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3. Marzo 2023\"/>
    </mc:Choice>
  </mc:AlternateContent>
  <xr:revisionPtr revIDLastSave="0" documentId="13_ncr:1_{F5F3E4B2-6ECF-477E-8DF1-ACE6322433D0}"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2" hidden="1">bd_lista!$A$2:$E$591</definedName>
    <definedName name="_xlnm._FilterDatabase" localSheetId="11" hidden="1">CDI!$A$7:$H$72</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MN'!$A$7:$T$2148</definedName>
    <definedName name="_xlnm._FilterDatabase" localSheetId="16" hidden="1">CVD_AUTO!$A$7:$J$13</definedName>
    <definedName name="_xlnm._FilterDatabase" localSheetId="5" hidden="1">RESUMEN!$A$10:$AQ$600</definedName>
    <definedName name="_xlnm._FilterDatabase" localSheetId="13" hidden="1">'TCR ME'!$A$6:$F$6</definedName>
    <definedName name="_xlnm._FilterDatabase" localSheetId="12" hidden="1">'TCR MN'!$A$6:$F$49</definedName>
    <definedName name="_xlnm._FilterDatabase" localSheetId="15" hidden="1">'TFD ME'!$A$6:$F$6</definedName>
    <definedName name="_xlnm._FilterDatabase" localSheetId="14" hidden="1">'TFD MN'!$A$6:$F$15</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CDI!$A$1:$H$91</definedName>
    <definedName name="_xlnm.Print_Area" localSheetId="6">CONCEPTOS!$A$1:$C$58</definedName>
    <definedName name="_xlnm.Print_Area" localSheetId="8">'CUT ME'!$A$1:$T$176</definedName>
    <definedName name="_xlnm.Print_Area" localSheetId="7">'CUT MN'!$A$1:$T$2169</definedName>
    <definedName name="_xlnm.Print_Area" localSheetId="16">CVD_AUTO!$A$1:$J$23</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MN'!$A$1:$F$51</definedName>
    <definedName name="_xlnm.Print_Area" localSheetId="15">'TFD ME'!$A$1:$G$10</definedName>
    <definedName name="_xlnm.Print_Area" localSheetId="14">'TFD MN'!$A$1:$F$22</definedName>
    <definedName name="_xlnm.Print_Area" localSheetId="10">'TRL ME'!$A$1:$Q$80</definedName>
    <definedName name="_xlnm.Print_Area" localSheetId="9">'TRL MN'!$A$1:$Q$108</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CVD_AUTO!$1:$7</definedName>
    <definedName name="_xlnm.Print_Titles" localSheetId="5">RESUMEN!$1:$10</definedName>
    <definedName name="_xlnm.Print_Titles" localSheetId="10">'TRL ME'!$1:$6</definedName>
    <definedName name="_xlnm.Print_Titles" localSheetId="9">'TRL MN'!$1:$7</definedName>
  </definedNames>
  <calcPr calcId="191029"/>
  <pivotCaches>
    <pivotCache cacheId="257" r:id="rId22"/>
    <pivotCache cacheId="258" r:id="rId23"/>
    <pivotCache cacheId="259" r:id="rId24"/>
    <pivotCache cacheId="260" r:id="rId25"/>
    <pivotCache cacheId="261"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8" i="8" l="1"/>
  <c r="I22" i="33"/>
  <c r="H22" i="33"/>
  <c r="F22" i="35"/>
  <c r="H89" i="21"/>
  <c r="G89" i="21"/>
  <c r="F89" i="21"/>
  <c r="E89" i="21"/>
  <c r="D89" i="21"/>
  <c r="H73" i="21"/>
  <c r="H74" i="21"/>
  <c r="H75" i="21"/>
  <c r="H76" i="21"/>
  <c r="H77" i="21"/>
  <c r="H78" i="21"/>
  <c r="H79" i="21"/>
  <c r="H80" i="21"/>
  <c r="H81" i="21"/>
  <c r="H82" i="21"/>
  <c r="H83" i="21"/>
  <c r="H84" i="21"/>
  <c r="H85" i="21"/>
  <c r="H86" i="21"/>
  <c r="H87" i="21"/>
  <c r="P63" i="20"/>
  <c r="O63" i="20"/>
  <c r="N63" i="20"/>
  <c r="M63" i="20"/>
  <c r="L63" i="20"/>
  <c r="P90" i="29"/>
  <c r="O90" i="29"/>
  <c r="N90" i="29"/>
  <c r="Q159" i="26"/>
  <c r="P159" i="26"/>
  <c r="O159" i="26"/>
  <c r="N159" i="26"/>
  <c r="Q2150" i="25"/>
  <c r="P2150" i="25"/>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8" i="21"/>
  <c r="H9" i="21"/>
  <c r="H10" i="21"/>
  <c r="H11" i="21"/>
  <c r="H12" i="21"/>
  <c r="H13" i="21"/>
  <c r="H14" i="21"/>
  <c r="H15" i="21"/>
  <c r="H16" i="21"/>
  <c r="H17" i="21"/>
  <c r="H18" i="21"/>
  <c r="H19" i="21"/>
  <c r="H20" i="21"/>
  <c r="H21" i="21"/>
  <c r="H22" i="21"/>
  <c r="H23" i="21"/>
  <c r="H24" i="21"/>
  <c r="H25" i="21"/>
  <c r="H26" i="21"/>
  <c r="H27" i="21"/>
  <c r="H28" i="21"/>
  <c r="H29" i="21"/>
  <c r="H30" i="21"/>
  <c r="B600" i="8" l="1"/>
  <c r="B598" i="8"/>
  <c r="B597" i="8"/>
  <c r="B596" i="8"/>
  <c r="B595" i="8"/>
  <c r="B594" i="8"/>
  <c r="B593" i="8"/>
  <c r="B592" i="8"/>
  <c r="B591" i="8"/>
  <c r="B590" i="8"/>
  <c r="B589" i="8"/>
  <c r="B588" i="8"/>
  <c r="B587" i="8"/>
  <c r="B586" i="8"/>
  <c r="B585" i="8"/>
  <c r="B584" i="8"/>
  <c r="B583" i="8"/>
  <c r="B582" i="8"/>
  <c r="B581" i="8"/>
  <c r="B580" i="8"/>
  <c r="B579" i="8"/>
  <c r="B578" i="8"/>
  <c r="B577" i="8"/>
  <c r="B576" i="8"/>
  <c r="C575" i="8"/>
  <c r="B575" i="8"/>
  <c r="B574" i="8"/>
  <c r="B573" i="8"/>
  <c r="B572" i="8"/>
  <c r="B571" i="8"/>
  <c r="B570" i="8"/>
  <c r="B569" i="8"/>
  <c r="C568" i="8"/>
  <c r="B568" i="8"/>
  <c r="B567" i="8"/>
  <c r="C566" i="8"/>
  <c r="B566" i="8"/>
  <c r="C565" i="8"/>
  <c r="B565"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B213" i="8"/>
  <c r="C212" i="8"/>
  <c r="B212" i="8"/>
  <c r="B211" i="8"/>
  <c r="B210" i="8"/>
  <c r="B209" i="8"/>
  <c r="C208" i="8"/>
  <c r="B208" i="8"/>
  <c r="C207" i="8"/>
  <c r="B207" i="8"/>
  <c r="C206" i="8"/>
  <c r="B206" i="8"/>
  <c r="C205" i="8"/>
  <c r="B205" i="8"/>
  <c r="C204" i="8"/>
  <c r="B204" i="8"/>
  <c r="C203" i="8"/>
  <c r="B203" i="8"/>
  <c r="C202" i="8"/>
  <c r="B202" i="8"/>
  <c r="C201" i="8"/>
  <c r="B201" i="8"/>
  <c r="C200" i="8"/>
  <c r="B200" i="8"/>
  <c r="C199" i="8"/>
  <c r="B199" i="8"/>
  <c r="C198" i="8"/>
  <c r="B198"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B166" i="8"/>
  <c r="B165" i="8"/>
  <c r="B164" i="8"/>
  <c r="B163" i="8"/>
  <c r="B162" i="8"/>
  <c r="B161" i="8"/>
  <c r="B160" i="8"/>
  <c r="B159" i="8"/>
  <c r="B158" i="8"/>
  <c r="B157" i="8"/>
  <c r="C156" i="8"/>
  <c r="B156" i="8"/>
  <c r="C155" i="8"/>
  <c r="B155" i="8"/>
  <c r="B154" i="8"/>
  <c r="B153" i="8"/>
  <c r="B152" i="8"/>
  <c r="C151" i="8"/>
  <c r="B151" i="8"/>
  <c r="B150" i="8"/>
  <c r="C149" i="8"/>
  <c r="B149" i="8"/>
  <c r="C148" i="8"/>
  <c r="B148" i="8"/>
  <c r="C147" i="8"/>
  <c r="B147" i="8"/>
  <c r="C146" i="8"/>
  <c r="B146" i="8"/>
  <c r="C145" i="8"/>
  <c r="B145"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B70" i="8"/>
  <c r="C69" i="8"/>
  <c r="B69" i="8"/>
  <c r="C68" i="8"/>
  <c r="B68" i="8"/>
  <c r="C67" i="8"/>
  <c r="B67" i="8"/>
  <c r="C66" i="8"/>
  <c r="B66"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B13" i="8"/>
  <c r="C12" i="8"/>
  <c r="B12" i="8"/>
  <c r="C11" i="8"/>
  <c r="B11" i="8"/>
  <c r="O2150" i="25" l="1"/>
  <c r="N2150" i="25"/>
  <c r="M50" i="3" l="1"/>
  <c r="I50" i="3"/>
  <c r="C50" i="3"/>
  <c r="G622" i="8" l="1"/>
  <c r="CF2" i="30"/>
  <c r="F9" i="36" l="1"/>
  <c r="G9" i="36"/>
  <c r="A4" i="36"/>
  <c r="A3" i="36"/>
  <c r="A4" i="35"/>
  <c r="A3" i="35"/>
  <c r="G624" i="8" l="1"/>
  <c r="G619" i="8"/>
  <c r="DI3" i="30"/>
  <c r="DH3" i="30"/>
  <c r="B30" i="31"/>
  <c r="B76" i="31"/>
  <c r="B94" i="31"/>
  <c r="B66" i="31"/>
  <c r="B74" i="31"/>
  <c r="B160" i="31"/>
  <c r="B164" i="31"/>
  <c r="B150" i="31"/>
  <c r="B354" i="31"/>
  <c r="B194" i="31"/>
  <c r="B270" i="31"/>
  <c r="B156" i="31"/>
  <c r="B186" i="31"/>
  <c r="B1094" i="31"/>
  <c r="B1090" i="31"/>
  <c r="B1096" i="31"/>
  <c r="B1102" i="31"/>
  <c r="B1120" i="31"/>
  <c r="B1092" i="31"/>
  <c r="B1104" i="31"/>
  <c r="B1114" i="31"/>
  <c r="B1118" i="31"/>
  <c r="X165" i="31" l="1"/>
  <c r="Y165" i="31" s="1"/>
  <c r="V165" i="31"/>
  <c r="U165" i="31"/>
  <c r="C165" i="31"/>
  <c r="X164" i="31"/>
  <c r="Y164" i="31" s="1"/>
  <c r="AA164" i="31" s="1"/>
  <c r="V164" i="31"/>
  <c r="W164" i="31" s="1"/>
  <c r="U164" i="31"/>
  <c r="C164" i="31"/>
  <c r="D164" i="31" s="1"/>
  <c r="Z164"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51"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353" i="31"/>
  <c r="Y353" i="31" s="1"/>
  <c r="V353" i="31"/>
  <c r="U353" i="31"/>
  <c r="C353" i="31"/>
  <c r="X352" i="31"/>
  <c r="Z352" i="31" s="1"/>
  <c r="V352" i="31"/>
  <c r="W352" i="31" s="1"/>
  <c r="U352" i="31"/>
  <c r="C352" i="31"/>
  <c r="D352" i="31" s="1"/>
  <c r="B352" i="31"/>
  <c r="X275" i="31"/>
  <c r="Y275" i="31" s="1"/>
  <c r="V275" i="31"/>
  <c r="U275" i="31"/>
  <c r="C275" i="31"/>
  <c r="X274" i="31"/>
  <c r="Z274" i="31" s="1"/>
  <c r="V274" i="31"/>
  <c r="W274" i="31" s="1"/>
  <c r="U274" i="31"/>
  <c r="C274" i="31"/>
  <c r="D274" i="31" s="1"/>
  <c r="B274" i="31"/>
  <c r="X233" i="31"/>
  <c r="Y233" i="31" s="1"/>
  <c r="V233" i="31"/>
  <c r="U233" i="31"/>
  <c r="C233" i="31"/>
  <c r="X232" i="31"/>
  <c r="Z232" i="31" s="1"/>
  <c r="V232" i="31"/>
  <c r="W232" i="31" s="1"/>
  <c r="U232" i="31"/>
  <c r="C232" i="31"/>
  <c r="D232" i="31" s="1"/>
  <c r="B232"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171" i="31"/>
  <c r="Y171" i="31" s="1"/>
  <c r="V171" i="31"/>
  <c r="U171" i="31"/>
  <c r="C171" i="31"/>
  <c r="X170" i="31"/>
  <c r="Z170" i="31" s="1"/>
  <c r="V170" i="31"/>
  <c r="W170" i="31" s="1"/>
  <c r="U170" i="31"/>
  <c r="C170" i="31"/>
  <c r="D170" i="31" s="1"/>
  <c r="B170" i="31"/>
  <c r="X1113" i="31"/>
  <c r="Y1113" i="31" s="1"/>
  <c r="V1113" i="31"/>
  <c r="U1113" i="31"/>
  <c r="C1113" i="31"/>
  <c r="X1112" i="31"/>
  <c r="Z1112" i="31" s="1"/>
  <c r="V1112" i="31"/>
  <c r="W1112" i="31" s="1"/>
  <c r="U1112" i="31"/>
  <c r="C1112" i="31"/>
  <c r="D1112" i="31" s="1"/>
  <c r="B1112" i="31"/>
  <c r="V1131" i="31"/>
  <c r="U1131" i="31"/>
  <c r="C1131" i="31"/>
  <c r="AA1130" i="31"/>
  <c r="Z1130" i="31"/>
  <c r="V1130" i="31"/>
  <c r="W1130" i="31" s="1"/>
  <c r="U1130" i="31"/>
  <c r="C1130" i="31"/>
  <c r="D1130" i="31" s="1"/>
  <c r="V1107" i="31"/>
  <c r="U1107" i="31"/>
  <c r="C1107" i="31"/>
  <c r="AA1106" i="31"/>
  <c r="Z1106" i="31"/>
  <c r="V1106" i="31"/>
  <c r="W1106" i="31" s="1"/>
  <c r="U1106" i="31"/>
  <c r="C1106" i="31"/>
  <c r="D1106" i="31" s="1"/>
  <c r="X21" i="31"/>
  <c r="Y21" i="31" s="1"/>
  <c r="V21" i="31"/>
  <c r="U21" i="31"/>
  <c r="C21" i="31"/>
  <c r="X20" i="31"/>
  <c r="Z20" i="31" s="1"/>
  <c r="V20" i="31"/>
  <c r="W20" i="31" s="1"/>
  <c r="U20" i="31"/>
  <c r="C20" i="31"/>
  <c r="D20" i="31" s="1"/>
  <c r="B20" i="31"/>
  <c r="V1065" i="31"/>
  <c r="U1065" i="31"/>
  <c r="C1065" i="31"/>
  <c r="AA1064" i="31"/>
  <c r="Z1064" i="31"/>
  <c r="V1064" i="31"/>
  <c r="W1064" i="31" s="1"/>
  <c r="U1064" i="31"/>
  <c r="C1064" i="31"/>
  <c r="D1064" i="31" s="1"/>
  <c r="V1085" i="31"/>
  <c r="U1085" i="31"/>
  <c r="C1085" i="31"/>
  <c r="AA1084" i="31"/>
  <c r="Z1084" i="31"/>
  <c r="V1084" i="31"/>
  <c r="W1084" i="31" s="1"/>
  <c r="U1084" i="31"/>
  <c r="C1084" i="31"/>
  <c r="D1084" i="31" s="1"/>
  <c r="X259" i="31"/>
  <c r="Y259" i="31" s="1"/>
  <c r="V259" i="31"/>
  <c r="U259" i="31"/>
  <c r="C259" i="31"/>
  <c r="X258" i="31"/>
  <c r="Z258" i="31" s="1"/>
  <c r="V258" i="31"/>
  <c r="W258" i="31" s="1"/>
  <c r="U258" i="31"/>
  <c r="C258" i="31"/>
  <c r="D258" i="31" s="1"/>
  <c r="B258" i="31"/>
  <c r="Y59" i="31"/>
  <c r="V59" i="31"/>
  <c r="U59" i="31"/>
  <c r="C59" i="31"/>
  <c r="Y58" i="31"/>
  <c r="AA58" i="31" s="1"/>
  <c r="V58" i="31"/>
  <c r="W58" i="31" s="1"/>
  <c r="U58" i="31"/>
  <c r="C58" i="31"/>
  <c r="D58" i="31" s="1"/>
  <c r="B58" i="31"/>
  <c r="X351" i="31"/>
  <c r="Y351" i="31" s="1"/>
  <c r="V351" i="31"/>
  <c r="U351" i="31"/>
  <c r="C351" i="31"/>
  <c r="X350" i="31"/>
  <c r="Y350" i="31" s="1"/>
  <c r="AA350" i="31" s="1"/>
  <c r="V350" i="31"/>
  <c r="W350" i="31" s="1"/>
  <c r="U350" i="31"/>
  <c r="C350" i="31"/>
  <c r="D350" i="31" s="1"/>
  <c r="B350" i="31"/>
  <c r="X303" i="31"/>
  <c r="Y303" i="31" s="1"/>
  <c r="V303" i="31"/>
  <c r="U303" i="31"/>
  <c r="C303" i="31"/>
  <c r="X302" i="31"/>
  <c r="Z302" i="31" s="1"/>
  <c r="V302" i="31"/>
  <c r="W302" i="31" s="1"/>
  <c r="U302" i="31"/>
  <c r="C302" i="31"/>
  <c r="D302" i="31" s="1"/>
  <c r="B302" i="31"/>
  <c r="X253" i="31"/>
  <c r="Y253" i="31" s="1"/>
  <c r="V253" i="31"/>
  <c r="U253" i="31"/>
  <c r="C253" i="31"/>
  <c r="X252" i="31"/>
  <c r="Z252" i="31" s="1"/>
  <c r="V252" i="31"/>
  <c r="W252" i="31" s="1"/>
  <c r="U252" i="31"/>
  <c r="C252" i="31"/>
  <c r="D252" i="31" s="1"/>
  <c r="B252" i="31"/>
  <c r="X161" i="31"/>
  <c r="Y161" i="31" s="1"/>
  <c r="V161" i="31"/>
  <c r="U161" i="31"/>
  <c r="C161" i="31"/>
  <c r="X160" i="31"/>
  <c r="Z160" i="31" s="1"/>
  <c r="V160" i="31"/>
  <c r="W160" i="31" s="1"/>
  <c r="U160" i="31"/>
  <c r="C160" i="31"/>
  <c r="D160" i="31" s="1"/>
  <c r="X1097" i="31"/>
  <c r="Y1097" i="31" s="1"/>
  <c r="V1097" i="31"/>
  <c r="U1097" i="31"/>
  <c r="C1097" i="31"/>
  <c r="X1096" i="31"/>
  <c r="Z1096" i="31" s="1"/>
  <c r="V1096" i="31"/>
  <c r="W1096" i="31" s="1"/>
  <c r="U1096" i="31"/>
  <c r="C1096" i="31"/>
  <c r="D1096" i="31" s="1"/>
  <c r="X73" i="31"/>
  <c r="Y73" i="31" s="1"/>
  <c r="V73" i="31"/>
  <c r="U73" i="31"/>
  <c r="C73" i="31"/>
  <c r="X72" i="31"/>
  <c r="Z72" i="31" s="1"/>
  <c r="V72" i="31"/>
  <c r="W72" i="31" s="1"/>
  <c r="U72" i="31"/>
  <c r="C72" i="31"/>
  <c r="D72" i="31" s="1"/>
  <c r="B72" i="31"/>
  <c r="X75" i="31"/>
  <c r="Y75" i="31" s="1"/>
  <c r="V75" i="31"/>
  <c r="U75" i="31"/>
  <c r="C75" i="31"/>
  <c r="X74" i="31"/>
  <c r="Z74" i="31" s="1"/>
  <c r="V74" i="31"/>
  <c r="W74" i="31" s="1"/>
  <c r="U74" i="31"/>
  <c r="C74" i="31"/>
  <c r="D74" i="31" s="1"/>
  <c r="X55" i="31"/>
  <c r="Y55" i="31" s="1"/>
  <c r="V55" i="31"/>
  <c r="U55" i="31"/>
  <c r="C55" i="31"/>
  <c r="X54" i="31"/>
  <c r="Y54" i="31" s="1"/>
  <c r="AA54" i="31" s="1"/>
  <c r="V54" i="31"/>
  <c r="W54" i="31" s="1"/>
  <c r="U54" i="31"/>
  <c r="C54" i="31"/>
  <c r="D54" i="31" s="1"/>
  <c r="B54" i="31"/>
  <c r="X225" i="31"/>
  <c r="Y225" i="31" s="1"/>
  <c r="V225" i="31"/>
  <c r="U225" i="31"/>
  <c r="C225" i="31"/>
  <c r="X224" i="31"/>
  <c r="Y224" i="31" s="1"/>
  <c r="AA224" i="31" s="1"/>
  <c r="V224" i="31"/>
  <c r="W224" i="31" s="1"/>
  <c r="U224" i="31"/>
  <c r="C224" i="31"/>
  <c r="D224" i="31" s="1"/>
  <c r="B224" i="31"/>
  <c r="X181" i="31"/>
  <c r="Y181" i="31" s="1"/>
  <c r="V181" i="31"/>
  <c r="U181" i="31"/>
  <c r="C181" i="31"/>
  <c r="X180" i="31"/>
  <c r="Z180" i="31" s="1"/>
  <c r="V180" i="31"/>
  <c r="W180" i="31" s="1"/>
  <c r="U180" i="31"/>
  <c r="C180" i="31"/>
  <c r="D180" i="31" s="1"/>
  <c r="B180" i="31"/>
  <c r="X231" i="31"/>
  <c r="Y231" i="31" s="1"/>
  <c r="V231" i="31"/>
  <c r="U231" i="31"/>
  <c r="C231" i="31"/>
  <c r="X230" i="31"/>
  <c r="Z230" i="31" s="1"/>
  <c r="V230" i="31"/>
  <c r="W230" i="31" s="1"/>
  <c r="U230" i="31"/>
  <c r="C230" i="31"/>
  <c r="D230" i="31" s="1"/>
  <c r="B230" i="31"/>
  <c r="X217" i="31"/>
  <c r="Y217" i="31" s="1"/>
  <c r="V217" i="31"/>
  <c r="U217" i="31"/>
  <c r="C217" i="31"/>
  <c r="X216" i="31"/>
  <c r="Z216" i="31" s="1"/>
  <c r="V216" i="31"/>
  <c r="W216" i="31" s="1"/>
  <c r="U216" i="31"/>
  <c r="C216" i="31"/>
  <c r="D216" i="31" s="1"/>
  <c r="B216" i="31"/>
  <c r="X177" i="31"/>
  <c r="Y177" i="31" s="1"/>
  <c r="V177" i="31"/>
  <c r="U177" i="31"/>
  <c r="C177" i="31"/>
  <c r="X176" i="31"/>
  <c r="Z176" i="31" s="1"/>
  <c r="V176" i="31"/>
  <c r="W176" i="31" s="1"/>
  <c r="U176" i="31"/>
  <c r="C176" i="31"/>
  <c r="D176" i="31" s="1"/>
  <c r="B176" i="31"/>
  <c r="X77" i="31"/>
  <c r="Y77" i="31" s="1"/>
  <c r="V77" i="31"/>
  <c r="U77" i="31"/>
  <c r="C77" i="31"/>
  <c r="X76" i="31"/>
  <c r="Z76" i="31" s="1"/>
  <c r="V76" i="31"/>
  <c r="W76" i="31" s="1"/>
  <c r="U76" i="31"/>
  <c r="C76" i="31"/>
  <c r="D76" i="31" s="1"/>
  <c r="X79" i="31"/>
  <c r="Y79" i="31" s="1"/>
  <c r="V79" i="31"/>
  <c r="U79" i="31"/>
  <c r="C79" i="31"/>
  <c r="X78" i="31"/>
  <c r="Z78" i="31" s="1"/>
  <c r="V78" i="31"/>
  <c r="W78" i="31" s="1"/>
  <c r="U78" i="31"/>
  <c r="C78" i="31"/>
  <c r="D78" i="31" s="1"/>
  <c r="B78" i="31"/>
  <c r="X149" i="31"/>
  <c r="Y149" i="31" s="1"/>
  <c r="V149" i="31"/>
  <c r="U149" i="31"/>
  <c r="C149" i="31"/>
  <c r="X148" i="31"/>
  <c r="Y148" i="31" s="1"/>
  <c r="AA148" i="31" s="1"/>
  <c r="V148" i="31"/>
  <c r="W148" i="31" s="1"/>
  <c r="U148" i="31"/>
  <c r="C148" i="31"/>
  <c r="D148" i="31" s="1"/>
  <c r="B148" i="31"/>
  <c r="X1093" i="31"/>
  <c r="Y1093" i="31" s="1"/>
  <c r="V1093" i="31"/>
  <c r="U1093" i="31"/>
  <c r="C1093" i="31"/>
  <c r="X1092" i="31"/>
  <c r="Y1092" i="31" s="1"/>
  <c r="AA1092" i="31" s="1"/>
  <c r="V1092" i="31"/>
  <c r="W1092" i="31" s="1"/>
  <c r="U1092" i="31"/>
  <c r="C1092" i="31"/>
  <c r="D1092" i="31" s="1"/>
  <c r="Y1089" i="31"/>
  <c r="V1089" i="31"/>
  <c r="U1089" i="31"/>
  <c r="C1089" i="31"/>
  <c r="Z1088" i="31"/>
  <c r="Y1088" i="31"/>
  <c r="AA1088" i="31" s="1"/>
  <c r="V1088" i="31"/>
  <c r="W1088" i="31" s="1"/>
  <c r="U1088" i="31"/>
  <c r="C1088" i="31"/>
  <c r="D1088" i="31" s="1"/>
  <c r="B1088" i="31"/>
  <c r="X279" i="31"/>
  <c r="Y279" i="31" s="1"/>
  <c r="V279" i="31"/>
  <c r="U279" i="31"/>
  <c r="C279" i="31"/>
  <c r="X278" i="31"/>
  <c r="Z278" i="31" s="1"/>
  <c r="V278" i="31"/>
  <c r="W278" i="31" s="1"/>
  <c r="U278" i="31"/>
  <c r="C278" i="31"/>
  <c r="D278" i="31" s="1"/>
  <c r="B278" i="31"/>
  <c r="Y129" i="31"/>
  <c r="V129" i="31"/>
  <c r="U129" i="31"/>
  <c r="C129" i="31"/>
  <c r="Z128" i="31"/>
  <c r="Y128" i="31"/>
  <c r="AA128" i="31" s="1"/>
  <c r="V128" i="31"/>
  <c r="W128" i="31" s="1"/>
  <c r="U128" i="31"/>
  <c r="C128" i="31"/>
  <c r="D128" i="31" s="1"/>
  <c r="B128" i="31"/>
  <c r="X1059" i="31"/>
  <c r="Y1059" i="31" s="1"/>
  <c r="V1059" i="31"/>
  <c r="U1059" i="31"/>
  <c r="C1059" i="31"/>
  <c r="X1058" i="31"/>
  <c r="Y1058" i="31" s="1"/>
  <c r="AA1058" i="31" s="1"/>
  <c r="V1058" i="31"/>
  <c r="W1058" i="31" s="1"/>
  <c r="U1058" i="31"/>
  <c r="C1058" i="31"/>
  <c r="D1058" i="31" s="1"/>
  <c r="B1058"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695" i="31"/>
  <c r="Y695" i="31" s="1"/>
  <c r="V695" i="31"/>
  <c r="U695" i="31"/>
  <c r="C695" i="31"/>
  <c r="X694" i="31"/>
  <c r="Z694" i="31" s="1"/>
  <c r="V694" i="31"/>
  <c r="W694" i="31" s="1"/>
  <c r="U694" i="31"/>
  <c r="C694" i="31"/>
  <c r="D694" i="31" s="1"/>
  <c r="B69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313" i="31"/>
  <c r="Y313" i="31" s="1"/>
  <c r="V313" i="31"/>
  <c r="U313" i="31"/>
  <c r="C313" i="31"/>
  <c r="X312" i="31"/>
  <c r="Z312" i="31" s="1"/>
  <c r="V312" i="31"/>
  <c r="W312" i="31" s="1"/>
  <c r="U312" i="31"/>
  <c r="C312" i="31"/>
  <c r="D312" i="31" s="1"/>
  <c r="B312"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301" i="31"/>
  <c r="Y301" i="31" s="1"/>
  <c r="V301" i="31"/>
  <c r="U301" i="31"/>
  <c r="C301" i="31"/>
  <c r="X300" i="31"/>
  <c r="Y300" i="31" s="1"/>
  <c r="AA300" i="31" s="1"/>
  <c r="V300" i="31"/>
  <c r="W300" i="31" s="1"/>
  <c r="U300" i="31"/>
  <c r="C300" i="31"/>
  <c r="D300" i="31" s="1"/>
  <c r="B300"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81" i="31"/>
  <c r="Y1081" i="31" s="1"/>
  <c r="V1081" i="31"/>
  <c r="U1081" i="31"/>
  <c r="C1081" i="31"/>
  <c r="X1080" i="31"/>
  <c r="Z1080" i="31" s="1"/>
  <c r="V1080" i="31"/>
  <c r="W1080" i="31" s="1"/>
  <c r="U1080" i="31"/>
  <c r="C1080" i="31"/>
  <c r="D1080" i="31" s="1"/>
  <c r="B1080" i="31"/>
  <c r="X219" i="31"/>
  <c r="Y219" i="31" s="1"/>
  <c r="V219" i="31"/>
  <c r="U219" i="31"/>
  <c r="C219" i="31"/>
  <c r="X218" i="31"/>
  <c r="Z218" i="31" s="1"/>
  <c r="V218" i="31"/>
  <c r="W218" i="31" s="1"/>
  <c r="U218" i="31"/>
  <c r="C218" i="31"/>
  <c r="D218" i="31" s="1"/>
  <c r="B218" i="31"/>
  <c r="X321" i="31"/>
  <c r="Y321" i="31" s="1"/>
  <c r="V321" i="31"/>
  <c r="U321" i="31"/>
  <c r="C321" i="31"/>
  <c r="X320" i="31"/>
  <c r="Z320" i="31" s="1"/>
  <c r="V320" i="31"/>
  <c r="W320" i="31" s="1"/>
  <c r="U320" i="31"/>
  <c r="C320" i="31"/>
  <c r="D320" i="31" s="1"/>
  <c r="B320" i="31"/>
  <c r="Y53" i="31"/>
  <c r="V53" i="31"/>
  <c r="U53" i="31"/>
  <c r="C53" i="31"/>
  <c r="Z52" i="31"/>
  <c r="Y52" i="31"/>
  <c r="AA52" i="31" s="1"/>
  <c r="V52" i="31"/>
  <c r="W52" i="31" s="1"/>
  <c r="U52" i="31"/>
  <c r="C52" i="31"/>
  <c r="D52" i="31" s="1"/>
  <c r="B52"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3" i="31"/>
  <c r="V33" i="31"/>
  <c r="U33" i="31"/>
  <c r="C33" i="31"/>
  <c r="Z32" i="31"/>
  <c r="Y32" i="31"/>
  <c r="AA32" i="31" s="1"/>
  <c r="V32" i="31"/>
  <c r="W32" i="31" s="1"/>
  <c r="U32" i="31"/>
  <c r="C32" i="31"/>
  <c r="D32" i="31" s="1"/>
  <c r="B32" i="31"/>
  <c r="Y31" i="31"/>
  <c r="V31" i="31"/>
  <c r="U31" i="31"/>
  <c r="C31" i="31"/>
  <c r="Z30" i="31"/>
  <c r="Y30" i="31"/>
  <c r="AA30" i="31" s="1"/>
  <c r="V30" i="31"/>
  <c r="W30" i="31" s="1"/>
  <c r="U30" i="31"/>
  <c r="C30" i="31"/>
  <c r="D30"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311" i="31"/>
  <c r="V311" i="31"/>
  <c r="U311" i="31"/>
  <c r="C311" i="31"/>
  <c r="Z310" i="31"/>
  <c r="Y310" i="31"/>
  <c r="AA310" i="31" s="1"/>
  <c r="V310" i="31"/>
  <c r="W310" i="31" s="1"/>
  <c r="U310" i="31"/>
  <c r="C310" i="31"/>
  <c r="D310" i="31" s="1"/>
  <c r="B310" i="31"/>
  <c r="X251" i="31"/>
  <c r="Y251" i="31" s="1"/>
  <c r="V251" i="31"/>
  <c r="U251" i="31"/>
  <c r="C251" i="31"/>
  <c r="X250" i="31"/>
  <c r="Y250" i="31" s="1"/>
  <c r="AA250" i="31" s="1"/>
  <c r="V250" i="31"/>
  <c r="W250" i="31" s="1"/>
  <c r="U250" i="31"/>
  <c r="C250" i="31"/>
  <c r="D250" i="31" s="1"/>
  <c r="B250" i="31"/>
  <c r="Y237" i="31"/>
  <c r="V237" i="31"/>
  <c r="U237" i="31"/>
  <c r="C237" i="31"/>
  <c r="Z236" i="31"/>
  <c r="Y236" i="31"/>
  <c r="AA236" i="31" s="1"/>
  <c r="V236" i="31"/>
  <c r="W236" i="31" s="1"/>
  <c r="U236" i="31"/>
  <c r="C236" i="31"/>
  <c r="D236" i="31" s="1"/>
  <c r="B236" i="31"/>
  <c r="X247" i="31"/>
  <c r="Y247" i="31" s="1"/>
  <c r="V247" i="31"/>
  <c r="U247" i="31"/>
  <c r="C247" i="31"/>
  <c r="X246" i="31"/>
  <c r="Z246" i="31" s="1"/>
  <c r="V246" i="31"/>
  <c r="W246" i="31" s="1"/>
  <c r="U246" i="31"/>
  <c r="C246" i="31"/>
  <c r="D246" i="31" s="1"/>
  <c r="B246" i="31"/>
  <c r="X245" i="31"/>
  <c r="Y245" i="31" s="1"/>
  <c r="V245" i="31"/>
  <c r="U245" i="31"/>
  <c r="C245" i="31"/>
  <c r="X244" i="31"/>
  <c r="Z244" i="31" s="1"/>
  <c r="V244" i="31"/>
  <c r="W244" i="31" s="1"/>
  <c r="U244" i="31"/>
  <c r="C244" i="31"/>
  <c r="D244" i="31" s="1"/>
  <c r="B244" i="31"/>
  <c r="X195" i="31"/>
  <c r="Y195" i="31" s="1"/>
  <c r="V195" i="31"/>
  <c r="U195" i="31"/>
  <c r="C195" i="31"/>
  <c r="X194" i="31"/>
  <c r="Y194" i="31" s="1"/>
  <c r="AA194" i="31" s="1"/>
  <c r="V194" i="31"/>
  <c r="W194" i="31" s="1"/>
  <c r="U194" i="31"/>
  <c r="C194" i="31"/>
  <c r="D194" i="31" s="1"/>
  <c r="X163" i="31"/>
  <c r="Y163" i="31" s="1"/>
  <c r="V163" i="31"/>
  <c r="U163" i="31"/>
  <c r="C163" i="31"/>
  <c r="X162" i="31"/>
  <c r="Z162" i="31" s="1"/>
  <c r="V162" i="31"/>
  <c r="W162" i="31" s="1"/>
  <c r="U162" i="31"/>
  <c r="C162" i="31"/>
  <c r="D162" i="31" s="1"/>
  <c r="B162" i="31"/>
  <c r="X1083" i="31"/>
  <c r="Y1083" i="31" s="1"/>
  <c r="V1083" i="31"/>
  <c r="U1083" i="31"/>
  <c r="C1083" i="31"/>
  <c r="X1082" i="31"/>
  <c r="Y1082" i="31" s="1"/>
  <c r="AA1082" i="31" s="1"/>
  <c r="V1082" i="31"/>
  <c r="W1082" i="31" s="1"/>
  <c r="U1082" i="31"/>
  <c r="C1082" i="31"/>
  <c r="D1082" i="31" s="1"/>
  <c r="B1082" i="31"/>
  <c r="X307" i="31"/>
  <c r="Y307" i="31" s="1"/>
  <c r="V307" i="31"/>
  <c r="U307" i="31"/>
  <c r="C307" i="31"/>
  <c r="X306" i="31"/>
  <c r="Z306" i="31" s="1"/>
  <c r="V306" i="31"/>
  <c r="W306" i="31" s="1"/>
  <c r="U306" i="31"/>
  <c r="C306" i="31"/>
  <c r="D306" i="31" s="1"/>
  <c r="B306" i="31"/>
  <c r="X357" i="31"/>
  <c r="Y357" i="31" s="1"/>
  <c r="V357" i="31"/>
  <c r="U357" i="31"/>
  <c r="C357" i="31"/>
  <c r="X356" i="31"/>
  <c r="Z356" i="31" s="1"/>
  <c r="V356" i="31"/>
  <c r="W356" i="31" s="1"/>
  <c r="U356" i="31"/>
  <c r="C356" i="31"/>
  <c r="D356" i="31" s="1"/>
  <c r="B356" i="31"/>
  <c r="X199" i="31"/>
  <c r="Y199" i="31" s="1"/>
  <c r="V199" i="31"/>
  <c r="U199" i="31"/>
  <c r="C199" i="31"/>
  <c r="X198" i="31"/>
  <c r="Z198" i="31" s="1"/>
  <c r="V198" i="31"/>
  <c r="W198" i="31" s="1"/>
  <c r="U198" i="31"/>
  <c r="C198" i="31"/>
  <c r="D198" i="31" s="1"/>
  <c r="B198" i="31"/>
  <c r="X203" i="31"/>
  <c r="Y203" i="31" s="1"/>
  <c r="V203" i="31"/>
  <c r="U203" i="31"/>
  <c r="C203" i="31"/>
  <c r="X202" i="31"/>
  <c r="Z202" i="31" s="1"/>
  <c r="V202" i="31"/>
  <c r="W202" i="31" s="1"/>
  <c r="U202" i="31"/>
  <c r="C202" i="31"/>
  <c r="D202" i="31" s="1"/>
  <c r="B202" i="31"/>
  <c r="X337" i="31"/>
  <c r="Y337" i="31" s="1"/>
  <c r="V337" i="31"/>
  <c r="U337" i="31"/>
  <c r="C337" i="31"/>
  <c r="X336" i="31"/>
  <c r="Z336" i="31" s="1"/>
  <c r="V336" i="31"/>
  <c r="W336" i="31" s="1"/>
  <c r="U336" i="31"/>
  <c r="C336" i="31"/>
  <c r="D336" i="31" s="1"/>
  <c r="B336" i="31"/>
  <c r="Y13" i="31"/>
  <c r="V13" i="31"/>
  <c r="U13" i="31"/>
  <c r="C13" i="31"/>
  <c r="Z12" i="31"/>
  <c r="Y12" i="31"/>
  <c r="AA12" i="31" s="1"/>
  <c r="V12" i="31"/>
  <c r="W12" i="31" s="1"/>
  <c r="U12" i="31"/>
  <c r="C12" i="31"/>
  <c r="D12" i="31" s="1"/>
  <c r="B12" i="31"/>
  <c r="X169" i="31"/>
  <c r="Y169" i="31" s="1"/>
  <c r="V169" i="31"/>
  <c r="U169" i="31"/>
  <c r="C169" i="31"/>
  <c r="X168" i="31"/>
  <c r="Z168" i="31" s="1"/>
  <c r="V168" i="31"/>
  <c r="W168" i="31" s="1"/>
  <c r="U168" i="31"/>
  <c r="C168" i="31"/>
  <c r="D168" i="31" s="1"/>
  <c r="B168" i="31"/>
  <c r="X1115" i="31"/>
  <c r="Y1115" i="31" s="1"/>
  <c r="V1115" i="31"/>
  <c r="U1115" i="31"/>
  <c r="C1115" i="31"/>
  <c r="X1114" i="31"/>
  <c r="Z1114" i="31" s="1"/>
  <c r="V1114" i="31"/>
  <c r="W1114" i="31" s="1"/>
  <c r="U1114" i="31"/>
  <c r="C1114" i="31"/>
  <c r="D1114" i="31" s="1"/>
  <c r="X51" i="31"/>
  <c r="Y51" i="31" s="1"/>
  <c r="V51" i="31"/>
  <c r="U51" i="31"/>
  <c r="C51" i="31"/>
  <c r="X50" i="31"/>
  <c r="Z50" i="31" s="1"/>
  <c r="V50" i="31"/>
  <c r="W50" i="31" s="1"/>
  <c r="U50" i="31"/>
  <c r="C50" i="31"/>
  <c r="D50" i="31" s="1"/>
  <c r="B50" i="31"/>
  <c r="X97" i="31"/>
  <c r="Y97" i="31" s="1"/>
  <c r="V97" i="31"/>
  <c r="U97" i="31"/>
  <c r="C97" i="31"/>
  <c r="X96" i="31"/>
  <c r="Z96" i="31" s="1"/>
  <c r="V96" i="31"/>
  <c r="W96" i="31" s="1"/>
  <c r="U96" i="31"/>
  <c r="C96" i="31"/>
  <c r="D96" i="31" s="1"/>
  <c r="B96" i="31"/>
  <c r="X201" i="31"/>
  <c r="Y201" i="31" s="1"/>
  <c r="V201" i="31"/>
  <c r="U201" i="31"/>
  <c r="C201" i="31"/>
  <c r="X200" i="31"/>
  <c r="Z200" i="31" s="1"/>
  <c r="V200" i="31"/>
  <c r="W200" i="31" s="1"/>
  <c r="U200" i="31"/>
  <c r="C200" i="31"/>
  <c r="D200" i="31" s="1"/>
  <c r="B200" i="31"/>
  <c r="X335" i="31"/>
  <c r="Y335" i="31" s="1"/>
  <c r="V335" i="31"/>
  <c r="U335" i="31"/>
  <c r="C335" i="31"/>
  <c r="X334" i="31"/>
  <c r="Y334" i="31" s="1"/>
  <c r="AA334" i="31" s="1"/>
  <c r="V334" i="31"/>
  <c r="W334" i="31" s="1"/>
  <c r="U334" i="31"/>
  <c r="C334" i="31"/>
  <c r="D334" i="31" s="1"/>
  <c r="B334" i="31"/>
  <c r="X1137" i="31"/>
  <c r="Y1137" i="31" s="1"/>
  <c r="V1137" i="31"/>
  <c r="U1137" i="31"/>
  <c r="C1137" i="31"/>
  <c r="X1136" i="31"/>
  <c r="Z1136" i="31" s="1"/>
  <c r="V1136" i="31"/>
  <c r="W1136" i="31" s="1"/>
  <c r="U1136" i="31"/>
  <c r="C1136" i="31"/>
  <c r="D1136" i="31" s="1"/>
  <c r="B1136" i="31"/>
  <c r="X209" i="31"/>
  <c r="Y209" i="31" s="1"/>
  <c r="V209" i="31"/>
  <c r="U209" i="31"/>
  <c r="C209" i="31"/>
  <c r="X208" i="31"/>
  <c r="Y208" i="31" s="1"/>
  <c r="AA208" i="31" s="1"/>
  <c r="V208" i="31"/>
  <c r="W208" i="31" s="1"/>
  <c r="U208" i="31"/>
  <c r="C208" i="31"/>
  <c r="D208" i="31" s="1"/>
  <c r="B208" i="31"/>
  <c r="X213" i="31"/>
  <c r="Y213" i="31" s="1"/>
  <c r="V213" i="31"/>
  <c r="U213" i="31"/>
  <c r="C213" i="31"/>
  <c r="X212" i="31"/>
  <c r="Z212" i="31" s="1"/>
  <c r="V212" i="31"/>
  <c r="W212" i="31" s="1"/>
  <c r="U212" i="31"/>
  <c r="C212" i="31"/>
  <c r="D212" i="31" s="1"/>
  <c r="B212" i="31"/>
  <c r="X267" i="31"/>
  <c r="Y267" i="31" s="1"/>
  <c r="V267" i="31"/>
  <c r="U267" i="31"/>
  <c r="C267" i="31"/>
  <c r="X266" i="31"/>
  <c r="Z266" i="31" s="1"/>
  <c r="V266" i="31"/>
  <c r="W266" i="31" s="1"/>
  <c r="U266" i="31"/>
  <c r="C266" i="31"/>
  <c r="D266" i="31" s="1"/>
  <c r="B266" i="31"/>
  <c r="X1117" i="31"/>
  <c r="Y1117" i="31" s="1"/>
  <c r="V1117" i="31"/>
  <c r="U1117" i="31"/>
  <c r="C1117" i="31"/>
  <c r="X1116" i="31"/>
  <c r="Y1116" i="31" s="1"/>
  <c r="AA1116" i="31" s="1"/>
  <c r="V1116" i="31"/>
  <c r="W1116" i="31" s="1"/>
  <c r="U1116" i="31"/>
  <c r="C1116" i="31"/>
  <c r="D1116" i="31" s="1"/>
  <c r="B1116" i="31"/>
  <c r="X151" i="31"/>
  <c r="Y151" i="31" s="1"/>
  <c r="V151" i="31"/>
  <c r="U151" i="31"/>
  <c r="C151" i="31"/>
  <c r="X150" i="31"/>
  <c r="Z150" i="31" s="1"/>
  <c r="V150" i="31"/>
  <c r="W150" i="31" s="1"/>
  <c r="U150" i="31"/>
  <c r="C150" i="31"/>
  <c r="D150" i="31" s="1"/>
  <c r="Y1061" i="31"/>
  <c r="V1061" i="31"/>
  <c r="U1061" i="31"/>
  <c r="C1061" i="31"/>
  <c r="Z1060" i="31"/>
  <c r="Y1060" i="31"/>
  <c r="AA1060" i="31" s="1"/>
  <c r="V1060" i="31"/>
  <c r="W1060" i="31" s="1"/>
  <c r="U1060" i="31"/>
  <c r="C1060" i="31"/>
  <c r="D1060" i="31" s="1"/>
  <c r="B1060" i="31"/>
  <c r="X153" i="31"/>
  <c r="Y153" i="31" s="1"/>
  <c r="V153" i="31"/>
  <c r="U153" i="31"/>
  <c r="C153" i="31"/>
  <c r="X152" i="31"/>
  <c r="Y152" i="31" s="1"/>
  <c r="AA152" i="31" s="1"/>
  <c r="V152" i="31"/>
  <c r="W152" i="31" s="1"/>
  <c r="U152" i="31"/>
  <c r="C152" i="31"/>
  <c r="D152" i="31" s="1"/>
  <c r="B152" i="31"/>
  <c r="X183" i="31"/>
  <c r="Y183" i="31" s="1"/>
  <c r="V183" i="31"/>
  <c r="U183" i="31"/>
  <c r="C183" i="31"/>
  <c r="X182" i="31"/>
  <c r="Z182" i="31" s="1"/>
  <c r="V182" i="31"/>
  <c r="W182" i="31" s="1"/>
  <c r="U182" i="31"/>
  <c r="C182" i="31"/>
  <c r="D182" i="31" s="1"/>
  <c r="B182" i="31"/>
  <c r="X1101" i="31"/>
  <c r="Y1101" i="31" s="1"/>
  <c r="V1101" i="31"/>
  <c r="U1101" i="31"/>
  <c r="C1101" i="31"/>
  <c r="X1100" i="31"/>
  <c r="Z1100" i="31" s="1"/>
  <c r="V1100" i="31"/>
  <c r="W1100" i="31" s="1"/>
  <c r="U1100" i="31"/>
  <c r="C1100" i="31"/>
  <c r="D1100" i="31" s="1"/>
  <c r="B1100" i="31"/>
  <c r="Y1133" i="31"/>
  <c r="V1133" i="31"/>
  <c r="U1133" i="31"/>
  <c r="C1133" i="31"/>
  <c r="Z1132" i="31"/>
  <c r="Y1132" i="31"/>
  <c r="AA1132" i="31" s="1"/>
  <c r="V1132" i="31"/>
  <c r="W1132" i="31" s="1"/>
  <c r="U1132" i="31"/>
  <c r="C1132" i="31"/>
  <c r="D1132" i="31" s="1"/>
  <c r="B1132" i="31"/>
  <c r="Y289" i="31"/>
  <c r="V289" i="31"/>
  <c r="U289" i="31"/>
  <c r="C289" i="31"/>
  <c r="Z288" i="31"/>
  <c r="Y288" i="31"/>
  <c r="AA288" i="31" s="1"/>
  <c r="V288" i="31"/>
  <c r="W288" i="31" s="1"/>
  <c r="U288" i="31"/>
  <c r="C288" i="31"/>
  <c r="D288" i="31" s="1"/>
  <c r="B288" i="31"/>
  <c r="Y1125" i="31"/>
  <c r="V1125" i="31"/>
  <c r="U1125" i="31"/>
  <c r="C1125" i="31"/>
  <c r="Z1124" i="31"/>
  <c r="Y1124" i="31"/>
  <c r="AA1124" i="31" s="1"/>
  <c r="V1124" i="31"/>
  <c r="W1124" i="31" s="1"/>
  <c r="U1124" i="31"/>
  <c r="C1124" i="31"/>
  <c r="D1124" i="31" s="1"/>
  <c r="B1124" i="31"/>
  <c r="X189" i="31"/>
  <c r="Y189" i="31" s="1"/>
  <c r="V189" i="31"/>
  <c r="U189" i="31"/>
  <c r="C189" i="31"/>
  <c r="X188" i="31"/>
  <c r="Z188" i="31" s="1"/>
  <c r="V188" i="31"/>
  <c r="W188" i="31" s="1"/>
  <c r="U188" i="31"/>
  <c r="C188" i="31"/>
  <c r="D188" i="31" s="1"/>
  <c r="B188" i="31"/>
  <c r="X167" i="31"/>
  <c r="Y167" i="31" s="1"/>
  <c r="V167" i="31"/>
  <c r="U167" i="31"/>
  <c r="C167" i="31"/>
  <c r="X166" i="31"/>
  <c r="Z166" i="31" s="1"/>
  <c r="V166" i="31"/>
  <c r="W166" i="31" s="1"/>
  <c r="U166" i="31"/>
  <c r="C166" i="31"/>
  <c r="D166" i="31" s="1"/>
  <c r="B166" i="31"/>
  <c r="X277" i="31"/>
  <c r="Y277" i="31" s="1"/>
  <c r="V277" i="31"/>
  <c r="U277" i="31"/>
  <c r="C277" i="31"/>
  <c r="X276" i="31"/>
  <c r="Z276" i="31" s="1"/>
  <c r="V276" i="31"/>
  <c r="W276" i="31" s="1"/>
  <c r="U276" i="31"/>
  <c r="C276" i="31"/>
  <c r="D276" i="31" s="1"/>
  <c r="B276" i="31"/>
  <c r="X155" i="31"/>
  <c r="Y155" i="31" s="1"/>
  <c r="V155" i="31"/>
  <c r="U155" i="31"/>
  <c r="C155" i="31"/>
  <c r="X154" i="31"/>
  <c r="Y154" i="31" s="1"/>
  <c r="AA154" i="31" s="1"/>
  <c r="V154" i="31"/>
  <c r="W154" i="31" s="1"/>
  <c r="U154" i="31"/>
  <c r="C154" i="31"/>
  <c r="D154" i="31" s="1"/>
  <c r="B154" i="31"/>
  <c r="X1109" i="31"/>
  <c r="Y1109" i="31" s="1"/>
  <c r="V1109" i="31"/>
  <c r="U1109" i="31"/>
  <c r="C1109" i="31"/>
  <c r="X1108" i="31"/>
  <c r="Y1108" i="31" s="1"/>
  <c r="AA1108" i="31" s="1"/>
  <c r="V1108" i="31"/>
  <c r="W1108" i="31" s="1"/>
  <c r="U1108" i="31"/>
  <c r="C1108" i="31"/>
  <c r="D1108" i="31" s="1"/>
  <c r="B1108" i="31"/>
  <c r="X215" i="31"/>
  <c r="Y215" i="31" s="1"/>
  <c r="V215" i="31"/>
  <c r="U215" i="31"/>
  <c r="C215" i="31"/>
  <c r="X214" i="31"/>
  <c r="Z214" i="31" s="1"/>
  <c r="V214" i="31"/>
  <c r="W214" i="31" s="1"/>
  <c r="U214" i="31"/>
  <c r="C214" i="31"/>
  <c r="D214" i="31" s="1"/>
  <c r="B214" i="31"/>
  <c r="X323" i="31"/>
  <c r="Y323" i="31" s="1"/>
  <c r="V323" i="31"/>
  <c r="U323" i="31"/>
  <c r="C323" i="31"/>
  <c r="X322" i="31"/>
  <c r="Z322" i="31" s="1"/>
  <c r="V322" i="31"/>
  <c r="W322" i="31" s="1"/>
  <c r="U322" i="31"/>
  <c r="C322" i="31"/>
  <c r="D322" i="31" s="1"/>
  <c r="B322" i="31"/>
  <c r="X343" i="31"/>
  <c r="Y343" i="31" s="1"/>
  <c r="V343" i="31"/>
  <c r="U343" i="31"/>
  <c r="C343" i="31"/>
  <c r="X342" i="31"/>
  <c r="Z342" i="31" s="1"/>
  <c r="V342" i="31"/>
  <c r="W342" i="31" s="1"/>
  <c r="U342" i="31"/>
  <c r="C342" i="31"/>
  <c r="D342" i="31" s="1"/>
  <c r="B342" i="31"/>
  <c r="X263" i="31"/>
  <c r="Y263" i="31" s="1"/>
  <c r="V263" i="31"/>
  <c r="U263" i="31"/>
  <c r="C263" i="31"/>
  <c r="X262" i="31"/>
  <c r="Z262" i="31" s="1"/>
  <c r="V262" i="31"/>
  <c r="W262" i="31" s="1"/>
  <c r="U262" i="31"/>
  <c r="C262" i="31"/>
  <c r="D262" i="31" s="1"/>
  <c r="B262" i="31"/>
  <c r="X1091" i="31"/>
  <c r="Y1091" i="31" s="1"/>
  <c r="V1091" i="31"/>
  <c r="U1091" i="31"/>
  <c r="C1091" i="31"/>
  <c r="X1090" i="31"/>
  <c r="Y1090" i="31" s="1"/>
  <c r="AA1090" i="31" s="1"/>
  <c r="V1090" i="31"/>
  <c r="W1090" i="31" s="1"/>
  <c r="U1090" i="31"/>
  <c r="C1090" i="31"/>
  <c r="D1090" i="31" s="1"/>
  <c r="X205" i="31"/>
  <c r="Y205" i="31" s="1"/>
  <c r="V205" i="31"/>
  <c r="U205" i="31"/>
  <c r="C205" i="31"/>
  <c r="X204" i="31"/>
  <c r="Z204" i="31" s="1"/>
  <c r="V204" i="31"/>
  <c r="W204" i="31" s="1"/>
  <c r="U204" i="31"/>
  <c r="C204" i="31"/>
  <c r="D204" i="31" s="1"/>
  <c r="B204" i="31"/>
  <c r="X63" i="31"/>
  <c r="Y63" i="31" s="1"/>
  <c r="V63" i="31"/>
  <c r="U63" i="31"/>
  <c r="C63" i="31"/>
  <c r="X62" i="31"/>
  <c r="Y62" i="31" s="1"/>
  <c r="AA62" i="31" s="1"/>
  <c r="V62" i="31"/>
  <c r="W62" i="31" s="1"/>
  <c r="U62" i="31"/>
  <c r="C62" i="31"/>
  <c r="D62" i="31" s="1"/>
  <c r="B62" i="31"/>
  <c r="X49" i="31"/>
  <c r="Y49" i="31" s="1"/>
  <c r="V49" i="31"/>
  <c r="U49" i="31"/>
  <c r="C49" i="31"/>
  <c r="X48" i="31"/>
  <c r="Y48" i="31" s="1"/>
  <c r="AA48" i="31" s="1"/>
  <c r="V48" i="31"/>
  <c r="W48" i="31" s="1"/>
  <c r="U48" i="31"/>
  <c r="C48" i="31"/>
  <c r="D48" i="31" s="1"/>
  <c r="B48" i="31"/>
  <c r="Y285" i="31"/>
  <c r="V285" i="31"/>
  <c r="U285" i="31"/>
  <c r="C285" i="31"/>
  <c r="Z284" i="31"/>
  <c r="V284" i="31"/>
  <c r="W284" i="31" s="1"/>
  <c r="U284" i="31"/>
  <c r="C284" i="31"/>
  <c r="D284" i="31" s="1"/>
  <c r="B284" i="31"/>
  <c r="X57" i="31"/>
  <c r="Y57" i="31" s="1"/>
  <c r="V57" i="31"/>
  <c r="U57" i="31"/>
  <c r="C57" i="31"/>
  <c r="X56" i="31"/>
  <c r="Z56" i="31" s="1"/>
  <c r="V56" i="31"/>
  <c r="W56" i="31" s="1"/>
  <c r="U56" i="31"/>
  <c r="C56" i="31"/>
  <c r="D56" i="31" s="1"/>
  <c r="B56" i="31"/>
  <c r="X71" i="31"/>
  <c r="Y71" i="31" s="1"/>
  <c r="V71" i="31"/>
  <c r="U71" i="31"/>
  <c r="C71" i="31"/>
  <c r="X70" i="31"/>
  <c r="Z70" i="31" s="1"/>
  <c r="V70" i="31"/>
  <c r="W70" i="31" s="1"/>
  <c r="U70" i="31"/>
  <c r="C70" i="31"/>
  <c r="D70" i="31" s="1"/>
  <c r="B70" i="31"/>
  <c r="X95" i="31"/>
  <c r="Y95" i="31" s="1"/>
  <c r="V95" i="31"/>
  <c r="U95" i="31"/>
  <c r="C95" i="31"/>
  <c r="X94" i="31"/>
  <c r="Z94" i="31" s="1"/>
  <c r="V94" i="31"/>
  <c r="W94" i="31" s="1"/>
  <c r="U94" i="31"/>
  <c r="C94" i="31"/>
  <c r="D94" i="31" s="1"/>
  <c r="X69" i="31"/>
  <c r="Y69" i="31" s="1"/>
  <c r="V69" i="31"/>
  <c r="U69" i="31"/>
  <c r="C69" i="31"/>
  <c r="X68" i="31"/>
  <c r="Z68" i="31" s="1"/>
  <c r="V68" i="31"/>
  <c r="W68" i="31" s="1"/>
  <c r="U68" i="31"/>
  <c r="C68" i="31"/>
  <c r="D68" i="31" s="1"/>
  <c r="B68" i="31"/>
  <c r="X229" i="31"/>
  <c r="Y229" i="31" s="1"/>
  <c r="V229" i="31"/>
  <c r="U229" i="31"/>
  <c r="C229" i="31"/>
  <c r="X228" i="31"/>
  <c r="Z228" i="31" s="1"/>
  <c r="V228" i="31"/>
  <c r="W228" i="31" s="1"/>
  <c r="U228" i="31"/>
  <c r="C228" i="31"/>
  <c r="D228" i="31" s="1"/>
  <c r="B228" i="31"/>
  <c r="X283" i="31"/>
  <c r="Y283" i="31" s="1"/>
  <c r="V283" i="31"/>
  <c r="U283" i="31"/>
  <c r="C283" i="31"/>
  <c r="X282" i="31"/>
  <c r="Y282" i="31" s="1"/>
  <c r="AA282" i="31" s="1"/>
  <c r="V282" i="31"/>
  <c r="W282" i="31" s="1"/>
  <c r="U282" i="31"/>
  <c r="C282" i="31"/>
  <c r="D282" i="31" s="1"/>
  <c r="B282" i="31"/>
  <c r="X239" i="31"/>
  <c r="Y239" i="31" s="1"/>
  <c r="V239" i="31"/>
  <c r="U239" i="31"/>
  <c r="C239" i="31"/>
  <c r="X238" i="31"/>
  <c r="Y238" i="31" s="1"/>
  <c r="AA238" i="31" s="1"/>
  <c r="V238" i="31"/>
  <c r="W238" i="31" s="1"/>
  <c r="U238" i="31"/>
  <c r="C238" i="31"/>
  <c r="D238" i="31" s="1"/>
  <c r="B238" i="31"/>
  <c r="X287" i="31"/>
  <c r="Y287" i="31" s="1"/>
  <c r="V287" i="31"/>
  <c r="U287" i="31"/>
  <c r="C287" i="31"/>
  <c r="X286" i="31"/>
  <c r="Z286" i="31" s="1"/>
  <c r="V286" i="31"/>
  <c r="W286" i="31" s="1"/>
  <c r="U286" i="31"/>
  <c r="C286" i="31"/>
  <c r="D286" i="31" s="1"/>
  <c r="B286" i="31"/>
  <c r="X241" i="31"/>
  <c r="Y241" i="31" s="1"/>
  <c r="V241" i="31"/>
  <c r="U241" i="31"/>
  <c r="C241" i="31"/>
  <c r="X240" i="31"/>
  <c r="Z240" i="31" s="1"/>
  <c r="V240" i="31"/>
  <c r="W240" i="31" s="1"/>
  <c r="U240" i="31"/>
  <c r="C240" i="31"/>
  <c r="D240" i="31" s="1"/>
  <c r="B240" i="31"/>
  <c r="X157" i="31"/>
  <c r="Y157" i="31" s="1"/>
  <c r="V157" i="31"/>
  <c r="U157" i="31"/>
  <c r="C157" i="31"/>
  <c r="X156" i="31"/>
  <c r="Z156" i="31" s="1"/>
  <c r="V156" i="31"/>
  <c r="W156" i="31" s="1"/>
  <c r="U156" i="31"/>
  <c r="C156" i="31"/>
  <c r="D156" i="31" s="1"/>
  <c r="X1103" i="31"/>
  <c r="Y1103" i="31" s="1"/>
  <c r="V1103" i="31"/>
  <c r="U1103" i="31"/>
  <c r="C1103" i="31"/>
  <c r="X1102" i="31"/>
  <c r="Y1102" i="31" s="1"/>
  <c r="AA1102" i="31" s="1"/>
  <c r="V1102" i="31"/>
  <c r="W1102" i="31" s="1"/>
  <c r="U1102" i="31"/>
  <c r="C1102" i="31"/>
  <c r="D1102" i="31" s="1"/>
  <c r="X91" i="31"/>
  <c r="Y91" i="31" s="1"/>
  <c r="V91" i="31"/>
  <c r="U91" i="31"/>
  <c r="C91" i="31"/>
  <c r="X90" i="31"/>
  <c r="Z90" i="31" s="1"/>
  <c r="V90" i="31"/>
  <c r="W90" i="31" s="1"/>
  <c r="U90" i="31"/>
  <c r="C90" i="31"/>
  <c r="D90" i="31" s="1"/>
  <c r="B90" i="31"/>
  <c r="X85" i="31"/>
  <c r="Y85" i="31" s="1"/>
  <c r="V85" i="31"/>
  <c r="U85" i="31"/>
  <c r="C85" i="31"/>
  <c r="X84" i="31"/>
  <c r="Z84" i="31" s="1"/>
  <c r="V84" i="31"/>
  <c r="W84" i="31" s="1"/>
  <c r="U84" i="31"/>
  <c r="C84" i="31"/>
  <c r="D84" i="31" s="1"/>
  <c r="B84" i="31"/>
  <c r="X81" i="31"/>
  <c r="Y81" i="31" s="1"/>
  <c r="V81" i="31"/>
  <c r="U81" i="31"/>
  <c r="C81" i="31"/>
  <c r="X80" i="31"/>
  <c r="Y80" i="31" s="1"/>
  <c r="AA80" i="31" s="1"/>
  <c r="V80" i="31"/>
  <c r="W80" i="31" s="1"/>
  <c r="U80" i="31"/>
  <c r="C80" i="31"/>
  <c r="D80" i="31" s="1"/>
  <c r="B80" i="31"/>
  <c r="X327" i="31"/>
  <c r="Y327" i="31" s="1"/>
  <c r="V327" i="31"/>
  <c r="U327" i="31"/>
  <c r="C327" i="31"/>
  <c r="X326" i="31"/>
  <c r="Y326" i="31" s="1"/>
  <c r="AA326" i="31" s="1"/>
  <c r="V326" i="31"/>
  <c r="W326" i="31" s="1"/>
  <c r="U326" i="31"/>
  <c r="C326" i="31"/>
  <c r="D326" i="31" s="1"/>
  <c r="B326" i="31"/>
  <c r="X179" i="31"/>
  <c r="Y179" i="31" s="1"/>
  <c r="V179" i="31"/>
  <c r="U179" i="31"/>
  <c r="C179" i="31"/>
  <c r="X178" i="31"/>
  <c r="Z178" i="31" s="1"/>
  <c r="V178" i="31"/>
  <c r="W178" i="31" s="1"/>
  <c r="U178" i="31"/>
  <c r="C178" i="31"/>
  <c r="D178" i="31" s="1"/>
  <c r="B178" i="31"/>
  <c r="X159" i="31"/>
  <c r="Y159" i="31" s="1"/>
  <c r="V159" i="31"/>
  <c r="U159" i="31"/>
  <c r="C159" i="31"/>
  <c r="X158" i="31"/>
  <c r="Z158" i="31" s="1"/>
  <c r="V158" i="31"/>
  <c r="W158" i="31" s="1"/>
  <c r="U158" i="31"/>
  <c r="C158" i="31"/>
  <c r="D158" i="31" s="1"/>
  <c r="B158" i="31"/>
  <c r="X197" i="31"/>
  <c r="Y197" i="31" s="1"/>
  <c r="V197" i="31"/>
  <c r="U197" i="31"/>
  <c r="C197" i="31"/>
  <c r="X196" i="31"/>
  <c r="Z196" i="31" s="1"/>
  <c r="V196" i="31"/>
  <c r="W196" i="31" s="1"/>
  <c r="U196" i="31"/>
  <c r="C196" i="31"/>
  <c r="D196" i="31" s="1"/>
  <c r="B196" i="31"/>
  <c r="X339" i="31"/>
  <c r="Y339" i="31" s="1"/>
  <c r="V339" i="31"/>
  <c r="U339" i="31"/>
  <c r="C339" i="31"/>
  <c r="X338" i="31"/>
  <c r="Z338" i="31" s="1"/>
  <c r="V338" i="31"/>
  <c r="W338" i="31" s="1"/>
  <c r="U338" i="31"/>
  <c r="C338" i="31"/>
  <c r="D338" i="31" s="1"/>
  <c r="B338" i="31"/>
  <c r="X1095" i="31"/>
  <c r="Y1095" i="31" s="1"/>
  <c r="V1095" i="31"/>
  <c r="U1095" i="31"/>
  <c r="C1095" i="31"/>
  <c r="X1094" i="31"/>
  <c r="Y1094" i="31" s="1"/>
  <c r="AA1094" i="31" s="1"/>
  <c r="V1094" i="31"/>
  <c r="W1094" i="31" s="1"/>
  <c r="U1094" i="31"/>
  <c r="C1094" i="31"/>
  <c r="D1094" i="31" s="1"/>
  <c r="X355" i="31"/>
  <c r="Y355" i="31" s="1"/>
  <c r="V355" i="31"/>
  <c r="U355" i="31"/>
  <c r="C355" i="31"/>
  <c r="X354" i="31"/>
  <c r="Z354" i="31" s="1"/>
  <c r="V354" i="31"/>
  <c r="W354" i="31" s="1"/>
  <c r="U354" i="31"/>
  <c r="C354" i="31"/>
  <c r="D354" i="31" s="1"/>
  <c r="X1127" i="31"/>
  <c r="Y1127" i="31" s="1"/>
  <c r="V1127" i="31"/>
  <c r="U1127" i="31"/>
  <c r="C1127" i="31"/>
  <c r="X1126" i="31"/>
  <c r="Z1126" i="31" s="1"/>
  <c r="V1126" i="31"/>
  <c r="W1126" i="31" s="1"/>
  <c r="U1126" i="31"/>
  <c r="C1126" i="31"/>
  <c r="D1126" i="31" s="1"/>
  <c r="B1126" i="31"/>
  <c r="X345" i="31"/>
  <c r="Y345" i="31" s="1"/>
  <c r="V345" i="31"/>
  <c r="U345" i="31"/>
  <c r="C345" i="31"/>
  <c r="X344" i="31"/>
  <c r="Y344" i="31" s="1"/>
  <c r="AA344" i="31" s="1"/>
  <c r="V344" i="31"/>
  <c r="W344" i="31" s="1"/>
  <c r="U344" i="31"/>
  <c r="C344" i="31"/>
  <c r="D344" i="31" s="1"/>
  <c r="B344" i="31"/>
  <c r="Y65" i="31"/>
  <c r="V65" i="31"/>
  <c r="U65" i="31"/>
  <c r="C65" i="31"/>
  <c r="Z64" i="31"/>
  <c r="Y64" i="31"/>
  <c r="AA64" i="31" s="1"/>
  <c r="V64" i="31"/>
  <c r="W64" i="31" s="1"/>
  <c r="U64" i="31"/>
  <c r="C64" i="31"/>
  <c r="D64" i="31" s="1"/>
  <c r="B64" i="31"/>
  <c r="X333" i="31"/>
  <c r="Y333" i="31" s="1"/>
  <c r="V333" i="31"/>
  <c r="U333" i="31"/>
  <c r="C333" i="31"/>
  <c r="X332" i="31"/>
  <c r="Z332" i="31" s="1"/>
  <c r="V332" i="31"/>
  <c r="W332" i="31" s="1"/>
  <c r="U332" i="31"/>
  <c r="C332" i="31"/>
  <c r="D332" i="31" s="1"/>
  <c r="B332" i="31"/>
  <c r="X771" i="31"/>
  <c r="Y771" i="31" s="1"/>
  <c r="V771" i="31"/>
  <c r="U771" i="31"/>
  <c r="C771" i="31"/>
  <c r="X770" i="31"/>
  <c r="Z770" i="31" s="1"/>
  <c r="V770" i="31"/>
  <c r="W770" i="31" s="1"/>
  <c r="U770" i="31"/>
  <c r="C770" i="31"/>
  <c r="D770" i="31" s="1"/>
  <c r="B770"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1111" i="31"/>
  <c r="Y1111" i="31" s="1"/>
  <c r="V1111" i="31"/>
  <c r="U1111" i="31"/>
  <c r="C1111" i="31"/>
  <c r="X1110" i="31"/>
  <c r="Y1110" i="31" s="1"/>
  <c r="AA1110" i="31" s="1"/>
  <c r="V1110" i="31"/>
  <c r="W1110" i="31" s="1"/>
  <c r="U1110" i="31"/>
  <c r="C1110" i="31"/>
  <c r="D1110" i="31" s="1"/>
  <c r="B1110" i="31"/>
  <c r="X67" i="31"/>
  <c r="Y67" i="31" s="1"/>
  <c r="V67" i="31"/>
  <c r="U67" i="31"/>
  <c r="C67" i="31"/>
  <c r="X66" i="31"/>
  <c r="Z66" i="31" s="1"/>
  <c r="V66" i="31"/>
  <c r="W66" i="31" s="1"/>
  <c r="U66" i="31"/>
  <c r="C66" i="31"/>
  <c r="D66" i="31" s="1"/>
  <c r="X235" i="31"/>
  <c r="Y235" i="31" s="1"/>
  <c r="V235" i="31"/>
  <c r="U235" i="31"/>
  <c r="C235" i="31"/>
  <c r="X234" i="31"/>
  <c r="Z234" i="31" s="1"/>
  <c r="V234" i="31"/>
  <c r="W234" i="31" s="1"/>
  <c r="U234" i="31"/>
  <c r="C234" i="31"/>
  <c r="D234" i="31" s="1"/>
  <c r="B234" i="31"/>
  <c r="X1099" i="31"/>
  <c r="Y1099" i="31" s="1"/>
  <c r="V1099" i="31"/>
  <c r="U1099" i="31"/>
  <c r="C1099" i="31"/>
  <c r="X1098" i="31"/>
  <c r="Y1098" i="31" s="1"/>
  <c r="AA1098" i="31" s="1"/>
  <c r="V1098" i="31"/>
  <c r="W1098" i="31" s="1"/>
  <c r="U1098" i="31"/>
  <c r="C1098" i="31"/>
  <c r="D1098" i="31" s="1"/>
  <c r="B1098" i="31"/>
  <c r="X271" i="31"/>
  <c r="Y271" i="31" s="1"/>
  <c r="V271" i="31"/>
  <c r="U271" i="31"/>
  <c r="C271" i="31"/>
  <c r="X270" i="31"/>
  <c r="Z270" i="31" s="1"/>
  <c r="V270" i="31"/>
  <c r="W270" i="31" s="1"/>
  <c r="U270" i="31"/>
  <c r="C270" i="31"/>
  <c r="D270"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65" i="31"/>
  <c r="Y265" i="31" s="1"/>
  <c r="V265" i="31"/>
  <c r="U265" i="31"/>
  <c r="C265" i="31"/>
  <c r="X264" i="31"/>
  <c r="Z264" i="31" s="1"/>
  <c r="V264" i="31"/>
  <c r="W264" i="31" s="1"/>
  <c r="U264" i="31"/>
  <c r="C264" i="31"/>
  <c r="D264" i="31" s="1"/>
  <c r="B264"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145" i="31"/>
  <c r="Y145" i="31" s="1"/>
  <c r="V145" i="31"/>
  <c r="U145" i="31"/>
  <c r="C145" i="31"/>
  <c r="X144" i="31"/>
  <c r="Z144" i="31" s="1"/>
  <c r="V144" i="31"/>
  <c r="W144" i="31" s="1"/>
  <c r="U144" i="31"/>
  <c r="C144" i="31"/>
  <c r="D144" i="31" s="1"/>
  <c r="B144" i="31"/>
  <c r="X141" i="31"/>
  <c r="Y141" i="31" s="1"/>
  <c r="V141" i="31"/>
  <c r="U141" i="31"/>
  <c r="C141" i="31"/>
  <c r="X140" i="31"/>
  <c r="Y140" i="31" s="1"/>
  <c r="AA140" i="31" s="1"/>
  <c r="V140" i="31"/>
  <c r="W140" i="31" s="1"/>
  <c r="U140" i="31"/>
  <c r="C140" i="31"/>
  <c r="D140" i="31" s="1"/>
  <c r="B140" i="31"/>
  <c r="X147" i="31"/>
  <c r="Y147" i="31" s="1"/>
  <c r="V147" i="31"/>
  <c r="U147" i="31"/>
  <c r="C147" i="31"/>
  <c r="X146" i="31"/>
  <c r="Y146" i="31" s="1"/>
  <c r="AA146" i="31" s="1"/>
  <c r="V146" i="31"/>
  <c r="W146" i="31" s="1"/>
  <c r="U146" i="31"/>
  <c r="C146" i="31"/>
  <c r="D146" i="31" s="1"/>
  <c r="B146" i="31"/>
  <c r="X135" i="31"/>
  <c r="Y135" i="31" s="1"/>
  <c r="V135" i="31"/>
  <c r="U135" i="31"/>
  <c r="C135" i="31"/>
  <c r="X134" i="31"/>
  <c r="Z134" i="31" s="1"/>
  <c r="V134" i="31"/>
  <c r="W134" i="31" s="1"/>
  <c r="U134" i="31"/>
  <c r="C134" i="31"/>
  <c r="D134" i="31" s="1"/>
  <c r="B134" i="31"/>
  <c r="X139" i="31"/>
  <c r="Y139" i="31" s="1"/>
  <c r="V139" i="31"/>
  <c r="U139" i="31"/>
  <c r="C139" i="31"/>
  <c r="X138" i="31"/>
  <c r="V138" i="31"/>
  <c r="W138" i="31" s="1"/>
  <c r="U138" i="31"/>
  <c r="C138" i="31"/>
  <c r="D138" i="31" s="1"/>
  <c r="B138"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31" i="31"/>
  <c r="Y131" i="31" s="1"/>
  <c r="V131" i="31"/>
  <c r="U131" i="31"/>
  <c r="C131" i="31"/>
  <c r="X130" i="31"/>
  <c r="Z130" i="31" s="1"/>
  <c r="V130" i="31"/>
  <c r="W130" i="31" s="1"/>
  <c r="U130" i="31"/>
  <c r="C130" i="31"/>
  <c r="D130" i="31" s="1"/>
  <c r="B130"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33" i="31"/>
  <c r="Y133" i="31" s="1"/>
  <c r="V133" i="31"/>
  <c r="U133" i="31"/>
  <c r="C133" i="31"/>
  <c r="X132" i="31"/>
  <c r="Y132" i="31" s="1"/>
  <c r="AA132" i="31" s="1"/>
  <c r="V132" i="31"/>
  <c r="W132" i="31" s="1"/>
  <c r="U132" i="31"/>
  <c r="C132" i="31"/>
  <c r="D132" i="31" s="1"/>
  <c r="B132"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23" i="31"/>
  <c r="Y123" i="31" s="1"/>
  <c r="V123" i="31"/>
  <c r="U123" i="31"/>
  <c r="C123" i="31"/>
  <c r="X122" i="31"/>
  <c r="Z122" i="31" s="1"/>
  <c r="V122" i="31"/>
  <c r="W122" i="31" s="1"/>
  <c r="U122" i="31"/>
  <c r="C122" i="31"/>
  <c r="D122" i="31" s="1"/>
  <c r="B122" i="31"/>
  <c r="X127" i="31"/>
  <c r="Y127" i="31" s="1"/>
  <c r="V127" i="31"/>
  <c r="U127" i="31"/>
  <c r="C127" i="31"/>
  <c r="X126" i="31"/>
  <c r="Z126" i="31" s="1"/>
  <c r="V126" i="31"/>
  <c r="W126" i="31" s="1"/>
  <c r="U126" i="31"/>
  <c r="C126" i="31"/>
  <c r="D126" i="31" s="1"/>
  <c r="B126" i="31"/>
  <c r="X1069" i="31"/>
  <c r="Y1069" i="31" s="1"/>
  <c r="V1069" i="31"/>
  <c r="U1069" i="31"/>
  <c r="C1069" i="31"/>
  <c r="X1068" i="31"/>
  <c r="Z1068" i="31" s="1"/>
  <c r="V1068" i="31"/>
  <c r="W1068" i="31" s="1"/>
  <c r="U1068" i="31"/>
  <c r="C1068" i="31"/>
  <c r="D1068" i="31" s="1"/>
  <c r="B1068" i="31"/>
  <c r="X99" i="31"/>
  <c r="Y99" i="31" s="1"/>
  <c r="V99" i="31"/>
  <c r="U99" i="31"/>
  <c r="C99" i="31"/>
  <c r="X98" i="31"/>
  <c r="Z98" i="31" s="1"/>
  <c r="V98" i="31"/>
  <c r="W98" i="31" s="1"/>
  <c r="U98" i="31"/>
  <c r="C98" i="31"/>
  <c r="D98" i="31" s="1"/>
  <c r="B9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61" i="31"/>
  <c r="Y61" i="31" s="1"/>
  <c r="V61" i="31"/>
  <c r="U61" i="31"/>
  <c r="C61" i="31"/>
  <c r="X60" i="31"/>
  <c r="Y60" i="31" s="1"/>
  <c r="AA60" i="31" s="1"/>
  <c r="V60" i="31"/>
  <c r="W60" i="31" s="1"/>
  <c r="U60" i="31"/>
  <c r="C60" i="31"/>
  <c r="D60" i="31" s="1"/>
  <c r="B60" i="31"/>
  <c r="X1077" i="31"/>
  <c r="Y1077" i="31" s="1"/>
  <c r="V1077" i="31"/>
  <c r="U1077" i="31"/>
  <c r="C1077" i="31"/>
  <c r="X1076" i="31"/>
  <c r="Z1076" i="31" s="1"/>
  <c r="V1076" i="31"/>
  <c r="W1076" i="31" s="1"/>
  <c r="U1076" i="31"/>
  <c r="C1076" i="31"/>
  <c r="D1076" i="31" s="1"/>
  <c r="B1076" i="31"/>
  <c r="X125" i="31"/>
  <c r="Y125" i="31" s="1"/>
  <c r="V125" i="31"/>
  <c r="U125" i="31"/>
  <c r="C125" i="31"/>
  <c r="X124" i="31"/>
  <c r="Z124" i="31" s="1"/>
  <c r="V124" i="31"/>
  <c r="W124" i="31" s="1"/>
  <c r="U124" i="31"/>
  <c r="C124" i="31"/>
  <c r="D124" i="31" s="1"/>
  <c r="B124" i="31"/>
  <c r="X227" i="31"/>
  <c r="Y227" i="31" s="1"/>
  <c r="V227" i="31"/>
  <c r="U227" i="31"/>
  <c r="C227" i="31"/>
  <c r="X226" i="31"/>
  <c r="Z226" i="31" s="1"/>
  <c r="V226" i="31"/>
  <c r="W226" i="31" s="1"/>
  <c r="U226" i="31"/>
  <c r="C226" i="31"/>
  <c r="D226" i="31" s="1"/>
  <c r="B226" i="31"/>
  <c r="X87" i="31"/>
  <c r="Y87" i="31" s="1"/>
  <c r="V87" i="31"/>
  <c r="U87" i="31"/>
  <c r="C87" i="31"/>
  <c r="X86" i="31"/>
  <c r="Z86" i="31" s="1"/>
  <c r="V86" i="31"/>
  <c r="W86" i="31" s="1"/>
  <c r="U86" i="31"/>
  <c r="C86" i="31"/>
  <c r="D86" i="31" s="1"/>
  <c r="B86"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61" i="31"/>
  <c r="Y261" i="31" s="1"/>
  <c r="V261" i="31"/>
  <c r="U261" i="31"/>
  <c r="C261" i="31"/>
  <c r="X260" i="31"/>
  <c r="Z260" i="31" s="1"/>
  <c r="V260" i="31"/>
  <c r="W260" i="31" s="1"/>
  <c r="U260" i="31"/>
  <c r="C260" i="31"/>
  <c r="D260" i="31" s="1"/>
  <c r="B260" i="31"/>
  <c r="X257" i="31"/>
  <c r="Y257" i="31" s="1"/>
  <c r="V257" i="31"/>
  <c r="U257" i="31"/>
  <c r="C257" i="31"/>
  <c r="X256" i="31"/>
  <c r="Y256" i="31" s="1"/>
  <c r="AA256" i="31" s="1"/>
  <c r="V256" i="31"/>
  <c r="W256" i="31" s="1"/>
  <c r="U256" i="31"/>
  <c r="C256" i="31"/>
  <c r="D256" i="31" s="1"/>
  <c r="B256" i="31"/>
  <c r="X83" i="31"/>
  <c r="Y83" i="31" s="1"/>
  <c r="V83" i="31"/>
  <c r="U83" i="31"/>
  <c r="C83" i="31"/>
  <c r="X82" i="31"/>
  <c r="Z82" i="31" s="1"/>
  <c r="V82" i="31"/>
  <c r="W82" i="31" s="1"/>
  <c r="U82" i="31"/>
  <c r="C82" i="31"/>
  <c r="D82" i="31" s="1"/>
  <c r="B82" i="31"/>
  <c r="X207" i="31"/>
  <c r="Y207" i="31" s="1"/>
  <c r="V207" i="31"/>
  <c r="U207" i="31"/>
  <c r="C207" i="31"/>
  <c r="X206" i="31"/>
  <c r="Z206" i="31" s="1"/>
  <c r="V206" i="31"/>
  <c r="W206" i="31" s="1"/>
  <c r="U206" i="31"/>
  <c r="C206" i="31"/>
  <c r="D206" i="31" s="1"/>
  <c r="B206" i="31"/>
  <c r="X249" i="31"/>
  <c r="Y249" i="31" s="1"/>
  <c r="V249" i="31"/>
  <c r="U249" i="31"/>
  <c r="C249" i="31"/>
  <c r="X248" i="31"/>
  <c r="Z248" i="31" s="1"/>
  <c r="V248" i="31"/>
  <c r="W248" i="31" s="1"/>
  <c r="U248" i="31"/>
  <c r="C248" i="31"/>
  <c r="D248" i="31" s="1"/>
  <c r="B248" i="31"/>
  <c r="X1119" i="31"/>
  <c r="Y1119" i="31" s="1"/>
  <c r="V1119" i="31"/>
  <c r="U1119" i="31"/>
  <c r="C1119" i="31"/>
  <c r="X1118" i="31"/>
  <c r="Z1118" i="31" s="1"/>
  <c r="V1118" i="31"/>
  <c r="W1118" i="31" s="1"/>
  <c r="U1118" i="31"/>
  <c r="C1118" i="31"/>
  <c r="D1118" i="31" s="1"/>
  <c r="X223" i="31"/>
  <c r="Y223" i="31" s="1"/>
  <c r="V223" i="31"/>
  <c r="U223" i="31"/>
  <c r="C223" i="31"/>
  <c r="X222" i="31"/>
  <c r="Z222" i="31" s="1"/>
  <c r="V222" i="31"/>
  <c r="W222" i="31" s="1"/>
  <c r="U222" i="31"/>
  <c r="C222" i="31"/>
  <c r="D222" i="31" s="1"/>
  <c r="B222" i="31"/>
  <c r="X1079" i="31"/>
  <c r="Y1079" i="31" s="1"/>
  <c r="V1079" i="31"/>
  <c r="U1079" i="31"/>
  <c r="C1079" i="31"/>
  <c r="X1078" i="31"/>
  <c r="Z1078" i="31" s="1"/>
  <c r="V1078" i="31"/>
  <c r="W1078" i="31" s="1"/>
  <c r="U1078" i="31"/>
  <c r="C1078" i="31"/>
  <c r="D1078" i="31" s="1"/>
  <c r="B1078" i="31"/>
  <c r="X1121" i="31"/>
  <c r="Y1121" i="31" s="1"/>
  <c r="V1121" i="31"/>
  <c r="U1121" i="31"/>
  <c r="C1121" i="31"/>
  <c r="X1120" i="31"/>
  <c r="Y1120" i="31" s="1"/>
  <c r="AA1120" i="31" s="1"/>
  <c r="V1120" i="31"/>
  <c r="W1120" i="31" s="1"/>
  <c r="U1120" i="31"/>
  <c r="C1120" i="31"/>
  <c r="D1120" i="31" s="1"/>
  <c r="X341" i="31"/>
  <c r="Y341" i="31" s="1"/>
  <c r="V341" i="31"/>
  <c r="U341" i="31"/>
  <c r="C341" i="31"/>
  <c r="X340" i="31"/>
  <c r="Y340" i="31" s="1"/>
  <c r="AA340" i="31" s="1"/>
  <c r="V340" i="31"/>
  <c r="W340" i="31" s="1"/>
  <c r="U340" i="31"/>
  <c r="C340" i="31"/>
  <c r="D340" i="31" s="1"/>
  <c r="B340" i="31"/>
  <c r="X1105" i="31"/>
  <c r="Y1105" i="31" s="1"/>
  <c r="V1105" i="31"/>
  <c r="U1105" i="31"/>
  <c r="C1105" i="31"/>
  <c r="X1104" i="31"/>
  <c r="Y1104" i="31" s="1"/>
  <c r="AA1104" i="31" s="1"/>
  <c r="V1104" i="31"/>
  <c r="W1104" i="31" s="1"/>
  <c r="U1104" i="31"/>
  <c r="C1104" i="31"/>
  <c r="D1104" i="31" s="1"/>
  <c r="X389" i="31"/>
  <c r="Y389" i="31" s="1"/>
  <c r="V389" i="31"/>
  <c r="U389" i="31"/>
  <c r="C389" i="31"/>
  <c r="X388" i="31"/>
  <c r="Z388" i="31" s="1"/>
  <c r="V388" i="31"/>
  <c r="W388" i="31" s="1"/>
  <c r="U388" i="31"/>
  <c r="C388" i="31"/>
  <c r="D388" i="31" s="1"/>
  <c r="B388" i="31"/>
  <c r="Y255" i="31"/>
  <c r="V255" i="31"/>
  <c r="U255" i="31"/>
  <c r="C255" i="31"/>
  <c r="Z254" i="31"/>
  <c r="Y254" i="31"/>
  <c r="AA254" i="31" s="1"/>
  <c r="V254" i="31"/>
  <c r="W254" i="31" s="1"/>
  <c r="U254" i="31"/>
  <c r="C254" i="31"/>
  <c r="D254" i="31" s="1"/>
  <c r="B254" i="31"/>
  <c r="X221" i="31"/>
  <c r="Y221" i="31" s="1"/>
  <c r="V221" i="31"/>
  <c r="U221" i="31"/>
  <c r="C221" i="31"/>
  <c r="X220" i="31"/>
  <c r="Z220" i="31" s="1"/>
  <c r="V220" i="31"/>
  <c r="W220" i="31" s="1"/>
  <c r="U220" i="31"/>
  <c r="C220" i="31"/>
  <c r="D220" i="31" s="1"/>
  <c r="B220" i="31"/>
  <c r="X293" i="31"/>
  <c r="Y293" i="31" s="1"/>
  <c r="V293" i="31"/>
  <c r="U293" i="31"/>
  <c r="C293" i="31"/>
  <c r="X292" i="31"/>
  <c r="Z292" i="31" s="1"/>
  <c r="V292" i="31"/>
  <c r="W292" i="31" s="1"/>
  <c r="U292" i="31"/>
  <c r="C292" i="31"/>
  <c r="D292" i="31" s="1"/>
  <c r="B292" i="31"/>
  <c r="Y299" i="31"/>
  <c r="V299" i="31"/>
  <c r="U299" i="31"/>
  <c r="C299" i="31"/>
  <c r="Z298" i="31"/>
  <c r="Y298" i="31"/>
  <c r="AA298" i="31" s="1"/>
  <c r="V298" i="31"/>
  <c r="W298" i="31" s="1"/>
  <c r="U298" i="31"/>
  <c r="C298" i="31"/>
  <c r="D298" i="31" s="1"/>
  <c r="B298" i="31"/>
  <c r="X243" i="31"/>
  <c r="Y243" i="31" s="1"/>
  <c r="V243" i="31"/>
  <c r="U243" i="31"/>
  <c r="C243" i="31"/>
  <c r="X242" i="31"/>
  <c r="Z242" i="31" s="1"/>
  <c r="V242" i="31"/>
  <c r="W242" i="31" s="1"/>
  <c r="U242" i="31"/>
  <c r="C242" i="31"/>
  <c r="D242" i="31" s="1"/>
  <c r="B242" i="31"/>
  <c r="Y317" i="31"/>
  <c r="V317" i="31"/>
  <c r="U317" i="31"/>
  <c r="C317" i="31"/>
  <c r="Z316" i="31"/>
  <c r="Y316" i="31"/>
  <c r="AA316" i="31" s="1"/>
  <c r="V316" i="31"/>
  <c r="W316" i="31" s="1"/>
  <c r="U316" i="31"/>
  <c r="C316" i="31"/>
  <c r="D316" i="31" s="1"/>
  <c r="B316" i="31"/>
  <c r="X175" i="31"/>
  <c r="Y175" i="31" s="1"/>
  <c r="V175" i="31"/>
  <c r="U175" i="31"/>
  <c r="C175" i="31"/>
  <c r="X174" i="31"/>
  <c r="Z174" i="31" s="1"/>
  <c r="V174" i="31"/>
  <c r="W174" i="31" s="1"/>
  <c r="U174" i="31"/>
  <c r="C174" i="31"/>
  <c r="D174" i="31" s="1"/>
  <c r="B174" i="31"/>
  <c r="X187" i="31"/>
  <c r="Y187" i="31" s="1"/>
  <c r="V187" i="31"/>
  <c r="U187" i="31"/>
  <c r="C187" i="31"/>
  <c r="X186" i="31"/>
  <c r="Y186" i="31" s="1"/>
  <c r="AA186" i="31" s="1"/>
  <c r="V186" i="31"/>
  <c r="W186" i="31" s="1"/>
  <c r="U186" i="31"/>
  <c r="C186" i="31"/>
  <c r="D186"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110" i="31"/>
  <c r="Z1094" i="31"/>
  <c r="Z1092" i="31"/>
  <c r="Y1118" i="31"/>
  <c r="AA1118" i="31" s="1"/>
  <c r="Z112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1098" i="31"/>
  <c r="Y1100" i="31"/>
  <c r="AA1100" i="31" s="1"/>
  <c r="Z1116" i="31"/>
  <c r="Y162" i="31"/>
  <c r="AA162" i="31" s="1"/>
  <c r="Z1090" i="31"/>
  <c r="Y1136" i="31"/>
  <c r="AA1136" i="31" s="1"/>
  <c r="Y1112" i="31"/>
  <c r="AA1112" i="31" s="1"/>
  <c r="Z1108" i="31"/>
  <c r="Y1096" i="31"/>
  <c r="AA1096" i="31" s="1"/>
  <c r="Y906" i="31"/>
  <c r="AA906" i="31" s="1"/>
  <c r="Z1104" i="31"/>
  <c r="Z1102" i="31"/>
  <c r="Y212" i="31"/>
  <c r="AA212" i="31" s="1"/>
  <c r="Y542" i="31"/>
  <c r="AA542" i="31" s="1"/>
  <c r="Z798" i="31"/>
  <c r="Y648" i="31"/>
  <c r="AA648" i="31" s="1"/>
  <c r="Y706" i="31"/>
  <c r="AA706" i="31" s="1"/>
  <c r="Y544" i="31"/>
  <c r="AA544" i="31" s="1"/>
  <c r="Y598" i="31"/>
  <c r="AA598" i="31" s="1"/>
  <c r="Y474" i="31"/>
  <c r="AA474" i="31" s="1"/>
  <c r="Y1126" i="31"/>
  <c r="AA1126" i="31" s="1"/>
  <c r="Z152" i="31"/>
  <c r="Y1114" i="31"/>
  <c r="AA1114" i="31" s="1"/>
  <c r="Y20" i="31"/>
  <c r="AA20" i="31" s="1"/>
  <c r="Z468" i="31"/>
  <c r="Z482" i="31"/>
  <c r="Z800" i="31"/>
  <c r="Y386" i="31"/>
  <c r="AA386" i="31" s="1"/>
  <c r="Z826" i="31"/>
  <c r="Y302" i="31"/>
  <c r="AA302"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168" i="31"/>
  <c r="AA168" i="31" s="1"/>
  <c r="Y192" i="31"/>
  <c r="AA192" i="31" s="1"/>
  <c r="Y590" i="31"/>
  <c r="AA590" i="31" s="1"/>
  <c r="Y614" i="31"/>
  <c r="AA614" i="31" s="1"/>
  <c r="Z858" i="31"/>
  <c r="Y466" i="31"/>
  <c r="AA466" i="31" s="1"/>
  <c r="Y528" i="31"/>
  <c r="AA528" i="31" s="1"/>
  <c r="Y922" i="31"/>
  <c r="AA922" i="31" s="1"/>
  <c r="Y1162" i="31"/>
  <c r="AA1162" i="31" s="1"/>
  <c r="Z18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208" i="31"/>
  <c r="Z350" i="31"/>
  <c r="Y1056" i="31"/>
  <c r="AA1056" i="31" s="1"/>
  <c r="Z396" i="31"/>
  <c r="Y506" i="31"/>
  <c r="AA506" i="31" s="1"/>
  <c r="Y824" i="31"/>
  <c r="AA824" i="31" s="1"/>
  <c r="Y932" i="31"/>
  <c r="AA932" i="31" s="1"/>
  <c r="Y1174" i="31"/>
  <c r="AA1174" i="31" s="1"/>
  <c r="Z224" i="31"/>
  <c r="Y490" i="31"/>
  <c r="AA490" i="31" s="1"/>
  <c r="Y556" i="31"/>
  <c r="AA556" i="31" s="1"/>
  <c r="Z658" i="31"/>
  <c r="Y698" i="31"/>
  <c r="AA698" i="31" s="1"/>
  <c r="Y710" i="31"/>
  <c r="AA710" i="31" s="1"/>
  <c r="Y864" i="31"/>
  <c r="AA864" i="31" s="1"/>
  <c r="Z1010" i="31"/>
  <c r="Y1018" i="31"/>
  <c r="AA1018" i="31" s="1"/>
  <c r="Z1036" i="31"/>
  <c r="Z184" i="31"/>
  <c r="Z1058"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180" i="31"/>
  <c r="AA180" i="31" s="1"/>
  <c r="Z1152" i="31"/>
  <c r="Y122" i="31"/>
  <c r="AA122"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86" i="31"/>
  <c r="AA286"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38" i="31"/>
  <c r="Z334" i="31"/>
  <c r="Z1082" i="31"/>
  <c r="Z1138" i="31"/>
  <c r="Z368" i="31"/>
  <c r="Y264" i="31"/>
  <c r="AA264" i="31" s="1"/>
  <c r="Z326" i="31"/>
  <c r="Y16" i="31"/>
  <c r="AA16" i="31" s="1"/>
  <c r="Z256" i="31"/>
  <c r="Y1076" i="31"/>
  <c r="AA1076"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0"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48" i="31"/>
  <c r="Y182" i="31"/>
  <c r="AA182" i="31" s="1"/>
  <c r="Y306" i="31"/>
  <c r="AA306" i="31" s="1"/>
  <c r="Z194" i="31"/>
  <c r="Z1140" i="31"/>
  <c r="Z108" i="31"/>
  <c r="Y82" i="31"/>
  <c r="AA82" i="31" s="1"/>
  <c r="Z132"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146" i="31"/>
  <c r="Y366" i="31"/>
  <c r="AA366" i="31" s="1"/>
  <c r="Z172" i="31"/>
  <c r="Y178" i="31"/>
  <c r="AA178" i="31" s="1"/>
  <c r="Z346" i="31"/>
  <c r="Z340"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214" i="31"/>
  <c r="AA214" i="31" s="1"/>
  <c r="Z378" i="31"/>
  <c r="Y34" i="31"/>
  <c r="AA34" i="31" s="1"/>
  <c r="Z60"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388" i="31"/>
  <c r="AA388" i="31" s="1"/>
  <c r="Y206" i="31"/>
  <c r="AA206" i="31" s="1"/>
  <c r="Y124" i="31"/>
  <c r="AA124" i="31" s="1"/>
  <c r="Y126" i="31"/>
  <c r="AA126" i="31" s="1"/>
  <c r="Y1054" i="31"/>
  <c r="AA1054" i="31" s="1"/>
  <c r="Z398" i="31"/>
  <c r="Y398" i="31"/>
  <c r="AA398" i="31" s="1"/>
  <c r="Z408" i="31"/>
  <c r="Y408" i="31"/>
  <c r="AA408" i="31" s="1"/>
  <c r="Z430" i="31"/>
  <c r="Y430" i="31"/>
  <c r="AA430" i="31" s="1"/>
  <c r="Y1148" i="31"/>
  <c r="AA1148" i="31" s="1"/>
  <c r="Y120" i="31"/>
  <c r="AA120" i="31" s="1"/>
  <c r="Y242" i="31"/>
  <c r="AA242" i="31" s="1"/>
  <c r="Y248" i="31"/>
  <c r="AA248" i="31" s="1"/>
  <c r="Y226" i="31"/>
  <c r="AA226" i="31" s="1"/>
  <c r="Y1068" i="31"/>
  <c r="AA1068" i="31" s="1"/>
  <c r="Y1178" i="31"/>
  <c r="AA1178" i="31" s="1"/>
  <c r="Y1146" i="31"/>
  <c r="AA1146" i="31" s="1"/>
  <c r="Y1158" i="31"/>
  <c r="AA1158" i="31" s="1"/>
  <c r="Y104" i="31"/>
  <c r="AA104" i="31" s="1"/>
  <c r="Y86" i="31"/>
  <c r="AA86" i="31" s="1"/>
  <c r="Y98" i="31"/>
  <c r="AA98" i="31" s="1"/>
  <c r="Y1066" i="31"/>
  <c r="AA1066" i="31" s="1"/>
  <c r="Y416" i="31"/>
  <c r="AA416" i="31" s="1"/>
  <c r="Z446" i="31"/>
  <c r="Y446" i="31"/>
  <c r="AA446" i="31" s="1"/>
  <c r="Y100" i="31"/>
  <c r="AA100" i="31" s="1"/>
  <c r="Y1156" i="31"/>
  <c r="AA1156" i="31" s="1"/>
  <c r="Y102" i="31"/>
  <c r="AA102" i="31" s="1"/>
  <c r="Y222" i="31"/>
  <c r="AA222" i="31" s="1"/>
  <c r="Y1170" i="31"/>
  <c r="AA1170" i="31" s="1"/>
  <c r="Y1070" i="31"/>
  <c r="AA1070" i="31" s="1"/>
  <c r="Y1144" i="31"/>
  <c r="AA1144" i="31" s="1"/>
  <c r="Y394" i="31"/>
  <c r="AA394" i="31" s="1"/>
  <c r="Y1168" i="31"/>
  <c r="AA1168" i="31" s="1"/>
  <c r="Y220" i="31"/>
  <c r="AA220" i="31" s="1"/>
  <c r="Y1078" i="31"/>
  <c r="AA1078" i="31" s="1"/>
  <c r="Y210" i="31"/>
  <c r="AA210" i="31" s="1"/>
  <c r="Z414" i="31"/>
  <c r="Y414" i="31"/>
  <c r="AA414" i="31" s="1"/>
  <c r="Z424" i="31"/>
  <c r="Y424" i="31"/>
  <c r="AA424" i="31" s="1"/>
  <c r="Y1122" i="31"/>
  <c r="AA1122" i="31" s="1"/>
  <c r="Y1154" i="31"/>
  <c r="AA1154" i="31" s="1"/>
  <c r="Y1166" i="31"/>
  <c r="AA1166" i="31" s="1"/>
  <c r="Y174" i="31"/>
  <c r="AA174" i="31" s="1"/>
  <c r="Y292" i="31"/>
  <c r="AA292" i="31" s="1"/>
  <c r="Y260" i="31"/>
  <c r="AA260"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30" i="31"/>
  <c r="AA130"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138" i="31"/>
  <c r="Y138" i="31"/>
  <c r="AA138"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140" i="31"/>
  <c r="Z370" i="31"/>
  <c r="Z268" i="31"/>
  <c r="Z80" i="31"/>
  <c r="Z282" i="31"/>
  <c r="Z62" i="31"/>
  <c r="Z154" i="31"/>
  <c r="Z300" i="31"/>
  <c r="Z328" i="31"/>
  <c r="Z106" i="31"/>
  <c r="Z148" i="31"/>
  <c r="Z54" i="31"/>
  <c r="Z58" i="31"/>
  <c r="Z36" i="31"/>
  <c r="Z44" i="31"/>
  <c r="Y158" i="31"/>
  <c r="AA158" i="31" s="1"/>
  <c r="Y240" i="31"/>
  <c r="AA240" i="31" s="1"/>
  <c r="Y56" i="31"/>
  <c r="AA56" i="31" s="1"/>
  <c r="Y322" i="31"/>
  <c r="AA322" i="31" s="1"/>
  <c r="Y266" i="31"/>
  <c r="AA266" i="31" s="1"/>
  <c r="Y356" i="31"/>
  <c r="AA356" i="31" s="1"/>
  <c r="Y14" i="31"/>
  <c r="AA14" i="31" s="1"/>
  <c r="Y348" i="31"/>
  <c r="AA348" i="31" s="1"/>
  <c r="Y308" i="31"/>
  <c r="AA308" i="31" s="1"/>
  <c r="Y142" i="31"/>
  <c r="AA142" i="31" s="1"/>
  <c r="Y1172" i="31"/>
  <c r="AA1172" i="31" s="1"/>
  <c r="Y116" i="31"/>
  <c r="AA116" i="31" s="1"/>
  <c r="Y230" i="31"/>
  <c r="AA230" i="31" s="1"/>
  <c r="Y252" i="31"/>
  <c r="AA252" i="31" s="1"/>
  <c r="Y22" i="31"/>
  <c r="AA22" i="31" s="1"/>
  <c r="Y42" i="31"/>
  <c r="AA42" i="31" s="1"/>
  <c r="Y352" i="31"/>
  <c r="AA352" i="31" s="1"/>
  <c r="Y8" i="31"/>
  <c r="AA8" i="31" s="1"/>
  <c r="Y362" i="31"/>
  <c r="AA362" i="31" s="1"/>
  <c r="Y272" i="31"/>
  <c r="AA272" i="31" s="1"/>
  <c r="Y66" i="31"/>
  <c r="AA66" i="31" s="1"/>
  <c r="Y196" i="31"/>
  <c r="AA196" i="31" s="1"/>
  <c r="Y156" i="31"/>
  <c r="AA156" i="31" s="1"/>
  <c r="Y70" i="31"/>
  <c r="AA70" i="31" s="1"/>
  <c r="Y342" i="31"/>
  <c r="AA342" i="31" s="1"/>
  <c r="Y50" i="31"/>
  <c r="AA50" i="31" s="1"/>
  <c r="Y198" i="31"/>
  <c r="AA198" i="31" s="1"/>
  <c r="Y296" i="31"/>
  <c r="AA296" i="31" s="1"/>
  <c r="Y1080" i="31"/>
  <c r="AA1080" i="31" s="1"/>
  <c r="Y294" i="31"/>
  <c r="AA294" i="31" s="1"/>
  <c r="Y1142" i="31"/>
  <c r="AA1142" i="31" s="1"/>
  <c r="Y114" i="31"/>
  <c r="AA114" i="31" s="1"/>
  <c r="Y216" i="31"/>
  <c r="AA216" i="31" s="1"/>
  <c r="Y160" i="31"/>
  <c r="AA160" i="31" s="1"/>
  <c r="Y170" i="31"/>
  <c r="AA170" i="31" s="1"/>
  <c r="Y40" i="31"/>
  <c r="AA40" i="31" s="1"/>
  <c r="Y274" i="31"/>
  <c r="AA274" i="31" s="1"/>
  <c r="Y1052" i="31"/>
  <c r="AA1052" i="31" s="1"/>
  <c r="Y360" i="31"/>
  <c r="AA360" i="31" s="1"/>
  <c r="Y376" i="31"/>
  <c r="AA376" i="31" s="1"/>
  <c r="Y234" i="31"/>
  <c r="AA234" i="31" s="1"/>
  <c r="Y332" i="31"/>
  <c r="AA332" i="31" s="1"/>
  <c r="Y338" i="31"/>
  <c r="AA338" i="31" s="1"/>
  <c r="Y94" i="31"/>
  <c r="AA94" i="31" s="1"/>
  <c r="Y262" i="31"/>
  <c r="AA262" i="31" s="1"/>
  <c r="Y188" i="31"/>
  <c r="AA188" i="31" s="1"/>
  <c r="Y150" i="31"/>
  <c r="AA150" i="31" s="1"/>
  <c r="Y96" i="31"/>
  <c r="AA96" i="31" s="1"/>
  <c r="Y202" i="31"/>
  <c r="AA202" i="31" s="1"/>
  <c r="Y246" i="31"/>
  <c r="AA246" i="31" s="1"/>
  <c r="Y280" i="31"/>
  <c r="AA280" i="31" s="1"/>
  <c r="Y218" i="31"/>
  <c r="AA218" i="31" s="1"/>
  <c r="Y312" i="31"/>
  <c r="AA312" i="31" s="1"/>
  <c r="Y330" i="31"/>
  <c r="AA330" i="31" s="1"/>
  <c r="Y112" i="31"/>
  <c r="AA112" i="31" s="1"/>
  <c r="Y278" i="31"/>
  <c r="AA278" i="31" s="1"/>
  <c r="Y176" i="31"/>
  <c r="AA176" i="31" s="1"/>
  <c r="Y1134" i="31"/>
  <c r="AA1134" i="31" s="1"/>
  <c r="Y232" i="31"/>
  <c r="AA232" i="31" s="1"/>
  <c r="Y1050" i="31"/>
  <c r="AA1050" i="31" s="1"/>
  <c r="Y358" i="31"/>
  <c r="AA358" i="31" s="1"/>
  <c r="Y374" i="31"/>
  <c r="AA374" i="31" s="1"/>
  <c r="Y770" i="31"/>
  <c r="AA770" i="31" s="1"/>
  <c r="Y90" i="31"/>
  <c r="AA90" i="31" s="1"/>
  <c r="Y68" i="31"/>
  <c r="AA68" i="31" s="1"/>
  <c r="Y166" i="31"/>
  <c r="AA166" i="31" s="1"/>
  <c r="Y200" i="31"/>
  <c r="AA200" i="31" s="1"/>
  <c r="Y336" i="31"/>
  <c r="AA336" i="31" s="1"/>
  <c r="Y244" i="31"/>
  <c r="AA244" i="31" s="1"/>
  <c r="Y320" i="31"/>
  <c r="AA320" i="31" s="1"/>
  <c r="Y304" i="31"/>
  <c r="AA304" i="31" s="1"/>
  <c r="Y694" i="31"/>
  <c r="AA694" i="31" s="1"/>
  <c r="Y110" i="31"/>
  <c r="AA110" i="31" s="1"/>
  <c r="Y76" i="31"/>
  <c r="AA76" i="31" s="1"/>
  <c r="Y72" i="31"/>
  <c r="AA72" i="31" s="1"/>
  <c r="Y26" i="31"/>
  <c r="AA26" i="31" s="1"/>
  <c r="Y1048" i="31"/>
  <c r="AA1048" i="31" s="1"/>
  <c r="Y144" i="31"/>
  <c r="AA144" i="31" s="1"/>
  <c r="Y372" i="31"/>
  <c r="AA372" i="31" s="1"/>
  <c r="Y270" i="31"/>
  <c r="AA270" i="31" s="1"/>
  <c r="Y290" i="31"/>
  <c r="AA290" i="31" s="1"/>
  <c r="Y354" i="31"/>
  <c r="AA354" i="31" s="1"/>
  <c r="Y84" i="31"/>
  <c r="AA84" i="31" s="1"/>
  <c r="Y228" i="31"/>
  <c r="AA228" i="31" s="1"/>
  <c r="Y204" i="31"/>
  <c r="AA204" i="31" s="1"/>
  <c r="Y276" i="31"/>
  <c r="AA276" i="31" s="1"/>
  <c r="Y318" i="31"/>
  <c r="AA318" i="31" s="1"/>
  <c r="Y18" i="31"/>
  <c r="AA18" i="31" s="1"/>
  <c r="Y78" i="31"/>
  <c r="AA78" i="31" s="1"/>
  <c r="Y74" i="31"/>
  <c r="AA74" i="31" s="1"/>
  <c r="Y258" i="31"/>
  <c r="AA258" i="31" s="1"/>
  <c r="Y38" i="31"/>
  <c r="AA38" i="31" s="1"/>
  <c r="Y46" i="31"/>
  <c r="AA46" i="31" s="1"/>
  <c r="DG2" i="30"/>
  <c r="DH151" i="30" s="1"/>
  <c r="H622" i="8" l="1"/>
  <c r="J622" i="8"/>
  <c r="DK155" i="30"/>
  <c r="DG151" i="30"/>
  <c r="L30" i="31" l="1"/>
  <c r="G31" i="31"/>
  <c r="O31" i="31"/>
  <c r="F76" i="31"/>
  <c r="N76" i="31"/>
  <c r="I77" i="31"/>
  <c r="Q77" i="31"/>
  <c r="G94" i="31"/>
  <c r="O94" i="31"/>
  <c r="J95" i="31"/>
  <c r="K66" i="31"/>
  <c r="F67" i="31"/>
  <c r="N67" i="31"/>
  <c r="L74" i="31"/>
  <c r="G75" i="31"/>
  <c r="O75" i="31"/>
  <c r="F160" i="31"/>
  <c r="N160" i="31"/>
  <c r="I161" i="31"/>
  <c r="Q161" i="31"/>
  <c r="H164" i="31"/>
  <c r="P164" i="31"/>
  <c r="K165" i="31"/>
  <c r="J150" i="31"/>
  <c r="M151" i="31"/>
  <c r="L354" i="31"/>
  <c r="G355" i="31"/>
  <c r="O355" i="31"/>
  <c r="F194" i="31"/>
  <c r="N194" i="31"/>
  <c r="I195" i="31"/>
  <c r="Q195" i="31"/>
  <c r="H270" i="31"/>
  <c r="P270" i="31"/>
  <c r="K271" i="31"/>
  <c r="J156" i="31"/>
  <c r="M157" i="31"/>
  <c r="L186" i="31"/>
  <c r="G187" i="31"/>
  <c r="O187" i="31"/>
  <c r="L1064" i="31"/>
  <c r="G1065" i="31"/>
  <c r="O1065" i="31"/>
  <c r="H1094" i="31"/>
  <c r="P1094" i="31"/>
  <c r="K1095" i="31"/>
  <c r="L1130" i="31"/>
  <c r="G1131" i="31"/>
  <c r="O1131" i="31"/>
  <c r="H1090" i="31"/>
  <c r="P1090" i="31"/>
  <c r="K1091" i="31"/>
  <c r="L1106" i="31"/>
  <c r="G1107" i="31"/>
  <c r="O1107" i="31"/>
  <c r="H1096" i="31"/>
  <c r="P1096" i="31"/>
  <c r="K1097" i="31"/>
  <c r="J1102" i="31"/>
  <c r="M1103" i="31"/>
  <c r="F1120" i="31"/>
  <c r="N1120" i="31"/>
  <c r="I1121" i="31"/>
  <c r="Q1121" i="31"/>
  <c r="J1092" i="31"/>
  <c r="M1093" i="31"/>
  <c r="F1104" i="31"/>
  <c r="N1104" i="31"/>
  <c r="I1105" i="31"/>
  <c r="Q1105" i="31"/>
  <c r="M1114" i="31"/>
  <c r="H1115" i="31"/>
  <c r="P1115" i="31"/>
  <c r="G1118" i="31"/>
  <c r="O1118" i="31"/>
  <c r="M30" i="31"/>
  <c r="H31" i="31"/>
  <c r="P31" i="31"/>
  <c r="G76" i="31"/>
  <c r="O76" i="31"/>
  <c r="J77" i="31"/>
  <c r="H94" i="31"/>
  <c r="P94" i="31"/>
  <c r="K95" i="31"/>
  <c r="L66" i="31"/>
  <c r="G67" i="31"/>
  <c r="O67" i="31"/>
  <c r="M74" i="31"/>
  <c r="H75" i="31"/>
  <c r="P75" i="31"/>
  <c r="G160" i="31"/>
  <c r="F30" i="31"/>
  <c r="N30" i="31"/>
  <c r="I31" i="31"/>
  <c r="Q31" i="31"/>
  <c r="H76" i="31"/>
  <c r="P76" i="31"/>
  <c r="K77" i="31"/>
  <c r="I94" i="31"/>
  <c r="Q94" i="31"/>
  <c r="L95" i="31"/>
  <c r="M66" i="31"/>
  <c r="H67" i="31"/>
  <c r="P67" i="31"/>
  <c r="F74" i="31"/>
  <c r="N74" i="31"/>
  <c r="I75" i="31"/>
  <c r="Q75" i="31"/>
  <c r="H160" i="31"/>
  <c r="P160" i="31"/>
  <c r="K161" i="31"/>
  <c r="J164" i="31"/>
  <c r="M165" i="31"/>
  <c r="L150" i="31"/>
  <c r="G151" i="31"/>
  <c r="O151" i="31"/>
  <c r="F354" i="31"/>
  <c r="N354" i="31"/>
  <c r="I355" i="31"/>
  <c r="Q355" i="31"/>
  <c r="H194" i="31"/>
  <c r="P194" i="31"/>
  <c r="K195" i="31"/>
  <c r="J270" i="31"/>
  <c r="M271" i="31"/>
  <c r="L156" i="31"/>
  <c r="G157" i="31"/>
  <c r="O157" i="31"/>
  <c r="F186" i="31"/>
  <c r="N186" i="31"/>
  <c r="I187" i="31"/>
  <c r="Q187" i="31"/>
  <c r="F1064" i="31"/>
  <c r="N1064" i="31"/>
  <c r="I1065" i="31"/>
  <c r="Q1065" i="31"/>
  <c r="J1094" i="31"/>
  <c r="G30" i="31"/>
  <c r="O30" i="31"/>
  <c r="J31" i="31"/>
  <c r="I76" i="31"/>
  <c r="Q76" i="31"/>
  <c r="L77" i="31"/>
  <c r="J94" i="31"/>
  <c r="M95" i="31"/>
  <c r="F66" i="31"/>
  <c r="N66" i="31"/>
  <c r="I67" i="31"/>
  <c r="Q67" i="31"/>
  <c r="G74" i="31"/>
  <c r="O74" i="31"/>
  <c r="J75" i="31"/>
  <c r="I160" i="31"/>
  <c r="H30" i="31"/>
  <c r="P30" i="31"/>
  <c r="K31" i="31"/>
  <c r="J76" i="31"/>
  <c r="M77" i="31"/>
  <c r="K94" i="31"/>
  <c r="F95" i="31"/>
  <c r="N95" i="31"/>
  <c r="G66" i="31"/>
  <c r="O66" i="31"/>
  <c r="J67" i="31"/>
  <c r="H74" i="31"/>
  <c r="P74" i="31"/>
  <c r="K75" i="31"/>
  <c r="J160" i="31"/>
  <c r="M161" i="31"/>
  <c r="I30" i="31"/>
  <c r="Q30" i="31"/>
  <c r="L31" i="31"/>
  <c r="K76" i="31"/>
  <c r="F77" i="31"/>
  <c r="N77" i="31"/>
  <c r="L94" i="31"/>
  <c r="G95" i="31"/>
  <c r="O95" i="31"/>
  <c r="H66" i="31"/>
  <c r="P66" i="31"/>
  <c r="K67" i="31"/>
  <c r="I74" i="31"/>
  <c r="Q74" i="31"/>
  <c r="L75" i="31"/>
  <c r="K160" i="31"/>
  <c r="J30" i="31"/>
  <c r="M31" i="31"/>
  <c r="L76" i="31"/>
  <c r="G77" i="31"/>
  <c r="O77" i="31"/>
  <c r="M94" i="31"/>
  <c r="H95" i="31"/>
  <c r="P95" i="31"/>
  <c r="I66" i="31"/>
  <c r="Q66" i="31"/>
  <c r="L67" i="31"/>
  <c r="J74" i="31"/>
  <c r="M75" i="31"/>
  <c r="L160" i="31"/>
  <c r="G161" i="31"/>
  <c r="O161" i="31"/>
  <c r="K30" i="31"/>
  <c r="F31" i="31"/>
  <c r="N31" i="31"/>
  <c r="M76" i="31"/>
  <c r="H77" i="31"/>
  <c r="P77" i="31"/>
  <c r="F94" i="31"/>
  <c r="N94" i="31"/>
  <c r="I95" i="31"/>
  <c r="Q95" i="31"/>
  <c r="J66" i="31"/>
  <c r="M67" i="31"/>
  <c r="K74" i="31"/>
  <c r="F75" i="31"/>
  <c r="N75" i="31"/>
  <c r="M160" i="31"/>
  <c r="P161" i="31"/>
  <c r="K164" i="31"/>
  <c r="H165" i="31"/>
  <c r="K150" i="31"/>
  <c r="I151" i="31"/>
  <c r="K354" i="31"/>
  <c r="J355" i="31"/>
  <c r="M194" i="31"/>
  <c r="L195" i="31"/>
  <c r="O270" i="31"/>
  <c r="N271" i="31"/>
  <c r="F156" i="31"/>
  <c r="P156" i="31"/>
  <c r="N157" i="31"/>
  <c r="G186" i="31"/>
  <c r="Q186" i="31"/>
  <c r="N187" i="31"/>
  <c r="P1064" i="31"/>
  <c r="M1065" i="31"/>
  <c r="I1094" i="31"/>
  <c r="F1095" i="31"/>
  <c r="O1095" i="31"/>
  <c r="I1130" i="31"/>
  <c r="N1131" i="31"/>
  <c r="I1090" i="31"/>
  <c r="N1091" i="31"/>
  <c r="H1106" i="31"/>
  <c r="Q1106" i="31"/>
  <c r="M1107" i="31"/>
  <c r="G1096" i="31"/>
  <c r="Q1096" i="31"/>
  <c r="M1097" i="31"/>
  <c r="N1102" i="31"/>
  <c r="J1103" i="31"/>
  <c r="M1120" i="31"/>
  <c r="J1121" i="31"/>
  <c r="M1092" i="31"/>
  <c r="I1093" i="31"/>
  <c r="L1104" i="31"/>
  <c r="H1105" i="31"/>
  <c r="F1114" i="31"/>
  <c r="O1114" i="31"/>
  <c r="K1115" i="31"/>
  <c r="L1118" i="31"/>
  <c r="H1119" i="31"/>
  <c r="P1119" i="31"/>
  <c r="M1131" i="31"/>
  <c r="L1097" i="31"/>
  <c r="G1105" i="31"/>
  <c r="O1119" i="31"/>
  <c r="O160" i="31"/>
  <c r="L164" i="31"/>
  <c r="I165" i="31"/>
  <c r="M150" i="31"/>
  <c r="J151" i="31"/>
  <c r="M354" i="31"/>
  <c r="K355" i="31"/>
  <c r="O194" i="31"/>
  <c r="M195" i="31"/>
  <c r="F270" i="31"/>
  <c r="Q270" i="31"/>
  <c r="O271" i="31"/>
  <c r="G156" i="31"/>
  <c r="Q156" i="31"/>
  <c r="P157" i="31"/>
  <c r="H186" i="31"/>
  <c r="P187" i="31"/>
  <c r="G1064" i="31"/>
  <c r="Q1064" i="31"/>
  <c r="N1065" i="31"/>
  <c r="K1094" i="31"/>
  <c r="G1095" i="31"/>
  <c r="P1095" i="31"/>
  <c r="J1130" i="31"/>
  <c r="F1131" i="31"/>
  <c r="P1131" i="31"/>
  <c r="J1090" i="31"/>
  <c r="F1091" i="31"/>
  <c r="O1091" i="31"/>
  <c r="I1106" i="31"/>
  <c r="N1107" i="31"/>
  <c r="I1096" i="31"/>
  <c r="N1097" i="31"/>
  <c r="F1102" i="31"/>
  <c r="O1102" i="31"/>
  <c r="K1103" i="31"/>
  <c r="O1120" i="31"/>
  <c r="K1121" i="31"/>
  <c r="N1092" i="31"/>
  <c r="J1093" i="31"/>
  <c r="M1104" i="31"/>
  <c r="J1105" i="31"/>
  <c r="G1114" i="31"/>
  <c r="P1114" i="31"/>
  <c r="L1115" i="31"/>
  <c r="M1118" i="31"/>
  <c r="I1119" i="31"/>
  <c r="Q1119" i="31"/>
  <c r="N1119" i="31"/>
  <c r="G1106" i="31"/>
  <c r="L1120" i="31"/>
  <c r="K1118" i="31"/>
  <c r="Q160" i="31"/>
  <c r="M164" i="31"/>
  <c r="J165" i="31"/>
  <c r="N150" i="31"/>
  <c r="K151" i="31"/>
  <c r="O354" i="31"/>
  <c r="L355" i="31"/>
  <c r="Q194" i="31"/>
  <c r="N195" i="31"/>
  <c r="G270" i="31"/>
  <c r="F271" i="31"/>
  <c r="P271" i="31"/>
  <c r="H156" i="31"/>
  <c r="F157" i="31"/>
  <c r="Q157" i="31"/>
  <c r="I186" i="31"/>
  <c r="F187" i="31"/>
  <c r="H1064" i="31"/>
  <c r="P1065" i="31"/>
  <c r="L1094" i="31"/>
  <c r="H1095" i="31"/>
  <c r="Q1095" i="31"/>
  <c r="K1130" i="31"/>
  <c r="H1131" i="31"/>
  <c r="Q1131" i="31"/>
  <c r="K1090" i="31"/>
  <c r="G1091" i="31"/>
  <c r="P1091" i="31"/>
  <c r="J1106" i="31"/>
  <c r="F1107" i="31"/>
  <c r="P1107" i="31"/>
  <c r="J1096" i="31"/>
  <c r="F1097" i="31"/>
  <c r="O1097" i="31"/>
  <c r="G1102" i="31"/>
  <c r="P1102" i="31"/>
  <c r="L1103" i="31"/>
  <c r="G1120" i="31"/>
  <c r="P1120" i="31"/>
  <c r="L1121" i="31"/>
  <c r="F1092" i="31"/>
  <c r="O1092" i="31"/>
  <c r="K1093" i="31"/>
  <c r="O1104" i="31"/>
  <c r="K1105" i="31"/>
  <c r="H1114" i="31"/>
  <c r="Q1114" i="31"/>
  <c r="M1115" i="31"/>
  <c r="N1118" i="31"/>
  <c r="J1119" i="31"/>
  <c r="F1119" i="31"/>
  <c r="M1091" i="31"/>
  <c r="H1121" i="31"/>
  <c r="P1105" i="31"/>
  <c r="F161" i="31"/>
  <c r="N164" i="31"/>
  <c r="L165" i="31"/>
  <c r="O150" i="31"/>
  <c r="L151" i="31"/>
  <c r="P354" i="31"/>
  <c r="M355" i="31"/>
  <c r="G194" i="31"/>
  <c r="O195" i="31"/>
  <c r="I270" i="31"/>
  <c r="G271" i="31"/>
  <c r="Q271" i="31"/>
  <c r="I156" i="31"/>
  <c r="H157" i="31"/>
  <c r="J186" i="31"/>
  <c r="H187" i="31"/>
  <c r="I1064" i="31"/>
  <c r="F1065" i="31"/>
  <c r="M1094" i="31"/>
  <c r="I1095" i="31"/>
  <c r="M1130" i="31"/>
  <c r="I1131" i="31"/>
  <c r="L1090" i="31"/>
  <c r="H1091" i="31"/>
  <c r="Q1091" i="31"/>
  <c r="K1106" i="31"/>
  <c r="H1107" i="31"/>
  <c r="Q1107" i="31"/>
  <c r="K1096" i="31"/>
  <c r="G1097" i="31"/>
  <c r="P1097" i="31"/>
  <c r="H1102" i="31"/>
  <c r="Q1102" i="31"/>
  <c r="N1103" i="31"/>
  <c r="H1120" i="31"/>
  <c r="Q1120" i="31"/>
  <c r="M1121" i="31"/>
  <c r="G1092" i="31"/>
  <c r="P1092" i="31"/>
  <c r="L1093" i="31"/>
  <c r="G1104" i="31"/>
  <c r="P1104" i="31"/>
  <c r="L1105" i="31"/>
  <c r="I1114" i="31"/>
  <c r="N1115" i="31"/>
  <c r="F1118" i="31"/>
  <c r="P1118" i="31"/>
  <c r="K1119" i="31"/>
  <c r="J1118" i="31"/>
  <c r="O1096" i="31"/>
  <c r="H1093" i="31"/>
  <c r="J1115" i="31"/>
  <c r="H161" i="31"/>
  <c r="O164" i="31"/>
  <c r="N165" i="31"/>
  <c r="F150" i="31"/>
  <c r="P150" i="31"/>
  <c r="N151" i="31"/>
  <c r="G354" i="31"/>
  <c r="Q354" i="31"/>
  <c r="N355" i="31"/>
  <c r="I194" i="31"/>
  <c r="F195" i="31"/>
  <c r="P195" i="31"/>
  <c r="K270" i="31"/>
  <c r="H271" i="31"/>
  <c r="K156" i="31"/>
  <c r="I157" i="31"/>
  <c r="K186" i="31"/>
  <c r="J187" i="31"/>
  <c r="J1064" i="31"/>
  <c r="H1065" i="31"/>
  <c r="N1094" i="31"/>
  <c r="J1095" i="31"/>
  <c r="N1130" i="31"/>
  <c r="J1131" i="31"/>
  <c r="M1090" i="31"/>
  <c r="I1091" i="31"/>
  <c r="M1106" i="31"/>
  <c r="I1107" i="31"/>
  <c r="L1096" i="31"/>
  <c r="H1097" i="31"/>
  <c r="Q1097" i="31"/>
  <c r="I1102" i="31"/>
  <c r="F1103" i="31"/>
  <c r="O1103" i="31"/>
  <c r="I1120" i="31"/>
  <c r="N1121" i="31"/>
  <c r="H1092" i="31"/>
  <c r="Q1092" i="31"/>
  <c r="N1093" i="31"/>
  <c r="H1104" i="31"/>
  <c r="Q1104" i="31"/>
  <c r="M1105" i="31"/>
  <c r="J1114" i="31"/>
  <c r="F1115" i="31"/>
  <c r="O1115" i="31"/>
  <c r="H1118" i="31"/>
  <c r="Q1118" i="31"/>
  <c r="L1119" i="31"/>
  <c r="G1090" i="31"/>
  <c r="F1096" i="31"/>
  <c r="M1102" i="31"/>
  <c r="N1114" i="31"/>
  <c r="J161" i="31"/>
  <c r="F164" i="31"/>
  <c r="Q164" i="31"/>
  <c r="O165" i="31"/>
  <c r="G150" i="31"/>
  <c r="Q150" i="31"/>
  <c r="P151" i="31"/>
  <c r="H354" i="31"/>
  <c r="P355" i="31"/>
  <c r="J194" i="31"/>
  <c r="G195" i="31"/>
  <c r="L270" i="31"/>
  <c r="I271" i="31"/>
  <c r="M156" i="31"/>
  <c r="J157" i="31"/>
  <c r="M186" i="31"/>
  <c r="K187" i="31"/>
  <c r="K1064" i="31"/>
  <c r="J1065" i="31"/>
  <c r="O1094" i="31"/>
  <c r="L1095" i="31"/>
  <c r="F1130" i="31"/>
  <c r="O1130" i="31"/>
  <c r="K1131" i="31"/>
  <c r="N1090" i="31"/>
  <c r="J1091" i="31"/>
  <c r="N1106" i="31"/>
  <c r="J1107" i="31"/>
  <c r="M1096" i="31"/>
  <c r="I1097" i="31"/>
  <c r="K1102" i="31"/>
  <c r="G1103" i="31"/>
  <c r="P1103" i="31"/>
  <c r="J1120" i="31"/>
  <c r="F1121" i="31"/>
  <c r="O1121" i="31"/>
  <c r="I1092" i="31"/>
  <c r="F1093" i="31"/>
  <c r="O1093" i="31"/>
  <c r="I1104" i="31"/>
  <c r="N1105" i="31"/>
  <c r="K1114" i="31"/>
  <c r="G1115" i="31"/>
  <c r="Q1115" i="31"/>
  <c r="I1118" i="31"/>
  <c r="M1119" i="31"/>
  <c r="I1115" i="31"/>
  <c r="Q1090" i="31"/>
  <c r="I1103" i="31"/>
  <c r="K1104" i="31"/>
  <c r="L161" i="31"/>
  <c r="G164" i="31"/>
  <c r="F165" i="31"/>
  <c r="P165" i="31"/>
  <c r="H150" i="31"/>
  <c r="F151" i="31"/>
  <c r="Q151" i="31"/>
  <c r="I354" i="31"/>
  <c r="F355" i="31"/>
  <c r="K194" i="31"/>
  <c r="H195" i="31"/>
  <c r="M270" i="31"/>
  <c r="J271" i="31"/>
  <c r="N156" i="31"/>
  <c r="K157" i="31"/>
  <c r="O186" i="31"/>
  <c r="L187" i="31"/>
  <c r="M1064" i="31"/>
  <c r="K1065" i="31"/>
  <c r="F1094" i="31"/>
  <c r="Q1094" i="31"/>
  <c r="M1095" i="31"/>
  <c r="G1130" i="31"/>
  <c r="P1130" i="31"/>
  <c r="L1131" i="31"/>
  <c r="F1090" i="31"/>
  <c r="O1090" i="31"/>
  <c r="L1091" i="31"/>
  <c r="F1106" i="31"/>
  <c r="O1106" i="31"/>
  <c r="K1107" i="31"/>
  <c r="N1096" i="31"/>
  <c r="J1097" i="31"/>
  <c r="L1102" i="31"/>
  <c r="H1103" i="31"/>
  <c r="Q1103" i="31"/>
  <c r="K1120" i="31"/>
  <c r="G1121" i="31"/>
  <c r="P1121" i="31"/>
  <c r="K1092" i="31"/>
  <c r="G1093" i="31"/>
  <c r="P1093" i="31"/>
  <c r="J1104" i="31"/>
  <c r="F1105" i="31"/>
  <c r="O1105" i="31"/>
  <c r="L1114" i="31"/>
  <c r="L1107" i="31"/>
  <c r="Q1093" i="31"/>
  <c r="G1119" i="31"/>
  <c r="N161" i="31"/>
  <c r="I164" i="31"/>
  <c r="G165" i="31"/>
  <c r="Q165" i="31"/>
  <c r="I150" i="31"/>
  <c r="H151" i="31"/>
  <c r="J354" i="31"/>
  <c r="H355" i="31"/>
  <c r="L194" i="31"/>
  <c r="J195" i="31"/>
  <c r="N270" i="31"/>
  <c r="L271" i="31"/>
  <c r="O156" i="31"/>
  <c r="L157" i="31"/>
  <c r="P186" i="31"/>
  <c r="M187" i="31"/>
  <c r="O1064" i="31"/>
  <c r="L1065" i="31"/>
  <c r="G1094" i="31"/>
  <c r="N1095" i="31"/>
  <c r="H1130" i="31"/>
  <c r="Q1130" i="31"/>
  <c r="P1106" i="31"/>
  <c r="L1092" i="31"/>
  <c r="O353" i="31"/>
  <c r="G353" i="31"/>
  <c r="M352" i="31"/>
  <c r="K275" i="31"/>
  <c r="Q274" i="31"/>
  <c r="I274" i="31"/>
  <c r="O233" i="31"/>
  <c r="G233" i="31"/>
  <c r="M232" i="31"/>
  <c r="K27" i="31"/>
  <c r="Q26" i="31"/>
  <c r="I26" i="31"/>
  <c r="O47" i="31"/>
  <c r="G47" i="31"/>
  <c r="M46" i="31"/>
  <c r="K45" i="31"/>
  <c r="N353" i="31"/>
  <c r="F353" i="31"/>
  <c r="L352" i="31"/>
  <c r="J275" i="31"/>
  <c r="P274" i="31"/>
  <c r="H274" i="31"/>
  <c r="N233" i="31"/>
  <c r="F233" i="31"/>
  <c r="L232"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171" i="31"/>
  <c r="P170" i="31"/>
  <c r="H170" i="31"/>
  <c r="N1113" i="31"/>
  <c r="F1113" i="31"/>
  <c r="L1112" i="31"/>
  <c r="P21" i="31"/>
  <c r="H21" i="31"/>
  <c r="N20" i="31"/>
  <c r="F20" i="31"/>
  <c r="Q1085" i="31"/>
  <c r="I1085" i="31"/>
  <c r="M1084" i="31"/>
  <c r="M353" i="31"/>
  <c r="K352" i="31"/>
  <c r="Q275" i="31"/>
  <c r="I275" i="31"/>
  <c r="O274" i="31"/>
  <c r="G274" i="31"/>
  <c r="M233" i="31"/>
  <c r="K232" i="31"/>
  <c r="Q27" i="31"/>
  <c r="I27" i="31"/>
  <c r="O26" i="31"/>
  <c r="G26" i="31"/>
  <c r="M47" i="31"/>
  <c r="K46" i="31"/>
  <c r="Q45" i="31"/>
  <c r="I45" i="31"/>
  <c r="L353" i="31"/>
  <c r="J352" i="31"/>
  <c r="P275" i="31"/>
  <c r="H275" i="31"/>
  <c r="N274" i="31"/>
  <c r="F274" i="31"/>
  <c r="L233" i="31"/>
  <c r="J232" i="31"/>
  <c r="P27" i="31"/>
  <c r="H27" i="31"/>
  <c r="N26" i="31"/>
  <c r="F26" i="31"/>
  <c r="L47" i="31"/>
  <c r="J46" i="31"/>
  <c r="P45" i="31"/>
  <c r="H45" i="31"/>
  <c r="K353" i="31"/>
  <c r="Q352" i="31"/>
  <c r="I352" i="31"/>
  <c r="O275" i="31"/>
  <c r="G275" i="31"/>
  <c r="M274" i="31"/>
  <c r="K233" i="31"/>
  <c r="Q232" i="31"/>
  <c r="I232" i="31"/>
  <c r="O27" i="31"/>
  <c r="G27" i="31"/>
  <c r="M26" i="31"/>
  <c r="K47" i="31"/>
  <c r="Q46" i="31"/>
  <c r="I46" i="31"/>
  <c r="O45" i="31"/>
  <c r="J353" i="31"/>
  <c r="Q353" i="31"/>
  <c r="I353" i="31"/>
  <c r="O352" i="31"/>
  <c r="G352" i="31"/>
  <c r="M275" i="31"/>
  <c r="K274" i="31"/>
  <c r="Q233" i="31"/>
  <c r="I233" i="31"/>
  <c r="O232" i="31"/>
  <c r="G232" i="31"/>
  <c r="M27" i="31"/>
  <c r="K26" i="31"/>
  <c r="Q47" i="31"/>
  <c r="I47" i="31"/>
  <c r="O46" i="31"/>
  <c r="G46" i="31"/>
  <c r="P353" i="31"/>
  <c r="H353" i="31"/>
  <c r="N352" i="31"/>
  <c r="F352" i="31"/>
  <c r="L275" i="31"/>
  <c r="J274" i="31"/>
  <c r="P233" i="31"/>
  <c r="H233" i="31"/>
  <c r="N232" i="31"/>
  <c r="F232"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75"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171" i="31"/>
  <c r="F171" i="31"/>
  <c r="K170" i="31"/>
  <c r="P1113" i="31"/>
  <c r="G1113" i="31"/>
  <c r="K1112" i="31"/>
  <c r="O21" i="31"/>
  <c r="F21" i="31"/>
  <c r="K20" i="31"/>
  <c r="P1085" i="31"/>
  <c r="G1085" i="31"/>
  <c r="J1084" i="31"/>
  <c r="N259" i="31"/>
  <c r="F259" i="31"/>
  <c r="L258" i="31"/>
  <c r="J59" i="31"/>
  <c r="P58" i="31"/>
  <c r="H58" i="31"/>
  <c r="N351" i="31"/>
  <c r="F351" i="31"/>
  <c r="L350" i="31"/>
  <c r="J303" i="31"/>
  <c r="P302" i="31"/>
  <c r="H302" i="31"/>
  <c r="N253" i="31"/>
  <c r="F253" i="31"/>
  <c r="L252" i="31"/>
  <c r="J73" i="31"/>
  <c r="L274"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171" i="31"/>
  <c r="J170" i="31"/>
  <c r="O1113" i="31"/>
  <c r="J1112" i="31"/>
  <c r="N21" i="31"/>
  <c r="J20" i="31"/>
  <c r="O1085" i="31"/>
  <c r="F1085" i="31"/>
  <c r="I1084" i="31"/>
  <c r="M259" i="31"/>
  <c r="K258" i="31"/>
  <c r="Q59" i="31"/>
  <c r="I59" i="31"/>
  <c r="O58" i="31"/>
  <c r="G58" i="31"/>
  <c r="M351" i="31"/>
  <c r="K350" i="31"/>
  <c r="Q303" i="31"/>
  <c r="I303" i="31"/>
  <c r="O302" i="31"/>
  <c r="G302" i="31"/>
  <c r="M253" i="31"/>
  <c r="K252" i="31"/>
  <c r="Q73" i="31"/>
  <c r="I73" i="31"/>
  <c r="J233"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171" i="31"/>
  <c r="I170" i="31"/>
  <c r="M1113" i="31"/>
  <c r="I1112" i="31"/>
  <c r="M21" i="31"/>
  <c r="I20" i="31"/>
  <c r="N1085" i="31"/>
  <c r="Q1084" i="31"/>
  <c r="H1084" i="31"/>
  <c r="L259" i="31"/>
  <c r="J258" i="31"/>
  <c r="P59" i="31"/>
  <c r="H59" i="31"/>
  <c r="N58" i="31"/>
  <c r="F58" i="31"/>
  <c r="L351" i="31"/>
  <c r="J350" i="31"/>
  <c r="P303" i="31"/>
  <c r="H303" i="31"/>
  <c r="N302" i="31"/>
  <c r="F302" i="31"/>
  <c r="L253" i="31"/>
  <c r="J252" i="31"/>
  <c r="P232"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171" i="31"/>
  <c r="Q170" i="31"/>
  <c r="G170" i="31"/>
  <c r="L1113" i="31"/>
  <c r="Q1112" i="31"/>
  <c r="H1112" i="31"/>
  <c r="L21" i="31"/>
  <c r="Q20" i="31"/>
  <c r="H20" i="31"/>
  <c r="M1085" i="31"/>
  <c r="P1084" i="31"/>
  <c r="G1084" i="31"/>
  <c r="K259" i="31"/>
  <c r="Q258" i="31"/>
  <c r="I258" i="31"/>
  <c r="O59" i="31"/>
  <c r="G59" i="31"/>
  <c r="M58" i="31"/>
  <c r="K351" i="31"/>
  <c r="Q350" i="31"/>
  <c r="I350" i="31"/>
  <c r="O303" i="31"/>
  <c r="G303" i="31"/>
  <c r="M302" i="31"/>
  <c r="K253" i="31"/>
  <c r="Q252" i="31"/>
  <c r="I252" i="31"/>
  <c r="H232"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171" i="31"/>
  <c r="O170" i="31"/>
  <c r="F170" i="31"/>
  <c r="K1113" i="31"/>
  <c r="P1112" i="31"/>
  <c r="G1112" i="31"/>
  <c r="K21" i="31"/>
  <c r="P20" i="31"/>
  <c r="G20" i="31"/>
  <c r="L1085" i="31"/>
  <c r="O1084" i="31"/>
  <c r="F1084" i="31"/>
  <c r="J259" i="31"/>
  <c r="P258" i="31"/>
  <c r="H258" i="31"/>
  <c r="N59" i="31"/>
  <c r="F59" i="31"/>
  <c r="L58" i="31"/>
  <c r="J351" i="31"/>
  <c r="P350" i="31"/>
  <c r="H350" i="31"/>
  <c r="N303" i="31"/>
  <c r="F303" i="31"/>
  <c r="L302" i="31"/>
  <c r="J253" i="31"/>
  <c r="P252" i="31"/>
  <c r="H252" i="31"/>
  <c r="F27" i="31"/>
  <c r="G44" i="31"/>
  <c r="K1141" i="31"/>
  <c r="O1140" i="31"/>
  <c r="P35" i="31"/>
  <c r="F35" i="31"/>
  <c r="I34" i="31"/>
  <c r="L43" i="31"/>
  <c r="P42" i="31"/>
  <c r="Q41" i="31"/>
  <c r="G41" i="31"/>
  <c r="K40" i="31"/>
  <c r="M1135" i="31"/>
  <c r="Q1134" i="31"/>
  <c r="G1134" i="31"/>
  <c r="P352"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171" i="31"/>
  <c r="H171" i="31"/>
  <c r="M170" i="31"/>
  <c r="I1113" i="31"/>
  <c r="N1112" i="31"/>
  <c r="I21" i="31"/>
  <c r="M20" i="31"/>
  <c r="J1085" i="31"/>
  <c r="L1084" i="31"/>
  <c r="P259" i="31"/>
  <c r="H259" i="31"/>
  <c r="N258" i="31"/>
  <c r="F258" i="31"/>
  <c r="L59" i="31"/>
  <c r="J58" i="31"/>
  <c r="P351" i="31"/>
  <c r="H351" i="31"/>
  <c r="N350" i="31"/>
  <c r="F350" i="31"/>
  <c r="L303" i="31"/>
  <c r="J302" i="31"/>
  <c r="P253" i="31"/>
  <c r="H253" i="31"/>
  <c r="N252" i="31"/>
  <c r="F252" i="31"/>
  <c r="F34" i="31"/>
  <c r="F1139" i="31"/>
  <c r="N37" i="31"/>
  <c r="M378" i="31"/>
  <c r="I23" i="31"/>
  <c r="L170" i="31"/>
  <c r="Q21" i="31"/>
  <c r="G259" i="31"/>
  <c r="K58" i="31"/>
  <c r="M303" i="31"/>
  <c r="G253" i="31"/>
  <c r="O73" i="31"/>
  <c r="K72" i="31"/>
  <c r="M55" i="31"/>
  <c r="K54" i="31"/>
  <c r="Q225" i="31"/>
  <c r="I225" i="31"/>
  <c r="O224" i="31"/>
  <c r="G224" i="31"/>
  <c r="M181" i="31"/>
  <c r="K180" i="31"/>
  <c r="Q231" i="31"/>
  <c r="I231" i="31"/>
  <c r="O230" i="31"/>
  <c r="G230" i="31"/>
  <c r="M217" i="31"/>
  <c r="K216" i="31"/>
  <c r="Q177" i="31"/>
  <c r="I177" i="31"/>
  <c r="O176" i="31"/>
  <c r="G176" i="31"/>
  <c r="Q79" i="31"/>
  <c r="I79" i="31"/>
  <c r="O78" i="31"/>
  <c r="G78" i="31"/>
  <c r="M149" i="31"/>
  <c r="K148" i="31"/>
  <c r="L1089" i="31"/>
  <c r="Q1088" i="31"/>
  <c r="I1088" i="31"/>
  <c r="O279" i="31"/>
  <c r="G279" i="31"/>
  <c r="M278" i="31"/>
  <c r="J129" i="31"/>
  <c r="O128" i="31"/>
  <c r="G128" i="31"/>
  <c r="M1059" i="31"/>
  <c r="K1058" i="31"/>
  <c r="Q119" i="31"/>
  <c r="I119" i="31"/>
  <c r="O118" i="31"/>
  <c r="G118" i="31"/>
  <c r="J43" i="31"/>
  <c r="L1138" i="31"/>
  <c r="G37" i="31"/>
  <c r="J378" i="31"/>
  <c r="Q25" i="31"/>
  <c r="G23" i="31"/>
  <c r="Q1113" i="31"/>
  <c r="J21" i="31"/>
  <c r="O258" i="31"/>
  <c r="I58" i="31"/>
  <c r="Q351" i="31"/>
  <c r="K303" i="31"/>
  <c r="O252" i="31"/>
  <c r="N73" i="31"/>
  <c r="J72" i="31"/>
  <c r="L55" i="31"/>
  <c r="J54" i="31"/>
  <c r="P225" i="31"/>
  <c r="H225" i="31"/>
  <c r="N224" i="31"/>
  <c r="F224" i="31"/>
  <c r="L181" i="31"/>
  <c r="J180" i="31"/>
  <c r="P231" i="31"/>
  <c r="H231" i="31"/>
  <c r="N230" i="31"/>
  <c r="F230" i="31"/>
  <c r="L217" i="31"/>
  <c r="J216" i="31"/>
  <c r="P177" i="31"/>
  <c r="H177" i="31"/>
  <c r="N176" i="31"/>
  <c r="F176" i="31"/>
  <c r="P79" i="31"/>
  <c r="H79" i="31"/>
  <c r="N78" i="31"/>
  <c r="F78" i="31"/>
  <c r="L149" i="31"/>
  <c r="J148" i="31"/>
  <c r="K1089" i="31"/>
  <c r="P1088" i="31"/>
  <c r="H1088" i="31"/>
  <c r="N279" i="31"/>
  <c r="F279" i="31"/>
  <c r="L278" i="31"/>
  <c r="Q129" i="31"/>
  <c r="I129" i="31"/>
  <c r="N128" i="31"/>
  <c r="F128" i="31"/>
  <c r="L1059" i="31"/>
  <c r="M42" i="31"/>
  <c r="O41" i="31"/>
  <c r="I1138" i="31"/>
  <c r="P39" i="31"/>
  <c r="O25" i="31"/>
  <c r="N22" i="31"/>
  <c r="J1113" i="31"/>
  <c r="G21" i="31"/>
  <c r="M258" i="31"/>
  <c r="O351" i="31"/>
  <c r="M252" i="31"/>
  <c r="M73" i="31"/>
  <c r="Q72" i="31"/>
  <c r="I72" i="31"/>
  <c r="K55" i="31"/>
  <c r="Q54" i="31"/>
  <c r="I54" i="31"/>
  <c r="O225" i="31"/>
  <c r="G225" i="31"/>
  <c r="M224" i="31"/>
  <c r="K181" i="31"/>
  <c r="Q180" i="31"/>
  <c r="I180" i="31"/>
  <c r="O231" i="31"/>
  <c r="G231" i="31"/>
  <c r="M230" i="31"/>
  <c r="K217" i="31"/>
  <c r="Q216" i="31"/>
  <c r="I216" i="31"/>
  <c r="O177" i="31"/>
  <c r="G177" i="31"/>
  <c r="M176" i="31"/>
  <c r="O79" i="31"/>
  <c r="G79" i="31"/>
  <c r="M78" i="31"/>
  <c r="K149" i="31"/>
  <c r="Q148" i="31"/>
  <c r="I148" i="31"/>
  <c r="J1089" i="31"/>
  <c r="O1088" i="31"/>
  <c r="G1088" i="31"/>
  <c r="M279" i="31"/>
  <c r="K278" i="31"/>
  <c r="P129" i="31"/>
  <c r="H129" i="31"/>
  <c r="M128" i="31"/>
  <c r="K1059" i="31"/>
  <c r="Q1058" i="31"/>
  <c r="I1058" i="31"/>
  <c r="O119" i="31"/>
  <c r="G119" i="31"/>
  <c r="M39" i="31"/>
  <c r="L36" i="31"/>
  <c r="H25" i="31"/>
  <c r="K22" i="31"/>
  <c r="H1113" i="31"/>
  <c r="O20" i="31"/>
  <c r="G258" i="31"/>
  <c r="I351" i="31"/>
  <c r="Q302" i="31"/>
  <c r="G252" i="31"/>
  <c r="L73" i="31"/>
  <c r="P72" i="31"/>
  <c r="H72" i="31"/>
  <c r="J55" i="31"/>
  <c r="P54" i="31"/>
  <c r="H54" i="31"/>
  <c r="N225" i="31"/>
  <c r="F225" i="31"/>
  <c r="L224" i="31"/>
  <c r="J181" i="31"/>
  <c r="P180" i="31"/>
  <c r="H180" i="31"/>
  <c r="N231" i="31"/>
  <c r="F231" i="31"/>
  <c r="L230" i="31"/>
  <c r="J217" i="31"/>
  <c r="P216" i="31"/>
  <c r="H216" i="31"/>
  <c r="N177" i="31"/>
  <c r="F177" i="31"/>
  <c r="L176" i="31"/>
  <c r="N79" i="31"/>
  <c r="F79" i="31"/>
  <c r="L78" i="31"/>
  <c r="J149" i="31"/>
  <c r="P148" i="31"/>
  <c r="H148" i="31"/>
  <c r="Q1089" i="31"/>
  <c r="I1089" i="31"/>
  <c r="N1088" i="31"/>
  <c r="F1088" i="31"/>
  <c r="L279" i="31"/>
  <c r="J278" i="31"/>
  <c r="O129" i="31"/>
  <c r="G129" i="31"/>
  <c r="L128" i="31"/>
  <c r="J1059" i="31"/>
  <c r="P1058" i="31"/>
  <c r="H1058" i="31"/>
  <c r="N119" i="31"/>
  <c r="F119" i="31"/>
  <c r="J47" i="31"/>
  <c r="O44" i="31"/>
  <c r="G40" i="31"/>
  <c r="K1135" i="31"/>
  <c r="G39" i="31"/>
  <c r="J36" i="31"/>
  <c r="Q379" i="31"/>
  <c r="F25" i="31"/>
  <c r="P171" i="31"/>
  <c r="O1112" i="31"/>
  <c r="L20" i="31"/>
  <c r="M59" i="31"/>
  <c r="G351" i="31"/>
  <c r="K302" i="31"/>
  <c r="K73" i="31"/>
  <c r="O72" i="31"/>
  <c r="G72" i="31"/>
  <c r="Q55" i="31"/>
  <c r="I55" i="31"/>
  <c r="O54" i="31"/>
  <c r="G54" i="31"/>
  <c r="M225" i="31"/>
  <c r="K224" i="31"/>
  <c r="Q181" i="31"/>
  <c r="I181" i="31"/>
  <c r="O180" i="31"/>
  <c r="G180" i="31"/>
  <c r="M231" i="31"/>
  <c r="K230" i="31"/>
  <c r="Q217" i="31"/>
  <c r="I217" i="31"/>
  <c r="O216" i="31"/>
  <c r="G216" i="31"/>
  <c r="M177" i="31"/>
  <c r="K176" i="31"/>
  <c r="M79" i="31"/>
  <c r="K78" i="31"/>
  <c r="Q149" i="31"/>
  <c r="I149" i="31"/>
  <c r="O148" i="31"/>
  <c r="G148" i="31"/>
  <c r="P1089" i="31"/>
  <c r="H1089" i="31"/>
  <c r="M1088" i="31"/>
  <c r="K279" i="31"/>
  <c r="Q278" i="31"/>
  <c r="I278" i="31"/>
  <c r="N129" i="31"/>
  <c r="F129" i="31"/>
  <c r="K128" i="31"/>
  <c r="Q1059" i="31"/>
  <c r="I1059" i="31"/>
  <c r="O1058" i="31"/>
  <c r="G1058" i="31"/>
  <c r="M119" i="31"/>
  <c r="I1141" i="31"/>
  <c r="O1134" i="31"/>
  <c r="O379" i="31"/>
  <c r="M24" i="31"/>
  <c r="I171" i="31"/>
  <c r="M1112" i="31"/>
  <c r="K1085" i="31"/>
  <c r="N1084" i="31"/>
  <c r="Q259" i="31"/>
  <c r="K59" i="31"/>
  <c r="O350" i="31"/>
  <c r="I302" i="31"/>
  <c r="Q253" i="31"/>
  <c r="H73" i="31"/>
  <c r="N72" i="31"/>
  <c r="F72" i="31"/>
  <c r="P55" i="31"/>
  <c r="H55" i="31"/>
  <c r="N54" i="31"/>
  <c r="F54" i="31"/>
  <c r="L225" i="31"/>
  <c r="J224" i="31"/>
  <c r="P181" i="31"/>
  <c r="H181" i="31"/>
  <c r="N180" i="31"/>
  <c r="F180" i="31"/>
  <c r="L231" i="31"/>
  <c r="J230" i="31"/>
  <c r="P217" i="31"/>
  <c r="H217" i="31"/>
  <c r="N216" i="31"/>
  <c r="F216" i="31"/>
  <c r="L177" i="31"/>
  <c r="J176" i="31"/>
  <c r="L79" i="31"/>
  <c r="J78" i="31"/>
  <c r="P149" i="31"/>
  <c r="H149" i="31"/>
  <c r="N148" i="31"/>
  <c r="F148" i="31"/>
  <c r="O1089" i="31"/>
  <c r="G1089" i="31"/>
  <c r="L1088" i="31"/>
  <c r="J279" i="31"/>
  <c r="P278" i="31"/>
  <c r="H278" i="31"/>
  <c r="M129" i="31"/>
  <c r="J128" i="31"/>
  <c r="P1059" i="31"/>
  <c r="H1059" i="31"/>
  <c r="N1058" i="31"/>
  <c r="F1058" i="31"/>
  <c r="L119" i="31"/>
  <c r="H352" i="31"/>
  <c r="N275" i="31"/>
  <c r="K1140" i="31"/>
  <c r="N35" i="31"/>
  <c r="P1139" i="31"/>
  <c r="K38" i="31"/>
  <c r="H379" i="31"/>
  <c r="K24" i="31"/>
  <c r="G171" i="31"/>
  <c r="F1112" i="31"/>
  <c r="H1085" i="31"/>
  <c r="K1084" i="31"/>
  <c r="O259" i="31"/>
  <c r="M350" i="31"/>
  <c r="O253" i="31"/>
  <c r="G73" i="31"/>
  <c r="M72" i="31"/>
  <c r="O55" i="31"/>
  <c r="G55" i="31"/>
  <c r="M54" i="31"/>
  <c r="K225" i="31"/>
  <c r="Q224" i="31"/>
  <c r="I224" i="31"/>
  <c r="O181" i="31"/>
  <c r="G181" i="31"/>
  <c r="M180" i="31"/>
  <c r="K231" i="31"/>
  <c r="Q230" i="31"/>
  <c r="I230" i="31"/>
  <c r="O217" i="31"/>
  <c r="G217" i="31"/>
  <c r="M216" i="31"/>
  <c r="K177" i="31"/>
  <c r="Q176" i="31"/>
  <c r="I176" i="31"/>
  <c r="K79" i="31"/>
  <c r="Q78" i="31"/>
  <c r="I78" i="31"/>
  <c r="O149" i="31"/>
  <c r="G149" i="31"/>
  <c r="M148" i="31"/>
  <c r="N1089" i="31"/>
  <c r="F1089" i="31"/>
  <c r="K1088" i="31"/>
  <c r="Q279" i="31"/>
  <c r="I279" i="31"/>
  <c r="O278" i="31"/>
  <c r="G278" i="31"/>
  <c r="L129" i="31"/>
  <c r="Q128" i="31"/>
  <c r="I128" i="31"/>
  <c r="O1059" i="31"/>
  <c r="G1059" i="31"/>
  <c r="Q34" i="31"/>
  <c r="H1139" i="31"/>
  <c r="I38" i="31"/>
  <c r="P37" i="31"/>
  <c r="P23" i="31"/>
  <c r="N170" i="31"/>
  <c r="I259" i="31"/>
  <c r="Q58" i="31"/>
  <c r="G350" i="31"/>
  <c r="I253" i="31"/>
  <c r="P73" i="31"/>
  <c r="F73" i="31"/>
  <c r="L72" i="31"/>
  <c r="N55" i="31"/>
  <c r="F55" i="31"/>
  <c r="L54" i="31"/>
  <c r="J225" i="31"/>
  <c r="P224" i="31"/>
  <c r="H224" i="31"/>
  <c r="N181" i="31"/>
  <c r="F181" i="31"/>
  <c r="L180" i="31"/>
  <c r="J231" i="31"/>
  <c r="P230" i="31"/>
  <c r="H230" i="31"/>
  <c r="N217" i="31"/>
  <c r="F217" i="31"/>
  <c r="L216" i="31"/>
  <c r="J177" i="31"/>
  <c r="P176" i="31"/>
  <c r="H176" i="31"/>
  <c r="J79" i="31"/>
  <c r="P78" i="31"/>
  <c r="H78" i="31"/>
  <c r="N149" i="31"/>
  <c r="F149" i="31"/>
  <c r="L148" i="31"/>
  <c r="M1089" i="31"/>
  <c r="J1088" i="31"/>
  <c r="P279" i="31"/>
  <c r="H279" i="31"/>
  <c r="N278" i="31"/>
  <c r="F278" i="31"/>
  <c r="K129" i="31"/>
  <c r="P128" i="31"/>
  <c r="H128" i="31"/>
  <c r="N1059" i="31"/>
  <c r="F1059" i="31"/>
  <c r="L1058"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695" i="31"/>
  <c r="H695" i="31"/>
  <c r="N694" i="31"/>
  <c r="F694" i="31"/>
  <c r="L19" i="31"/>
  <c r="J18" i="31"/>
  <c r="P329" i="31"/>
  <c r="H329" i="31"/>
  <c r="N328" i="31"/>
  <c r="F328" i="31"/>
  <c r="L185" i="31"/>
  <c r="J184" i="31"/>
  <c r="P325" i="31"/>
  <c r="H325" i="31"/>
  <c r="N324" i="31"/>
  <c r="F324" i="31"/>
  <c r="L143" i="31"/>
  <c r="J142" i="31"/>
  <c r="P295" i="31"/>
  <c r="H295" i="31"/>
  <c r="N294" i="31"/>
  <c r="F294" i="31"/>
  <c r="L313" i="31"/>
  <c r="J312" i="31"/>
  <c r="P305" i="31"/>
  <c r="H305" i="31"/>
  <c r="N304" i="31"/>
  <c r="F304" i="31"/>
  <c r="L319" i="31"/>
  <c r="M1058"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695" i="31"/>
  <c r="G695" i="31"/>
  <c r="M694" i="31"/>
  <c r="K19" i="31"/>
  <c r="Q18" i="31"/>
  <c r="I18" i="31"/>
  <c r="O329" i="31"/>
  <c r="G329" i="31"/>
  <c r="M328" i="31"/>
  <c r="K185" i="31"/>
  <c r="Q184" i="31"/>
  <c r="I184" i="31"/>
  <c r="O325" i="31"/>
  <c r="G325" i="31"/>
  <c r="M324" i="31"/>
  <c r="K143" i="31"/>
  <c r="Q142" i="31"/>
  <c r="I142" i="31"/>
  <c r="O295" i="31"/>
  <c r="G295" i="31"/>
  <c r="M294" i="31"/>
  <c r="K313" i="31"/>
  <c r="Q312" i="31"/>
  <c r="I312" i="31"/>
  <c r="O305" i="31"/>
  <c r="G305" i="31"/>
  <c r="M304" i="31"/>
  <c r="K319" i="31"/>
  <c r="Q318" i="31"/>
  <c r="I318" i="31"/>
  <c r="J1058"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695" i="31"/>
  <c r="F695" i="31"/>
  <c r="L694" i="31"/>
  <c r="J19" i="31"/>
  <c r="P18" i="31"/>
  <c r="H18" i="31"/>
  <c r="N329" i="31"/>
  <c r="F329" i="31"/>
  <c r="L328" i="31"/>
  <c r="J185" i="31"/>
  <c r="P184" i="31"/>
  <c r="H184" i="31"/>
  <c r="N325" i="31"/>
  <c r="F325" i="31"/>
  <c r="L324" i="31"/>
  <c r="J143" i="31"/>
  <c r="P142" i="31"/>
  <c r="H142" i="31"/>
  <c r="N295" i="31"/>
  <c r="F295" i="31"/>
  <c r="L294" i="31"/>
  <c r="J313" i="31"/>
  <c r="P312" i="31"/>
  <c r="H312"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695" i="31"/>
  <c r="K694" i="31"/>
  <c r="Q19" i="31"/>
  <c r="I19" i="31"/>
  <c r="O18" i="31"/>
  <c r="G18" i="31"/>
  <c r="M329" i="31"/>
  <c r="K328" i="31"/>
  <c r="Q185" i="31"/>
  <c r="I185" i="31"/>
  <c r="O184" i="31"/>
  <c r="G184" i="31"/>
  <c r="M325" i="31"/>
  <c r="K324" i="31"/>
  <c r="Q143" i="31"/>
  <c r="I143" i="31"/>
  <c r="O142" i="31"/>
  <c r="G142" i="31"/>
  <c r="M295" i="31"/>
  <c r="K294" i="31"/>
  <c r="Q313" i="31"/>
  <c r="I313" i="31"/>
  <c r="O312" i="31"/>
  <c r="G312"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695" i="31"/>
  <c r="J694" i="31"/>
  <c r="P19" i="31"/>
  <c r="H19" i="31"/>
  <c r="N18" i="31"/>
  <c r="F18" i="31"/>
  <c r="L329" i="31"/>
  <c r="J328" i="31"/>
  <c r="P185" i="31"/>
  <c r="H185" i="31"/>
  <c r="N184" i="31"/>
  <c r="F184" i="31"/>
  <c r="L325" i="31"/>
  <c r="J324" i="31"/>
  <c r="P143" i="31"/>
  <c r="H143" i="31"/>
  <c r="N142" i="31"/>
  <c r="F142" i="31"/>
  <c r="L295" i="31"/>
  <c r="J294" i="31"/>
  <c r="P313" i="31"/>
  <c r="H313" i="31"/>
  <c r="N312" i="31"/>
  <c r="F312"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695" i="31"/>
  <c r="Q694" i="31"/>
  <c r="I694" i="31"/>
  <c r="O19" i="31"/>
  <c r="G19" i="31"/>
  <c r="M18" i="31"/>
  <c r="K329" i="31"/>
  <c r="Q328" i="31"/>
  <c r="I328" i="31"/>
  <c r="O185" i="31"/>
  <c r="G185" i="31"/>
  <c r="M184" i="31"/>
  <c r="K325" i="31"/>
  <c r="Q324" i="31"/>
  <c r="I324" i="31"/>
  <c r="O143" i="31"/>
  <c r="G143" i="31"/>
  <c r="M142" i="31"/>
  <c r="K295" i="31"/>
  <c r="Q294" i="31"/>
  <c r="I294" i="31"/>
  <c r="O313" i="31"/>
  <c r="G313" i="31"/>
  <c r="M312"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695" i="31"/>
  <c r="P694" i="31"/>
  <c r="H694" i="31"/>
  <c r="N19" i="31"/>
  <c r="F19" i="31"/>
  <c r="L18" i="31"/>
  <c r="J329" i="31"/>
  <c r="P328" i="31"/>
  <c r="H328" i="31"/>
  <c r="N185" i="31"/>
  <c r="F185" i="31"/>
  <c r="L184" i="31"/>
  <c r="J325" i="31"/>
  <c r="P324" i="31"/>
  <c r="H324" i="31"/>
  <c r="N143" i="31"/>
  <c r="F143" i="31"/>
  <c r="L142" i="31"/>
  <c r="J295" i="31"/>
  <c r="P294" i="31"/>
  <c r="H294" i="31"/>
  <c r="N313" i="31"/>
  <c r="F313" i="31"/>
  <c r="L312"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695" i="31"/>
  <c r="I695" i="31"/>
  <c r="O694" i="31"/>
  <c r="G694" i="31"/>
  <c r="M19" i="31"/>
  <c r="K18" i="31"/>
  <c r="Q329" i="31"/>
  <c r="I329" i="31"/>
  <c r="O328" i="31"/>
  <c r="G328" i="31"/>
  <c r="M185" i="31"/>
  <c r="K184" i="31"/>
  <c r="Q325" i="31"/>
  <c r="I325" i="31"/>
  <c r="O324" i="31"/>
  <c r="G324" i="31"/>
  <c r="M143" i="31"/>
  <c r="K142" i="31"/>
  <c r="Q295" i="31"/>
  <c r="I295" i="31"/>
  <c r="O294" i="31"/>
  <c r="G294" i="31"/>
  <c r="M313" i="31"/>
  <c r="K312" i="31"/>
  <c r="Q305" i="31"/>
  <c r="I305" i="31"/>
  <c r="O304" i="31"/>
  <c r="G304" i="31"/>
  <c r="M319" i="31"/>
  <c r="K318" i="31"/>
  <c r="Q301" i="31"/>
  <c r="I301" i="31"/>
  <c r="O300" i="31"/>
  <c r="G300" i="31"/>
  <c r="M347" i="31"/>
  <c r="Q319" i="31"/>
  <c r="O318" i="31"/>
  <c r="H301" i="31"/>
  <c r="M300" i="31"/>
  <c r="I347" i="31"/>
  <c r="O346" i="31"/>
  <c r="G346" i="31"/>
  <c r="M315" i="31"/>
  <c r="K314" i="31"/>
  <c r="Q309" i="31"/>
  <c r="I309" i="31"/>
  <c r="O308" i="31"/>
  <c r="G308" i="31"/>
  <c r="M1081" i="31"/>
  <c r="K1080" i="31"/>
  <c r="Q219" i="31"/>
  <c r="I219" i="31"/>
  <c r="O218" i="31"/>
  <c r="G218" i="31"/>
  <c r="M321" i="31"/>
  <c r="K320" i="31"/>
  <c r="P53" i="31"/>
  <c r="H53" i="31"/>
  <c r="M52" i="31"/>
  <c r="K17" i="31"/>
  <c r="Q16" i="31"/>
  <c r="I16" i="31"/>
  <c r="O349" i="31"/>
  <c r="G349" i="31"/>
  <c r="M348" i="31"/>
  <c r="J33" i="31"/>
  <c r="O32" i="31"/>
  <c r="G32" i="31"/>
  <c r="O193" i="31"/>
  <c r="G193" i="31"/>
  <c r="M192" i="31"/>
  <c r="K15" i="31"/>
  <c r="Q14" i="31"/>
  <c r="I14" i="31"/>
  <c r="O297" i="31"/>
  <c r="G297" i="31"/>
  <c r="M296" i="31"/>
  <c r="K281" i="31"/>
  <c r="Q280" i="31"/>
  <c r="I280" i="31"/>
  <c r="N311" i="31"/>
  <c r="F311" i="31"/>
  <c r="K310" i="31"/>
  <c r="Q251" i="31"/>
  <c r="I251" i="31"/>
  <c r="O250" i="31"/>
  <c r="G250" i="31"/>
  <c r="L237" i="31"/>
  <c r="Q236" i="31"/>
  <c r="I236" i="31"/>
  <c r="O247" i="31"/>
  <c r="G247" i="31"/>
  <c r="M246" i="31"/>
  <c r="K245" i="31"/>
  <c r="Q244" i="31"/>
  <c r="I244" i="31"/>
  <c r="K163" i="31"/>
  <c r="Q162" i="31"/>
  <c r="I162" i="31"/>
  <c r="O1083" i="31"/>
  <c r="G1083" i="31"/>
  <c r="M1082" i="31"/>
  <c r="O319" i="31"/>
  <c r="M318" i="31"/>
  <c r="P301" i="31"/>
  <c r="G301" i="31"/>
  <c r="L300" i="31"/>
  <c r="Q347" i="31"/>
  <c r="H347" i="31"/>
  <c r="N346" i="31"/>
  <c r="F346" i="31"/>
  <c r="L315" i="31"/>
  <c r="J314" i="31"/>
  <c r="P309" i="31"/>
  <c r="H309" i="31"/>
  <c r="N308" i="31"/>
  <c r="F308" i="31"/>
  <c r="L1081" i="31"/>
  <c r="J1080" i="31"/>
  <c r="P219" i="31"/>
  <c r="H219" i="31"/>
  <c r="N218" i="31"/>
  <c r="F218" i="31"/>
  <c r="L321" i="31"/>
  <c r="J320" i="31"/>
  <c r="O53" i="31"/>
  <c r="G53" i="31"/>
  <c r="L52" i="31"/>
  <c r="J17" i="31"/>
  <c r="P16" i="31"/>
  <c r="H16" i="31"/>
  <c r="N349" i="31"/>
  <c r="F349" i="31"/>
  <c r="L348" i="31"/>
  <c r="Q33" i="31"/>
  <c r="I33" i="31"/>
  <c r="N32" i="31"/>
  <c r="F32" i="31"/>
  <c r="N193" i="31"/>
  <c r="F193" i="31"/>
  <c r="L192" i="31"/>
  <c r="J15" i="31"/>
  <c r="P14" i="31"/>
  <c r="H14" i="31"/>
  <c r="N297" i="31"/>
  <c r="F297" i="31"/>
  <c r="L296" i="31"/>
  <c r="J281" i="31"/>
  <c r="P280" i="31"/>
  <c r="H280" i="31"/>
  <c r="M311" i="31"/>
  <c r="J310" i="31"/>
  <c r="P251" i="31"/>
  <c r="H251" i="31"/>
  <c r="N250" i="31"/>
  <c r="F250" i="31"/>
  <c r="K237" i="31"/>
  <c r="P236" i="31"/>
  <c r="H236" i="31"/>
  <c r="N247" i="31"/>
  <c r="F247" i="31"/>
  <c r="L246" i="31"/>
  <c r="J245" i="31"/>
  <c r="P244" i="31"/>
  <c r="H244" i="31"/>
  <c r="J163" i="31"/>
  <c r="P162" i="31"/>
  <c r="H162" i="31"/>
  <c r="N1083" i="31"/>
  <c r="F1083" i="31"/>
  <c r="L1082" i="31"/>
  <c r="J307" i="31"/>
  <c r="J319" i="31"/>
  <c r="L318" i="31"/>
  <c r="O301" i="31"/>
  <c r="F301" i="31"/>
  <c r="K300" i="31"/>
  <c r="P347" i="31"/>
  <c r="G347" i="31"/>
  <c r="M346" i="31"/>
  <c r="K315" i="31"/>
  <c r="Q314" i="31"/>
  <c r="I314" i="31"/>
  <c r="O309" i="31"/>
  <c r="G309" i="31"/>
  <c r="M308" i="31"/>
  <c r="K1081" i="31"/>
  <c r="Q1080" i="31"/>
  <c r="I1080" i="31"/>
  <c r="O219" i="31"/>
  <c r="G219" i="31"/>
  <c r="M218" i="31"/>
  <c r="K321" i="31"/>
  <c r="Q320" i="31"/>
  <c r="I320" i="31"/>
  <c r="N53" i="31"/>
  <c r="F53" i="31"/>
  <c r="K52" i="31"/>
  <c r="Q17" i="31"/>
  <c r="I17" i="31"/>
  <c r="O16" i="31"/>
  <c r="G16" i="31"/>
  <c r="M349" i="31"/>
  <c r="K348" i="31"/>
  <c r="P33" i="31"/>
  <c r="H33" i="31"/>
  <c r="M32" i="31"/>
  <c r="M193" i="31"/>
  <c r="K192" i="31"/>
  <c r="Q15" i="31"/>
  <c r="I15" i="31"/>
  <c r="O14" i="31"/>
  <c r="G14" i="31"/>
  <c r="M297" i="31"/>
  <c r="K296" i="31"/>
  <c r="Q281" i="31"/>
  <c r="I281" i="31"/>
  <c r="O280" i="31"/>
  <c r="G280" i="31"/>
  <c r="L311" i="31"/>
  <c r="Q310" i="31"/>
  <c r="I310" i="31"/>
  <c r="O251" i="31"/>
  <c r="G251" i="31"/>
  <c r="M250" i="31"/>
  <c r="J237" i="31"/>
  <c r="O236" i="31"/>
  <c r="G236" i="31"/>
  <c r="M247" i="31"/>
  <c r="K246" i="31"/>
  <c r="Q245" i="31"/>
  <c r="I245" i="31"/>
  <c r="O244" i="31"/>
  <c r="G244" i="31"/>
  <c r="N305" i="31"/>
  <c r="I319" i="31"/>
  <c r="J318" i="31"/>
  <c r="N301" i="31"/>
  <c r="J300" i="31"/>
  <c r="O347" i="31"/>
  <c r="F347" i="31"/>
  <c r="L346" i="31"/>
  <c r="J315" i="31"/>
  <c r="P314" i="31"/>
  <c r="H314" i="31"/>
  <c r="N309" i="31"/>
  <c r="F309" i="31"/>
  <c r="L308" i="31"/>
  <c r="J1081" i="31"/>
  <c r="P1080" i="31"/>
  <c r="H1080" i="31"/>
  <c r="N219" i="31"/>
  <c r="F219" i="31"/>
  <c r="L218" i="31"/>
  <c r="J321" i="31"/>
  <c r="P320" i="31"/>
  <c r="H320" i="31"/>
  <c r="M53" i="31"/>
  <c r="J52" i="31"/>
  <c r="P17" i="31"/>
  <c r="H17" i="31"/>
  <c r="N16" i="31"/>
  <c r="F16" i="31"/>
  <c r="L349" i="31"/>
  <c r="J348" i="31"/>
  <c r="O33" i="31"/>
  <c r="G33" i="31"/>
  <c r="L32" i="31"/>
  <c r="L193" i="31"/>
  <c r="J192" i="31"/>
  <c r="P15" i="31"/>
  <c r="H15" i="31"/>
  <c r="N14" i="31"/>
  <c r="F14" i="31"/>
  <c r="L297" i="31"/>
  <c r="J296" i="31"/>
  <c r="P281" i="31"/>
  <c r="H281" i="31"/>
  <c r="N280" i="31"/>
  <c r="F280" i="31"/>
  <c r="K311" i="31"/>
  <c r="P310" i="31"/>
  <c r="H310" i="31"/>
  <c r="N251" i="31"/>
  <c r="F251" i="31"/>
  <c r="L250" i="31"/>
  <c r="Q237" i="31"/>
  <c r="I237" i="31"/>
  <c r="N236" i="31"/>
  <c r="F236" i="31"/>
  <c r="L247" i="31"/>
  <c r="J246" i="31"/>
  <c r="P245" i="31"/>
  <c r="H245" i="31"/>
  <c r="N244" i="31"/>
  <c r="F244" i="31"/>
  <c r="F305" i="31"/>
  <c r="G319" i="31"/>
  <c r="H318" i="31"/>
  <c r="M301" i="31"/>
  <c r="I300" i="31"/>
  <c r="N347" i="31"/>
  <c r="K346" i="31"/>
  <c r="Q315" i="31"/>
  <c r="I315" i="31"/>
  <c r="O314" i="31"/>
  <c r="G314" i="31"/>
  <c r="M309" i="31"/>
  <c r="K308" i="31"/>
  <c r="Q1081" i="31"/>
  <c r="I1081" i="31"/>
  <c r="O1080" i="31"/>
  <c r="G1080" i="31"/>
  <c r="M219" i="31"/>
  <c r="K218" i="31"/>
  <c r="Q321" i="31"/>
  <c r="I321" i="31"/>
  <c r="O320" i="31"/>
  <c r="G320" i="31"/>
  <c r="L53" i="31"/>
  <c r="Q52" i="31"/>
  <c r="I52" i="31"/>
  <c r="O17" i="31"/>
  <c r="G17" i="31"/>
  <c r="M16" i="31"/>
  <c r="K349" i="31"/>
  <c r="Q348" i="31"/>
  <c r="I348" i="31"/>
  <c r="N33" i="31"/>
  <c r="F33" i="31"/>
  <c r="K32" i="31"/>
  <c r="K193" i="31"/>
  <c r="Q192" i="31"/>
  <c r="I192" i="31"/>
  <c r="O15" i="31"/>
  <c r="G15" i="31"/>
  <c r="M14" i="31"/>
  <c r="K297" i="31"/>
  <c r="Q296" i="31"/>
  <c r="I296" i="31"/>
  <c r="O281" i="31"/>
  <c r="G281" i="31"/>
  <c r="M280" i="31"/>
  <c r="J311" i="31"/>
  <c r="O310" i="31"/>
  <c r="G310" i="31"/>
  <c r="M251" i="31"/>
  <c r="K250" i="31"/>
  <c r="P237" i="31"/>
  <c r="H237" i="31"/>
  <c r="M236" i="31"/>
  <c r="K247" i="31"/>
  <c r="Q246" i="31"/>
  <c r="I246" i="31"/>
  <c r="O245" i="31"/>
  <c r="G245" i="31"/>
  <c r="M244" i="31"/>
  <c r="O163" i="31"/>
  <c r="G163" i="31"/>
  <c r="M162" i="31"/>
  <c r="K1083" i="31"/>
  <c r="F319" i="31"/>
  <c r="G318" i="31"/>
  <c r="L301" i="31"/>
  <c r="Q300" i="31"/>
  <c r="H300" i="31"/>
  <c r="L347" i="31"/>
  <c r="J346" i="31"/>
  <c r="P315" i="31"/>
  <c r="H315" i="31"/>
  <c r="N314" i="31"/>
  <c r="F314" i="31"/>
  <c r="L309" i="31"/>
  <c r="J308" i="31"/>
  <c r="P1081" i="31"/>
  <c r="H1081" i="31"/>
  <c r="N1080" i="31"/>
  <c r="F1080" i="31"/>
  <c r="L219" i="31"/>
  <c r="J218" i="31"/>
  <c r="P321" i="31"/>
  <c r="H321" i="31"/>
  <c r="N320" i="31"/>
  <c r="F320" i="31"/>
  <c r="K53" i="31"/>
  <c r="P52" i="31"/>
  <c r="H52" i="31"/>
  <c r="N17" i="31"/>
  <c r="F17" i="31"/>
  <c r="L16" i="31"/>
  <c r="J349" i="31"/>
  <c r="P348" i="31"/>
  <c r="H348" i="31"/>
  <c r="M33" i="31"/>
  <c r="J32" i="31"/>
  <c r="J193" i="31"/>
  <c r="P192" i="31"/>
  <c r="H192" i="31"/>
  <c r="N15" i="31"/>
  <c r="F15" i="31"/>
  <c r="L14" i="31"/>
  <c r="J297" i="31"/>
  <c r="P296" i="31"/>
  <c r="H296" i="31"/>
  <c r="N281" i="31"/>
  <c r="F281" i="31"/>
  <c r="L280" i="31"/>
  <c r="Q311" i="31"/>
  <c r="I311" i="31"/>
  <c r="N310" i="31"/>
  <c r="F310" i="31"/>
  <c r="L251" i="31"/>
  <c r="J250" i="31"/>
  <c r="O237" i="31"/>
  <c r="G237" i="31"/>
  <c r="L236" i="31"/>
  <c r="J247" i="31"/>
  <c r="P246" i="31"/>
  <c r="H246" i="31"/>
  <c r="N245" i="31"/>
  <c r="F245" i="31"/>
  <c r="L244" i="31"/>
  <c r="N163" i="31"/>
  <c r="F163" i="31"/>
  <c r="L162" i="31"/>
  <c r="J1083" i="31"/>
  <c r="L304" i="31"/>
  <c r="F318" i="31"/>
  <c r="K301" i="31"/>
  <c r="P300" i="31"/>
  <c r="F300" i="31"/>
  <c r="K347" i="31"/>
  <c r="Q346" i="31"/>
  <c r="I346" i="31"/>
  <c r="O315" i="31"/>
  <c r="G315" i="31"/>
  <c r="M314" i="31"/>
  <c r="K309" i="31"/>
  <c r="Q308" i="31"/>
  <c r="I308" i="31"/>
  <c r="O1081" i="31"/>
  <c r="G1081" i="31"/>
  <c r="M1080" i="31"/>
  <c r="K219" i="31"/>
  <c r="Q218" i="31"/>
  <c r="I218" i="31"/>
  <c r="O321" i="31"/>
  <c r="G321" i="31"/>
  <c r="M320" i="31"/>
  <c r="J53" i="31"/>
  <c r="O52" i="31"/>
  <c r="G52" i="31"/>
  <c r="M17" i="31"/>
  <c r="K16" i="31"/>
  <c r="Q349" i="31"/>
  <c r="I349" i="31"/>
  <c r="O348" i="31"/>
  <c r="G348" i="31"/>
  <c r="L33" i="31"/>
  <c r="Q32" i="31"/>
  <c r="I32" i="31"/>
  <c r="Q193" i="31"/>
  <c r="I193" i="31"/>
  <c r="O192" i="31"/>
  <c r="G192" i="31"/>
  <c r="M15" i="31"/>
  <c r="K14" i="31"/>
  <c r="Q297" i="31"/>
  <c r="I297" i="31"/>
  <c r="O296" i="31"/>
  <c r="G296" i="31"/>
  <c r="M281" i="31"/>
  <c r="K280" i="31"/>
  <c r="P311" i="31"/>
  <c r="H311" i="31"/>
  <c r="M310" i="31"/>
  <c r="K251" i="31"/>
  <c r="Q250" i="31"/>
  <c r="I250" i="31"/>
  <c r="N237" i="31"/>
  <c r="F237" i="31"/>
  <c r="K236" i="31"/>
  <c r="Q247" i="31"/>
  <c r="I247" i="31"/>
  <c r="O246" i="31"/>
  <c r="G246" i="31"/>
  <c r="M245" i="31"/>
  <c r="K244" i="31"/>
  <c r="M163" i="31"/>
  <c r="K162" i="31"/>
  <c r="Q1083" i="31"/>
  <c r="K304" i="31"/>
  <c r="P318" i="31"/>
  <c r="J301" i="31"/>
  <c r="N300" i="31"/>
  <c r="J347" i="31"/>
  <c r="P346" i="31"/>
  <c r="H346" i="31"/>
  <c r="N315" i="31"/>
  <c r="F315" i="31"/>
  <c r="L314" i="31"/>
  <c r="J309" i="31"/>
  <c r="P308" i="31"/>
  <c r="H308" i="31"/>
  <c r="N1081" i="31"/>
  <c r="F1081" i="31"/>
  <c r="L1080" i="31"/>
  <c r="J219" i="31"/>
  <c r="P218" i="31"/>
  <c r="H218" i="31"/>
  <c r="N321" i="31"/>
  <c r="F321" i="31"/>
  <c r="L320" i="31"/>
  <c r="Q53" i="31"/>
  <c r="I53" i="31"/>
  <c r="N52" i="31"/>
  <c r="F52" i="31"/>
  <c r="L17" i="31"/>
  <c r="J16" i="31"/>
  <c r="P349" i="31"/>
  <c r="H349" i="31"/>
  <c r="N348" i="31"/>
  <c r="F348" i="31"/>
  <c r="K33" i="31"/>
  <c r="P32" i="31"/>
  <c r="H32" i="31"/>
  <c r="P193" i="31"/>
  <c r="H193" i="31"/>
  <c r="N192" i="31"/>
  <c r="F192" i="31"/>
  <c r="L15" i="31"/>
  <c r="J14" i="31"/>
  <c r="P297" i="31"/>
  <c r="H297" i="31"/>
  <c r="N296" i="31"/>
  <c r="F296" i="31"/>
  <c r="L281" i="31"/>
  <c r="J280" i="31"/>
  <c r="O311" i="31"/>
  <c r="G311" i="31"/>
  <c r="L310" i="31"/>
  <c r="J251" i="31"/>
  <c r="P250" i="31"/>
  <c r="M237" i="31"/>
  <c r="L1083" i="31"/>
  <c r="N1082" i="31"/>
  <c r="Q307" i="31"/>
  <c r="H307" i="31"/>
  <c r="N306" i="31"/>
  <c r="F306" i="31"/>
  <c r="L357" i="31"/>
  <c r="J356" i="31"/>
  <c r="P199" i="31"/>
  <c r="H199" i="31"/>
  <c r="N198" i="31"/>
  <c r="F198" i="31"/>
  <c r="L203" i="31"/>
  <c r="J202" i="31"/>
  <c r="P337" i="31"/>
  <c r="H337" i="31"/>
  <c r="N336" i="31"/>
  <c r="F336" i="31"/>
  <c r="K13" i="31"/>
  <c r="P12" i="31"/>
  <c r="H12" i="31"/>
  <c r="N169" i="31"/>
  <c r="F169" i="31"/>
  <c r="L168" i="31"/>
  <c r="N51" i="31"/>
  <c r="F51" i="31"/>
  <c r="L50" i="31"/>
  <c r="J97" i="31"/>
  <c r="P96" i="31"/>
  <c r="H96" i="31"/>
  <c r="N201" i="31"/>
  <c r="F201" i="31"/>
  <c r="L200" i="31"/>
  <c r="J335" i="31"/>
  <c r="P334" i="31"/>
  <c r="H334" i="31"/>
  <c r="N1137" i="31"/>
  <c r="F1137" i="31"/>
  <c r="L1136" i="31"/>
  <c r="J209" i="31"/>
  <c r="P208" i="31"/>
  <c r="H208" i="31"/>
  <c r="N213" i="31"/>
  <c r="F213" i="31"/>
  <c r="L212" i="31"/>
  <c r="J267" i="31"/>
  <c r="P266" i="31"/>
  <c r="H266" i="31"/>
  <c r="N1117" i="31"/>
  <c r="F1117" i="31"/>
  <c r="L1116" i="31"/>
  <c r="M1061" i="31"/>
  <c r="J1060" i="31"/>
  <c r="P153" i="31"/>
  <c r="H153" i="31"/>
  <c r="N152" i="31"/>
  <c r="F152" i="31"/>
  <c r="L183" i="31"/>
  <c r="J182" i="31"/>
  <c r="P1101" i="31"/>
  <c r="H1101" i="31"/>
  <c r="N1100" i="31"/>
  <c r="F1100" i="31"/>
  <c r="K1133" i="31"/>
  <c r="P1132" i="31"/>
  <c r="H250" i="31"/>
  <c r="J236" i="31"/>
  <c r="P247" i="31"/>
  <c r="O162" i="31"/>
  <c r="I1083" i="31"/>
  <c r="K1082" i="31"/>
  <c r="P307" i="31"/>
  <c r="G307" i="31"/>
  <c r="M306" i="31"/>
  <c r="K357" i="31"/>
  <c r="Q356" i="31"/>
  <c r="I356" i="31"/>
  <c r="O199" i="31"/>
  <c r="G199" i="31"/>
  <c r="M198" i="31"/>
  <c r="K203" i="31"/>
  <c r="Q202" i="31"/>
  <c r="I202" i="31"/>
  <c r="O337" i="31"/>
  <c r="G337" i="31"/>
  <c r="M336" i="31"/>
  <c r="J13" i="31"/>
  <c r="O12" i="31"/>
  <c r="G12" i="31"/>
  <c r="M169" i="31"/>
  <c r="K168" i="31"/>
  <c r="M51" i="31"/>
  <c r="K50" i="31"/>
  <c r="Q97" i="31"/>
  <c r="I97" i="31"/>
  <c r="O96" i="31"/>
  <c r="G96" i="31"/>
  <c r="M201" i="31"/>
  <c r="K200" i="31"/>
  <c r="Q335" i="31"/>
  <c r="I335" i="31"/>
  <c r="O334" i="31"/>
  <c r="G334" i="31"/>
  <c r="M1137" i="31"/>
  <c r="K1136" i="31"/>
  <c r="Q209" i="31"/>
  <c r="I209" i="31"/>
  <c r="O208" i="31"/>
  <c r="G208" i="31"/>
  <c r="M213" i="31"/>
  <c r="K212" i="31"/>
  <c r="Q267" i="31"/>
  <c r="I267" i="31"/>
  <c r="O266" i="31"/>
  <c r="G266" i="31"/>
  <c r="M1117" i="31"/>
  <c r="K1116" i="31"/>
  <c r="L1061" i="31"/>
  <c r="Q1060" i="31"/>
  <c r="I1060" i="31"/>
  <c r="O153" i="31"/>
  <c r="G153" i="31"/>
  <c r="M152" i="31"/>
  <c r="K183" i="31"/>
  <c r="Q182" i="31"/>
  <c r="I182" i="31"/>
  <c r="O1101" i="31"/>
  <c r="H247" i="31"/>
  <c r="N162" i="31"/>
  <c r="H1083" i="31"/>
  <c r="J1082" i="31"/>
  <c r="O307" i="31"/>
  <c r="F307" i="31"/>
  <c r="L306" i="31"/>
  <c r="J357" i="31"/>
  <c r="P356" i="31"/>
  <c r="H356" i="31"/>
  <c r="N199" i="31"/>
  <c r="F199" i="31"/>
  <c r="L198" i="31"/>
  <c r="J203" i="31"/>
  <c r="P202" i="31"/>
  <c r="H202" i="31"/>
  <c r="N337" i="31"/>
  <c r="F337" i="31"/>
  <c r="L336" i="31"/>
  <c r="Q13" i="31"/>
  <c r="I13" i="31"/>
  <c r="N12" i="31"/>
  <c r="F12" i="31"/>
  <c r="L169" i="31"/>
  <c r="J168" i="31"/>
  <c r="L51" i="31"/>
  <c r="J50" i="31"/>
  <c r="P97" i="31"/>
  <c r="H97" i="31"/>
  <c r="N96" i="31"/>
  <c r="F96" i="31"/>
  <c r="L201" i="31"/>
  <c r="J200" i="31"/>
  <c r="P335" i="31"/>
  <c r="H335" i="31"/>
  <c r="N334" i="31"/>
  <c r="F334" i="31"/>
  <c r="L1137" i="31"/>
  <c r="J1136" i="31"/>
  <c r="P209" i="31"/>
  <c r="H209" i="31"/>
  <c r="N208" i="31"/>
  <c r="F208" i="31"/>
  <c r="L213" i="31"/>
  <c r="J212" i="31"/>
  <c r="P267" i="31"/>
  <c r="H267" i="31"/>
  <c r="N266" i="31"/>
  <c r="F266" i="31"/>
  <c r="L1117" i="31"/>
  <c r="J1116" i="31"/>
  <c r="K1061" i="31"/>
  <c r="P1060" i="31"/>
  <c r="H1060" i="31"/>
  <c r="N153" i="31"/>
  <c r="F153" i="31"/>
  <c r="L152" i="31"/>
  <c r="J183" i="31"/>
  <c r="P182" i="31"/>
  <c r="N246" i="31"/>
  <c r="Q163" i="31"/>
  <c r="J162" i="31"/>
  <c r="I1082" i="31"/>
  <c r="N307" i="31"/>
  <c r="K306" i="31"/>
  <c r="Q357" i="31"/>
  <c r="I357" i="31"/>
  <c r="O356" i="31"/>
  <c r="G356" i="31"/>
  <c r="M199" i="31"/>
  <c r="K198" i="31"/>
  <c r="Q203" i="31"/>
  <c r="I203" i="31"/>
  <c r="O202" i="31"/>
  <c r="G202" i="31"/>
  <c r="M337" i="31"/>
  <c r="K336" i="31"/>
  <c r="P13" i="31"/>
  <c r="H13" i="31"/>
  <c r="M12" i="31"/>
  <c r="K169" i="31"/>
  <c r="Q168" i="31"/>
  <c r="I168" i="31"/>
  <c r="K51" i="31"/>
  <c r="Q50" i="31"/>
  <c r="I50" i="31"/>
  <c r="O97" i="31"/>
  <c r="G97" i="31"/>
  <c r="M96" i="31"/>
  <c r="K201" i="31"/>
  <c r="Q200" i="31"/>
  <c r="I200" i="31"/>
  <c r="O335" i="31"/>
  <c r="G335" i="31"/>
  <c r="M334" i="31"/>
  <c r="K1137" i="31"/>
  <c r="Q1136" i="31"/>
  <c r="I1136" i="31"/>
  <c r="O209" i="31"/>
  <c r="G209" i="31"/>
  <c r="M208" i="31"/>
  <c r="K213" i="31"/>
  <c r="Q212" i="31"/>
  <c r="I212" i="31"/>
  <c r="O267" i="31"/>
  <c r="G267" i="31"/>
  <c r="M266" i="31"/>
  <c r="K1117" i="31"/>
  <c r="Q1116" i="31"/>
  <c r="I1116" i="31"/>
  <c r="J1061" i="31"/>
  <c r="O1060" i="31"/>
  <c r="G1060" i="31"/>
  <c r="M153" i="31"/>
  <c r="K152" i="31"/>
  <c r="Q183" i="31"/>
  <c r="I183" i="31"/>
  <c r="O182" i="31"/>
  <c r="G182" i="31"/>
  <c r="M1101" i="31"/>
  <c r="K1100" i="31"/>
  <c r="F246" i="31"/>
  <c r="P163" i="31"/>
  <c r="G162" i="31"/>
  <c r="H1082" i="31"/>
  <c r="M307" i="31"/>
  <c r="J306" i="31"/>
  <c r="P357" i="31"/>
  <c r="H357" i="31"/>
  <c r="N356" i="31"/>
  <c r="F356" i="31"/>
  <c r="L199" i="31"/>
  <c r="J198" i="31"/>
  <c r="P203" i="31"/>
  <c r="H203" i="31"/>
  <c r="N202" i="31"/>
  <c r="F202" i="31"/>
  <c r="L337" i="31"/>
  <c r="J336" i="31"/>
  <c r="O13" i="31"/>
  <c r="G13" i="31"/>
  <c r="L12" i="31"/>
  <c r="J169" i="31"/>
  <c r="P168" i="31"/>
  <c r="H168" i="31"/>
  <c r="J51" i="31"/>
  <c r="P50" i="31"/>
  <c r="H50" i="31"/>
  <c r="N97" i="31"/>
  <c r="F97" i="31"/>
  <c r="L96" i="31"/>
  <c r="J201" i="31"/>
  <c r="P200" i="31"/>
  <c r="H200" i="31"/>
  <c r="N335" i="31"/>
  <c r="F335" i="31"/>
  <c r="L334" i="31"/>
  <c r="J1137" i="31"/>
  <c r="P1136" i="31"/>
  <c r="H1136" i="31"/>
  <c r="N209" i="31"/>
  <c r="F209" i="31"/>
  <c r="L208" i="31"/>
  <c r="J213" i="31"/>
  <c r="P212" i="31"/>
  <c r="H212" i="31"/>
  <c r="N267" i="31"/>
  <c r="F267" i="31"/>
  <c r="L266" i="31"/>
  <c r="J1117" i="31"/>
  <c r="P1116" i="31"/>
  <c r="H1116" i="31"/>
  <c r="Q1061" i="31"/>
  <c r="I1061" i="31"/>
  <c r="N1060" i="31"/>
  <c r="F1060" i="31"/>
  <c r="L153" i="31"/>
  <c r="J152" i="31"/>
  <c r="P183" i="31"/>
  <c r="H183" i="31"/>
  <c r="N182" i="31"/>
  <c r="F182" i="31"/>
  <c r="L1101" i="31"/>
  <c r="J1100" i="31"/>
  <c r="O1133" i="31"/>
  <c r="G1133" i="31"/>
  <c r="L245" i="31"/>
  <c r="L163" i="31"/>
  <c r="F162" i="31"/>
  <c r="Q1082" i="31"/>
  <c r="G1082" i="31"/>
  <c r="L307" i="31"/>
  <c r="Q306" i="31"/>
  <c r="I306" i="31"/>
  <c r="O357" i="31"/>
  <c r="G357" i="31"/>
  <c r="M356" i="31"/>
  <c r="K199" i="31"/>
  <c r="Q198" i="31"/>
  <c r="I198" i="31"/>
  <c r="O203" i="31"/>
  <c r="G203" i="31"/>
  <c r="M202" i="31"/>
  <c r="K337" i="31"/>
  <c r="Q336" i="31"/>
  <c r="I336" i="31"/>
  <c r="N13" i="31"/>
  <c r="F13" i="31"/>
  <c r="K12" i="31"/>
  <c r="Q169" i="31"/>
  <c r="I169" i="31"/>
  <c r="O168" i="31"/>
  <c r="G168" i="31"/>
  <c r="Q51" i="31"/>
  <c r="I51" i="31"/>
  <c r="O50" i="31"/>
  <c r="G50" i="31"/>
  <c r="M97" i="31"/>
  <c r="K96" i="31"/>
  <c r="Q201" i="31"/>
  <c r="I201" i="31"/>
  <c r="O200" i="31"/>
  <c r="G200" i="31"/>
  <c r="M335" i="31"/>
  <c r="K334" i="31"/>
  <c r="Q1137" i="31"/>
  <c r="I1137" i="31"/>
  <c r="O1136" i="31"/>
  <c r="G1136" i="31"/>
  <c r="M209" i="31"/>
  <c r="K208" i="31"/>
  <c r="Q213" i="31"/>
  <c r="I213" i="31"/>
  <c r="O212" i="31"/>
  <c r="G212" i="31"/>
  <c r="M267" i="31"/>
  <c r="K266" i="31"/>
  <c r="Q1117" i="31"/>
  <c r="I1117" i="31"/>
  <c r="O1116" i="31"/>
  <c r="G1116" i="31"/>
  <c r="P1061" i="31"/>
  <c r="H1061" i="31"/>
  <c r="M1060" i="31"/>
  <c r="K153" i="31"/>
  <c r="Q152" i="31"/>
  <c r="I152" i="31"/>
  <c r="O183" i="31"/>
  <c r="G183" i="31"/>
  <c r="M182" i="31"/>
  <c r="K1101" i="31"/>
  <c r="Q1100" i="31"/>
  <c r="I1100" i="31"/>
  <c r="N1133" i="31"/>
  <c r="F1133" i="31"/>
  <c r="I163" i="31"/>
  <c r="P1083" i="31"/>
  <c r="P1082" i="31"/>
  <c r="F1082" i="31"/>
  <c r="K307" i="31"/>
  <c r="P306" i="31"/>
  <c r="H306" i="31"/>
  <c r="N357" i="31"/>
  <c r="F357" i="31"/>
  <c r="L356" i="31"/>
  <c r="J199" i="31"/>
  <c r="P198" i="31"/>
  <c r="H198" i="31"/>
  <c r="N203" i="31"/>
  <c r="F203" i="31"/>
  <c r="L202" i="31"/>
  <c r="J337" i="31"/>
  <c r="P336" i="31"/>
  <c r="H336" i="31"/>
  <c r="M13" i="31"/>
  <c r="J12" i="31"/>
  <c r="P169" i="31"/>
  <c r="H169" i="31"/>
  <c r="N168" i="31"/>
  <c r="F168" i="31"/>
  <c r="P51" i="31"/>
  <c r="H51" i="31"/>
  <c r="N50" i="31"/>
  <c r="F50" i="31"/>
  <c r="L97" i="31"/>
  <c r="J96" i="31"/>
  <c r="P201" i="31"/>
  <c r="H201" i="31"/>
  <c r="N200" i="31"/>
  <c r="F200" i="31"/>
  <c r="L335" i="31"/>
  <c r="J334" i="31"/>
  <c r="P1137" i="31"/>
  <c r="H1137" i="31"/>
  <c r="N1136" i="31"/>
  <c r="F1136" i="31"/>
  <c r="L209" i="31"/>
  <c r="J208" i="31"/>
  <c r="P213" i="31"/>
  <c r="H213" i="31"/>
  <c r="N212" i="31"/>
  <c r="F212" i="31"/>
  <c r="L267" i="31"/>
  <c r="J266" i="31"/>
  <c r="P1117" i="31"/>
  <c r="H1117" i="31"/>
  <c r="N1116" i="31"/>
  <c r="F1116" i="31"/>
  <c r="O1061" i="31"/>
  <c r="G1061" i="31"/>
  <c r="L1060" i="31"/>
  <c r="J153" i="31"/>
  <c r="P152" i="31"/>
  <c r="H152" i="31"/>
  <c r="N183" i="31"/>
  <c r="F183" i="31"/>
  <c r="L182" i="31"/>
  <c r="J1101" i="31"/>
  <c r="P1100" i="31"/>
  <c r="H1100" i="31"/>
  <c r="M1133" i="31"/>
  <c r="J1132" i="31"/>
  <c r="O289" i="31"/>
  <c r="G289" i="31"/>
  <c r="L288" i="31"/>
  <c r="Q1125" i="31"/>
  <c r="J244" i="31"/>
  <c r="H163" i="31"/>
  <c r="M1083" i="31"/>
  <c r="O1082" i="31"/>
  <c r="I307" i="31"/>
  <c r="O306" i="31"/>
  <c r="G306" i="31"/>
  <c r="M357" i="31"/>
  <c r="K356" i="31"/>
  <c r="Q199" i="31"/>
  <c r="I199" i="31"/>
  <c r="O198" i="31"/>
  <c r="G198" i="31"/>
  <c r="M203" i="31"/>
  <c r="K202" i="31"/>
  <c r="Q337" i="31"/>
  <c r="I337" i="31"/>
  <c r="O336" i="31"/>
  <c r="G336" i="31"/>
  <c r="L13" i="31"/>
  <c r="Q12" i="31"/>
  <c r="I12" i="31"/>
  <c r="O169" i="31"/>
  <c r="G169" i="31"/>
  <c r="M168" i="31"/>
  <c r="O51" i="31"/>
  <c r="G51" i="31"/>
  <c r="M50" i="31"/>
  <c r="K97" i="31"/>
  <c r="Q96" i="31"/>
  <c r="I96" i="31"/>
  <c r="O201" i="31"/>
  <c r="G201" i="31"/>
  <c r="M200" i="31"/>
  <c r="K335" i="31"/>
  <c r="Q334" i="31"/>
  <c r="I334" i="31"/>
  <c r="O1137" i="31"/>
  <c r="G1137" i="31"/>
  <c r="M1136" i="31"/>
  <c r="K209" i="31"/>
  <c r="Q208" i="31"/>
  <c r="I208" i="31"/>
  <c r="O213" i="31"/>
  <c r="G213" i="31"/>
  <c r="M212" i="31"/>
  <c r="K267" i="31"/>
  <c r="Q266" i="31"/>
  <c r="I266" i="31"/>
  <c r="O1117" i="31"/>
  <c r="G1117" i="31"/>
  <c r="M1116" i="31"/>
  <c r="N1061" i="31"/>
  <c r="F1061" i="31"/>
  <c r="K1060" i="31"/>
  <c r="Q153" i="31"/>
  <c r="I153" i="31"/>
  <c r="O152" i="31"/>
  <c r="G152" i="31"/>
  <c r="M183" i="31"/>
  <c r="K182" i="31"/>
  <c r="Q1101" i="31"/>
  <c r="I1101" i="31"/>
  <c r="P1133" i="31"/>
  <c r="M1132" i="31"/>
  <c r="Q289" i="31"/>
  <c r="H289" i="31"/>
  <c r="K288" i="31"/>
  <c r="O1125" i="31"/>
  <c r="G1125" i="31"/>
  <c r="L1124" i="31"/>
  <c r="J189" i="31"/>
  <c r="P188" i="31"/>
  <c r="H188" i="31"/>
  <c r="N167" i="31"/>
  <c r="F167" i="31"/>
  <c r="L166" i="31"/>
  <c r="J277" i="31"/>
  <c r="P276" i="31"/>
  <c r="H276" i="31"/>
  <c r="N155" i="31"/>
  <c r="F155" i="31"/>
  <c r="L154" i="31"/>
  <c r="J1109" i="31"/>
  <c r="P1108" i="31"/>
  <c r="H1108" i="31"/>
  <c r="N215" i="31"/>
  <c r="F215" i="31"/>
  <c r="L214" i="31"/>
  <c r="J323" i="31"/>
  <c r="P322" i="31"/>
  <c r="H322" i="31"/>
  <c r="N343" i="31"/>
  <c r="F343" i="31"/>
  <c r="L342" i="31"/>
  <c r="J263" i="31"/>
  <c r="P262" i="31"/>
  <c r="H262" i="31"/>
  <c r="J205" i="31"/>
  <c r="P204" i="31"/>
  <c r="H204" i="31"/>
  <c r="N63" i="31"/>
  <c r="F63" i="31"/>
  <c r="L62" i="31"/>
  <c r="J49" i="31"/>
  <c r="P48" i="31"/>
  <c r="H48" i="31"/>
  <c r="N285" i="31"/>
  <c r="F285" i="31"/>
  <c r="L284" i="31"/>
  <c r="J57" i="31"/>
  <c r="P56" i="31"/>
  <c r="H56" i="31"/>
  <c r="N71" i="31"/>
  <c r="F71" i="31"/>
  <c r="L70" i="31"/>
  <c r="N69" i="31"/>
  <c r="F69" i="31"/>
  <c r="L68" i="31"/>
  <c r="J229" i="31"/>
  <c r="P228" i="31"/>
  <c r="H228" i="31"/>
  <c r="N283" i="31"/>
  <c r="G1101" i="31"/>
  <c r="L1133" i="31"/>
  <c r="L1132" i="31"/>
  <c r="P289" i="31"/>
  <c r="F289" i="31"/>
  <c r="J288" i="31"/>
  <c r="N1125" i="31"/>
  <c r="F1125" i="31"/>
  <c r="K1124" i="31"/>
  <c r="Q189" i="31"/>
  <c r="I189" i="31"/>
  <c r="O188" i="31"/>
  <c r="G188" i="31"/>
  <c r="M167" i="31"/>
  <c r="K166" i="31"/>
  <c r="Q277" i="31"/>
  <c r="I277" i="31"/>
  <c r="O276" i="31"/>
  <c r="G276" i="31"/>
  <c r="M155" i="31"/>
  <c r="K154" i="31"/>
  <c r="Q1109" i="31"/>
  <c r="I1109" i="31"/>
  <c r="O1108" i="31"/>
  <c r="G1108" i="31"/>
  <c r="M215" i="31"/>
  <c r="K214" i="31"/>
  <c r="Q323" i="31"/>
  <c r="I323" i="31"/>
  <c r="O322" i="31"/>
  <c r="G322" i="31"/>
  <c r="M343" i="31"/>
  <c r="K342" i="31"/>
  <c r="Q263" i="31"/>
  <c r="I263" i="31"/>
  <c r="O262" i="31"/>
  <c r="G262" i="31"/>
  <c r="Q205" i="31"/>
  <c r="I205" i="31"/>
  <c r="O204" i="31"/>
  <c r="G204" i="31"/>
  <c r="M63" i="31"/>
  <c r="K62" i="31"/>
  <c r="Q49" i="31"/>
  <c r="I49" i="31"/>
  <c r="O48" i="31"/>
  <c r="G48" i="31"/>
  <c r="M285" i="31"/>
  <c r="K284" i="31"/>
  <c r="Q57" i="31"/>
  <c r="I57" i="31"/>
  <c r="O56" i="31"/>
  <c r="G56" i="31"/>
  <c r="M71" i="31"/>
  <c r="K70" i="31"/>
  <c r="M69" i="31"/>
  <c r="K68" i="31"/>
  <c r="Q229" i="31"/>
  <c r="I229" i="31"/>
  <c r="O228" i="31"/>
  <c r="G228" i="31"/>
  <c r="F1101" i="31"/>
  <c r="J1133" i="31"/>
  <c r="K1132" i="31"/>
  <c r="N289" i="31"/>
  <c r="I288" i="31"/>
  <c r="M1125" i="31"/>
  <c r="J1124" i="31"/>
  <c r="P189" i="31"/>
  <c r="H189" i="31"/>
  <c r="N188" i="31"/>
  <c r="F188" i="31"/>
  <c r="L167" i="31"/>
  <c r="J166" i="31"/>
  <c r="P277" i="31"/>
  <c r="H277" i="31"/>
  <c r="N276" i="31"/>
  <c r="F276" i="31"/>
  <c r="L155" i="31"/>
  <c r="J154" i="31"/>
  <c r="P1109" i="31"/>
  <c r="H1109" i="31"/>
  <c r="N1108" i="31"/>
  <c r="F1108" i="31"/>
  <c r="L215" i="31"/>
  <c r="J214" i="31"/>
  <c r="P323" i="31"/>
  <c r="H323" i="31"/>
  <c r="N322" i="31"/>
  <c r="F322" i="31"/>
  <c r="L343" i="31"/>
  <c r="J342" i="31"/>
  <c r="P263" i="31"/>
  <c r="H263" i="31"/>
  <c r="N262" i="31"/>
  <c r="F262" i="31"/>
  <c r="P205" i="31"/>
  <c r="H205" i="31"/>
  <c r="N204" i="31"/>
  <c r="F204" i="31"/>
  <c r="L63" i="31"/>
  <c r="J62" i="31"/>
  <c r="P49" i="31"/>
  <c r="H49" i="31"/>
  <c r="N48" i="31"/>
  <c r="F48" i="31"/>
  <c r="L285" i="31"/>
  <c r="J284" i="31"/>
  <c r="P57" i="31"/>
  <c r="H57" i="31"/>
  <c r="N56" i="31"/>
  <c r="F56" i="31"/>
  <c r="L71" i="31"/>
  <c r="J70" i="31"/>
  <c r="L69" i="31"/>
  <c r="J68" i="31"/>
  <c r="P229" i="31"/>
  <c r="H229" i="31"/>
  <c r="O1100" i="31"/>
  <c r="I1133" i="31"/>
  <c r="I1132" i="31"/>
  <c r="M289" i="31"/>
  <c r="Q288" i="31"/>
  <c r="H288" i="31"/>
  <c r="L1125" i="31"/>
  <c r="Q1124" i="31"/>
  <c r="I1124" i="31"/>
  <c r="O189" i="31"/>
  <c r="G189" i="31"/>
  <c r="M188" i="31"/>
  <c r="K167" i="31"/>
  <c r="Q166" i="31"/>
  <c r="I166" i="31"/>
  <c r="O277" i="31"/>
  <c r="G277" i="31"/>
  <c r="M276" i="31"/>
  <c r="K155" i="31"/>
  <c r="Q154" i="31"/>
  <c r="I154" i="31"/>
  <c r="O1109" i="31"/>
  <c r="G1109" i="31"/>
  <c r="M1108" i="31"/>
  <c r="K215" i="31"/>
  <c r="Q214" i="31"/>
  <c r="I214" i="31"/>
  <c r="O323" i="31"/>
  <c r="G323" i="31"/>
  <c r="M322" i="31"/>
  <c r="K343" i="31"/>
  <c r="Q342" i="31"/>
  <c r="I342" i="31"/>
  <c r="O263" i="31"/>
  <c r="G263" i="31"/>
  <c r="M262" i="31"/>
  <c r="O205" i="31"/>
  <c r="G205" i="31"/>
  <c r="M204" i="31"/>
  <c r="K63" i="31"/>
  <c r="Q62" i="31"/>
  <c r="I62" i="31"/>
  <c r="O49" i="31"/>
  <c r="G49" i="31"/>
  <c r="M48" i="31"/>
  <c r="K285" i="31"/>
  <c r="Q284" i="31"/>
  <c r="I284" i="31"/>
  <c r="O57" i="31"/>
  <c r="G57" i="31"/>
  <c r="M56" i="31"/>
  <c r="K71" i="31"/>
  <c r="Q70" i="31"/>
  <c r="I70" i="31"/>
  <c r="K69" i="31"/>
  <c r="Q68" i="31"/>
  <c r="I68" i="31"/>
  <c r="O229" i="31"/>
  <c r="M1100" i="31"/>
  <c r="H1133" i="31"/>
  <c r="H1132" i="31"/>
  <c r="L289" i="31"/>
  <c r="P288" i="31"/>
  <c r="G288" i="31"/>
  <c r="K1125" i="31"/>
  <c r="P1124" i="31"/>
  <c r="H1124" i="31"/>
  <c r="N189" i="31"/>
  <c r="F189" i="31"/>
  <c r="L188" i="31"/>
  <c r="J167" i="31"/>
  <c r="P166" i="31"/>
  <c r="H166" i="31"/>
  <c r="N277" i="31"/>
  <c r="F277" i="31"/>
  <c r="L276" i="31"/>
  <c r="J155" i="31"/>
  <c r="P154" i="31"/>
  <c r="H154" i="31"/>
  <c r="N1109" i="31"/>
  <c r="F1109" i="31"/>
  <c r="L1108" i="31"/>
  <c r="J215" i="31"/>
  <c r="P214" i="31"/>
  <c r="H214" i="31"/>
  <c r="N323" i="31"/>
  <c r="F323" i="31"/>
  <c r="L322" i="31"/>
  <c r="J343" i="31"/>
  <c r="P342" i="31"/>
  <c r="H342" i="31"/>
  <c r="N263" i="31"/>
  <c r="F263" i="31"/>
  <c r="L262" i="31"/>
  <c r="N205" i="31"/>
  <c r="F205" i="31"/>
  <c r="L204" i="31"/>
  <c r="J63" i="31"/>
  <c r="P62" i="31"/>
  <c r="H62" i="31"/>
  <c r="N49" i="31"/>
  <c r="F49" i="31"/>
  <c r="L48" i="31"/>
  <c r="J285" i="31"/>
  <c r="P284" i="31"/>
  <c r="H284" i="31"/>
  <c r="N57" i="31"/>
  <c r="F57" i="31"/>
  <c r="L56" i="31"/>
  <c r="J71" i="31"/>
  <c r="P70" i="31"/>
  <c r="H70" i="31"/>
  <c r="J69" i="31"/>
  <c r="P68" i="31"/>
  <c r="H68" i="31"/>
  <c r="N229" i="31"/>
  <c r="F229" i="31"/>
  <c r="L228" i="31"/>
  <c r="J283" i="31"/>
  <c r="L1100" i="31"/>
  <c r="Q1132" i="31"/>
  <c r="G1132" i="31"/>
  <c r="K289" i="31"/>
  <c r="O288" i="31"/>
  <c r="F288" i="31"/>
  <c r="J1125" i="31"/>
  <c r="O1124" i="31"/>
  <c r="G1124" i="31"/>
  <c r="M189" i="31"/>
  <c r="K188" i="31"/>
  <c r="Q167" i="31"/>
  <c r="I167" i="31"/>
  <c r="O166" i="31"/>
  <c r="G166" i="31"/>
  <c r="M277" i="31"/>
  <c r="K276" i="31"/>
  <c r="Q155" i="31"/>
  <c r="I155" i="31"/>
  <c r="O154" i="31"/>
  <c r="G154" i="31"/>
  <c r="M1109" i="31"/>
  <c r="K1108" i="31"/>
  <c r="Q215" i="31"/>
  <c r="I215" i="31"/>
  <c r="O214" i="31"/>
  <c r="G214" i="31"/>
  <c r="M323" i="31"/>
  <c r="K322" i="31"/>
  <c r="Q343" i="31"/>
  <c r="I343" i="31"/>
  <c r="O342" i="31"/>
  <c r="G342" i="31"/>
  <c r="M263" i="31"/>
  <c r="K262" i="31"/>
  <c r="M205" i="31"/>
  <c r="K204" i="31"/>
  <c r="Q63" i="31"/>
  <c r="I63" i="31"/>
  <c r="O62" i="31"/>
  <c r="G62" i="31"/>
  <c r="M49" i="31"/>
  <c r="K48" i="31"/>
  <c r="Q285" i="31"/>
  <c r="I285" i="31"/>
  <c r="O284" i="31"/>
  <c r="G284" i="31"/>
  <c r="M57" i="31"/>
  <c r="K56" i="31"/>
  <c r="Q71" i="31"/>
  <c r="I71" i="31"/>
  <c r="O70" i="31"/>
  <c r="G70" i="31"/>
  <c r="Q69" i="31"/>
  <c r="I69" i="31"/>
  <c r="O68" i="31"/>
  <c r="G68" i="31"/>
  <c r="M229" i="31"/>
  <c r="K228" i="31"/>
  <c r="Q283" i="31"/>
  <c r="I283" i="31"/>
  <c r="O282" i="31"/>
  <c r="G282" i="31"/>
  <c r="M239" i="31"/>
  <c r="G1100" i="31"/>
  <c r="O1132" i="31"/>
  <c r="F1132" i="31"/>
  <c r="J289" i="31"/>
  <c r="N288" i="31"/>
  <c r="I1125" i="31"/>
  <c r="N1124" i="31"/>
  <c r="F1124" i="31"/>
  <c r="L189" i="31"/>
  <c r="J188" i="31"/>
  <c r="P167" i="31"/>
  <c r="H167" i="31"/>
  <c r="N166" i="31"/>
  <c r="F166" i="31"/>
  <c r="L277" i="31"/>
  <c r="J276" i="31"/>
  <c r="P155" i="31"/>
  <c r="H155" i="31"/>
  <c r="N154" i="31"/>
  <c r="F154" i="31"/>
  <c r="L1109" i="31"/>
  <c r="J1108" i="31"/>
  <c r="P215" i="31"/>
  <c r="H215" i="31"/>
  <c r="N214" i="31"/>
  <c r="F214" i="31"/>
  <c r="L323" i="31"/>
  <c r="J322" i="31"/>
  <c r="P343" i="31"/>
  <c r="H343" i="31"/>
  <c r="N342" i="31"/>
  <c r="F342" i="31"/>
  <c r="L263" i="31"/>
  <c r="J262" i="31"/>
  <c r="L205" i="31"/>
  <c r="J204" i="31"/>
  <c r="P63" i="31"/>
  <c r="H63" i="31"/>
  <c r="N62" i="31"/>
  <c r="F62" i="31"/>
  <c r="L49" i="31"/>
  <c r="J48" i="31"/>
  <c r="P285" i="31"/>
  <c r="H285" i="31"/>
  <c r="N284" i="31"/>
  <c r="F284" i="31"/>
  <c r="L57" i="31"/>
  <c r="J56" i="31"/>
  <c r="P71" i="31"/>
  <c r="H71" i="31"/>
  <c r="N70" i="31"/>
  <c r="F70" i="31"/>
  <c r="P69" i="31"/>
  <c r="H69" i="31"/>
  <c r="N68" i="31"/>
  <c r="F68" i="31"/>
  <c r="L229" i="31"/>
  <c r="J228" i="31"/>
  <c r="P283" i="31"/>
  <c r="H283" i="31"/>
  <c r="N282" i="31"/>
  <c r="F282" i="31"/>
  <c r="H182" i="31"/>
  <c r="N1101" i="31"/>
  <c r="Q1133" i="31"/>
  <c r="N1132" i="31"/>
  <c r="I289" i="31"/>
  <c r="M288" i="31"/>
  <c r="P1125" i="31"/>
  <c r="H1125" i="31"/>
  <c r="M1124" i="31"/>
  <c r="K189" i="31"/>
  <c r="Q188" i="31"/>
  <c r="I188" i="31"/>
  <c r="O167" i="31"/>
  <c r="G167" i="31"/>
  <c r="M166" i="31"/>
  <c r="K277" i="31"/>
  <c r="Q276" i="31"/>
  <c r="I276" i="31"/>
  <c r="O155" i="31"/>
  <c r="G155" i="31"/>
  <c r="M154" i="31"/>
  <c r="K1109" i="31"/>
  <c r="Q1108" i="31"/>
  <c r="I1108" i="31"/>
  <c r="O215" i="31"/>
  <c r="G215" i="31"/>
  <c r="M214" i="31"/>
  <c r="K323" i="31"/>
  <c r="Q322" i="31"/>
  <c r="I322" i="31"/>
  <c r="O343" i="31"/>
  <c r="G343" i="31"/>
  <c r="M342" i="31"/>
  <c r="K263" i="31"/>
  <c r="Q262" i="31"/>
  <c r="I262" i="31"/>
  <c r="K205" i="31"/>
  <c r="Q204" i="31"/>
  <c r="I204" i="31"/>
  <c r="O63" i="31"/>
  <c r="G63" i="31"/>
  <c r="M62" i="31"/>
  <c r="K49" i="31"/>
  <c r="Q48" i="31"/>
  <c r="I48" i="31"/>
  <c r="O285" i="31"/>
  <c r="G285" i="31"/>
  <c r="M284" i="31"/>
  <c r="K57" i="31"/>
  <c r="Q56" i="31"/>
  <c r="I56" i="31"/>
  <c r="O71" i="31"/>
  <c r="G71" i="31"/>
  <c r="M70" i="31"/>
  <c r="O69" i="31"/>
  <c r="G69" i="31"/>
  <c r="M68" i="31"/>
  <c r="K229" i="31"/>
  <c r="Q228" i="31"/>
  <c r="I228" i="31"/>
  <c r="O283" i="31"/>
  <c r="G283" i="31"/>
  <c r="M282" i="31"/>
  <c r="K239" i="31"/>
  <c r="Q238" i="31"/>
  <c r="I238" i="31"/>
  <c r="O287" i="31"/>
  <c r="L283" i="31"/>
  <c r="K282" i="31"/>
  <c r="N239" i="31"/>
  <c r="H238" i="31"/>
  <c r="M287" i="31"/>
  <c r="K286" i="31"/>
  <c r="Q241" i="31"/>
  <c r="I241" i="31"/>
  <c r="O240" i="31"/>
  <c r="G240" i="31"/>
  <c r="M91" i="31"/>
  <c r="K90" i="31"/>
  <c r="Q85" i="31"/>
  <c r="I85" i="31"/>
  <c r="O84" i="31"/>
  <c r="G84" i="31"/>
  <c r="M81" i="31"/>
  <c r="K80" i="31"/>
  <c r="Q327" i="31"/>
  <c r="I327" i="31"/>
  <c r="O326" i="31"/>
  <c r="G326" i="31"/>
  <c r="M179" i="31"/>
  <c r="K178" i="31"/>
  <c r="Q159" i="31"/>
  <c r="I159" i="31"/>
  <c r="O158" i="31"/>
  <c r="G158" i="31"/>
  <c r="M197" i="31"/>
  <c r="K196" i="31"/>
  <c r="Q339" i="31"/>
  <c r="I339" i="31"/>
  <c r="O338" i="31"/>
  <c r="G338" i="31"/>
  <c r="M1127" i="31"/>
  <c r="K1126" i="31"/>
  <c r="Q345" i="31"/>
  <c r="I345" i="31"/>
  <c r="O344" i="31"/>
  <c r="G344" i="31"/>
  <c r="L65" i="31"/>
  <c r="Q64" i="31"/>
  <c r="I64" i="31"/>
  <c r="O333" i="31"/>
  <c r="G333" i="31"/>
  <c r="M332" i="31"/>
  <c r="K771" i="31"/>
  <c r="Q770" i="31"/>
  <c r="I770" i="31"/>
  <c r="O291" i="31"/>
  <c r="G291" i="31"/>
  <c r="M290" i="31"/>
  <c r="J11" i="31"/>
  <c r="O10" i="31"/>
  <c r="G10" i="31"/>
  <c r="M1111" i="31"/>
  <c r="K1110" i="31"/>
  <c r="M235" i="31"/>
  <c r="K234" i="31"/>
  <c r="Q1099" i="31"/>
  <c r="I1099" i="31"/>
  <c r="K283" i="31"/>
  <c r="J282" i="31"/>
  <c r="L239" i="31"/>
  <c r="P238" i="31"/>
  <c r="G238" i="31"/>
  <c r="L287" i="31"/>
  <c r="J286" i="31"/>
  <c r="P241" i="31"/>
  <c r="H241" i="31"/>
  <c r="N240" i="31"/>
  <c r="F240" i="31"/>
  <c r="L91" i="31"/>
  <c r="J90" i="31"/>
  <c r="P85" i="31"/>
  <c r="H85" i="31"/>
  <c r="N84" i="31"/>
  <c r="F84" i="31"/>
  <c r="L81" i="31"/>
  <c r="J80" i="31"/>
  <c r="P327" i="31"/>
  <c r="H327" i="31"/>
  <c r="N326" i="31"/>
  <c r="F326" i="31"/>
  <c r="L179" i="31"/>
  <c r="J178" i="31"/>
  <c r="P159" i="31"/>
  <c r="H159" i="31"/>
  <c r="N158" i="31"/>
  <c r="F158" i="31"/>
  <c r="L197" i="31"/>
  <c r="J196" i="31"/>
  <c r="P339" i="31"/>
  <c r="H339" i="31"/>
  <c r="N338" i="31"/>
  <c r="F338" i="31"/>
  <c r="L1127" i="31"/>
  <c r="J1126" i="31"/>
  <c r="P345" i="31"/>
  <c r="H345" i="31"/>
  <c r="N344" i="31"/>
  <c r="F344" i="31"/>
  <c r="K65" i="31"/>
  <c r="P64" i="31"/>
  <c r="H64" i="31"/>
  <c r="N333" i="31"/>
  <c r="F333" i="31"/>
  <c r="L332" i="31"/>
  <c r="J771" i="31"/>
  <c r="P770" i="31"/>
  <c r="H770" i="31"/>
  <c r="N291" i="31"/>
  <c r="F291" i="31"/>
  <c r="L290" i="31"/>
  <c r="Q11" i="31"/>
  <c r="I11" i="31"/>
  <c r="N10" i="31"/>
  <c r="F10" i="31"/>
  <c r="L1111" i="31"/>
  <c r="J1110" i="31"/>
  <c r="G229" i="31"/>
  <c r="F283" i="31"/>
  <c r="I282" i="31"/>
  <c r="J239" i="31"/>
  <c r="O238" i="31"/>
  <c r="F238" i="31"/>
  <c r="K287" i="31"/>
  <c r="Q286" i="31"/>
  <c r="I286" i="31"/>
  <c r="O241" i="31"/>
  <c r="G241" i="31"/>
  <c r="M240" i="31"/>
  <c r="K91" i="31"/>
  <c r="Q90" i="31"/>
  <c r="I90" i="31"/>
  <c r="O85" i="31"/>
  <c r="G85" i="31"/>
  <c r="M84" i="31"/>
  <c r="K81" i="31"/>
  <c r="Q80" i="31"/>
  <c r="I80" i="31"/>
  <c r="O327" i="31"/>
  <c r="G327" i="31"/>
  <c r="M326" i="31"/>
  <c r="K179" i="31"/>
  <c r="Q178" i="31"/>
  <c r="I178" i="31"/>
  <c r="O159" i="31"/>
  <c r="G159" i="31"/>
  <c r="M158" i="31"/>
  <c r="K197" i="31"/>
  <c r="Q196" i="31"/>
  <c r="I196" i="31"/>
  <c r="O339" i="31"/>
  <c r="G339" i="31"/>
  <c r="M338" i="31"/>
  <c r="K1127" i="31"/>
  <c r="Q1126" i="31"/>
  <c r="I1126" i="31"/>
  <c r="O345" i="31"/>
  <c r="G345" i="31"/>
  <c r="M344" i="31"/>
  <c r="J65" i="31"/>
  <c r="O64" i="31"/>
  <c r="G64" i="31"/>
  <c r="M333" i="31"/>
  <c r="K332" i="31"/>
  <c r="Q771" i="31"/>
  <c r="I771" i="31"/>
  <c r="O770" i="31"/>
  <c r="G770" i="31"/>
  <c r="M291" i="31"/>
  <c r="K290" i="31"/>
  <c r="P11" i="31"/>
  <c r="H11" i="31"/>
  <c r="M10" i="31"/>
  <c r="K1111" i="31"/>
  <c r="Q1110" i="31"/>
  <c r="I1110" i="31"/>
  <c r="N228" i="31"/>
  <c r="H282" i="31"/>
  <c r="I239" i="31"/>
  <c r="N238" i="31"/>
  <c r="J287" i="31"/>
  <c r="P286" i="31"/>
  <c r="H286" i="31"/>
  <c r="N241" i="31"/>
  <c r="F241" i="31"/>
  <c r="L240" i="31"/>
  <c r="J91" i="31"/>
  <c r="P90" i="31"/>
  <c r="H90" i="31"/>
  <c r="N85" i="31"/>
  <c r="F85" i="31"/>
  <c r="L84" i="31"/>
  <c r="J81" i="31"/>
  <c r="P80" i="31"/>
  <c r="H80" i="31"/>
  <c r="N327" i="31"/>
  <c r="F327" i="31"/>
  <c r="L326" i="31"/>
  <c r="J179" i="31"/>
  <c r="P178" i="31"/>
  <c r="H178" i="31"/>
  <c r="N159" i="31"/>
  <c r="F159" i="31"/>
  <c r="L158" i="31"/>
  <c r="J197" i="31"/>
  <c r="P196" i="31"/>
  <c r="H196" i="31"/>
  <c r="N339" i="31"/>
  <c r="F339" i="31"/>
  <c r="L338" i="31"/>
  <c r="J1127" i="31"/>
  <c r="P1126" i="31"/>
  <c r="H1126" i="31"/>
  <c r="N345" i="31"/>
  <c r="F345" i="31"/>
  <c r="L344" i="31"/>
  <c r="Q65" i="31"/>
  <c r="I65" i="31"/>
  <c r="N64" i="31"/>
  <c r="F64" i="31"/>
  <c r="L333" i="31"/>
  <c r="J332" i="31"/>
  <c r="P771" i="31"/>
  <c r="H771" i="31"/>
  <c r="N770" i="31"/>
  <c r="F770" i="31"/>
  <c r="L291" i="31"/>
  <c r="J290" i="31"/>
  <c r="O11" i="31"/>
  <c r="G11" i="31"/>
  <c r="L10" i="31"/>
  <c r="J1111" i="31"/>
  <c r="P1110" i="31"/>
  <c r="H1110" i="31"/>
  <c r="M228" i="31"/>
  <c r="H239" i="31"/>
  <c r="M238" i="31"/>
  <c r="I287" i="31"/>
  <c r="O286" i="31"/>
  <c r="G286" i="31"/>
  <c r="M241" i="31"/>
  <c r="K240" i="31"/>
  <c r="Q91" i="31"/>
  <c r="I91" i="31"/>
  <c r="O90" i="31"/>
  <c r="G90" i="31"/>
  <c r="M85" i="31"/>
  <c r="K84" i="31"/>
  <c r="Q81" i="31"/>
  <c r="I81" i="31"/>
  <c r="O80" i="31"/>
  <c r="G80" i="31"/>
  <c r="M327" i="31"/>
  <c r="K326" i="31"/>
  <c r="Q179" i="31"/>
  <c r="I179" i="31"/>
  <c r="O178" i="31"/>
  <c r="G178" i="31"/>
  <c r="M159" i="31"/>
  <c r="K158" i="31"/>
  <c r="Q197" i="31"/>
  <c r="I197" i="31"/>
  <c r="O196" i="31"/>
  <c r="G196" i="31"/>
  <c r="M339" i="31"/>
  <c r="K338" i="31"/>
  <c r="Q1127" i="31"/>
  <c r="I1127" i="31"/>
  <c r="O1126" i="31"/>
  <c r="G1126" i="31"/>
  <c r="M345" i="31"/>
  <c r="K344" i="31"/>
  <c r="P65" i="31"/>
  <c r="H65" i="31"/>
  <c r="M64" i="31"/>
  <c r="K333" i="31"/>
  <c r="Q332" i="31"/>
  <c r="I332" i="31"/>
  <c r="O771" i="31"/>
  <c r="G771" i="31"/>
  <c r="M770" i="31"/>
  <c r="K291" i="31"/>
  <c r="Q290" i="31"/>
  <c r="I290" i="31"/>
  <c r="N11" i="31"/>
  <c r="F11" i="31"/>
  <c r="K10" i="31"/>
  <c r="Q1111" i="31"/>
  <c r="I1111" i="31"/>
  <c r="O1110" i="31"/>
  <c r="G1110" i="31"/>
  <c r="Q235" i="31"/>
  <c r="I235" i="31"/>
  <c r="O234" i="31"/>
  <c r="G234" i="31"/>
  <c r="M1099" i="31"/>
  <c r="F228" i="31"/>
  <c r="Q282" i="31"/>
  <c r="Q239" i="31"/>
  <c r="G239" i="31"/>
  <c r="L238" i="31"/>
  <c r="Q287" i="31"/>
  <c r="H287" i="31"/>
  <c r="N286" i="31"/>
  <c r="F286" i="31"/>
  <c r="L241" i="31"/>
  <c r="J240" i="31"/>
  <c r="P91" i="31"/>
  <c r="H91" i="31"/>
  <c r="N90" i="31"/>
  <c r="F90" i="31"/>
  <c r="L85" i="31"/>
  <c r="J84" i="31"/>
  <c r="P81" i="31"/>
  <c r="H81" i="31"/>
  <c r="N80" i="31"/>
  <c r="F80" i="31"/>
  <c r="L327" i="31"/>
  <c r="J326" i="31"/>
  <c r="P179" i="31"/>
  <c r="H179" i="31"/>
  <c r="N178" i="31"/>
  <c r="F178" i="31"/>
  <c r="L159" i="31"/>
  <c r="J158" i="31"/>
  <c r="P197" i="31"/>
  <c r="H197" i="31"/>
  <c r="N196" i="31"/>
  <c r="F196" i="31"/>
  <c r="L339" i="31"/>
  <c r="J338" i="31"/>
  <c r="P1127" i="31"/>
  <c r="H1127" i="31"/>
  <c r="N1126" i="31"/>
  <c r="F1126" i="31"/>
  <c r="L345" i="31"/>
  <c r="J344" i="31"/>
  <c r="O65" i="31"/>
  <c r="G65" i="31"/>
  <c r="L64" i="31"/>
  <c r="J333" i="31"/>
  <c r="P332" i="31"/>
  <c r="H332" i="31"/>
  <c r="N771" i="31"/>
  <c r="F771" i="31"/>
  <c r="L770" i="31"/>
  <c r="J291" i="31"/>
  <c r="P290" i="31"/>
  <c r="H290" i="31"/>
  <c r="M11" i="31"/>
  <c r="J10" i="31"/>
  <c r="P1111" i="31"/>
  <c r="H1111" i="31"/>
  <c r="N1110" i="31"/>
  <c r="F1110" i="31"/>
  <c r="P235" i="31"/>
  <c r="H235" i="31"/>
  <c r="N234" i="31"/>
  <c r="P282" i="31"/>
  <c r="P239" i="31"/>
  <c r="F239" i="31"/>
  <c r="K238" i="31"/>
  <c r="P287" i="31"/>
  <c r="G287" i="31"/>
  <c r="M286" i="31"/>
  <c r="K241" i="31"/>
  <c r="Q240" i="31"/>
  <c r="I240" i="31"/>
  <c r="O91" i="31"/>
  <c r="G91" i="31"/>
  <c r="M90" i="31"/>
  <c r="K85" i="31"/>
  <c r="Q84" i="31"/>
  <c r="I84" i="31"/>
  <c r="O81" i="31"/>
  <c r="G81" i="31"/>
  <c r="M80" i="31"/>
  <c r="K327" i="31"/>
  <c r="Q326" i="31"/>
  <c r="I326" i="31"/>
  <c r="O179" i="31"/>
  <c r="G179" i="31"/>
  <c r="M178" i="31"/>
  <c r="K159" i="31"/>
  <c r="Q158" i="31"/>
  <c r="I158" i="31"/>
  <c r="O197" i="31"/>
  <c r="G197" i="31"/>
  <c r="M196" i="31"/>
  <c r="K339" i="31"/>
  <c r="Q338" i="31"/>
  <c r="I338" i="31"/>
  <c r="O1127" i="31"/>
  <c r="G1127" i="31"/>
  <c r="M1126" i="31"/>
  <c r="K345" i="31"/>
  <c r="Q344" i="31"/>
  <c r="I344" i="31"/>
  <c r="N65" i="31"/>
  <c r="F65" i="31"/>
  <c r="K64" i="31"/>
  <c r="Q333" i="31"/>
  <c r="I333" i="31"/>
  <c r="O332" i="31"/>
  <c r="G332" i="31"/>
  <c r="M771" i="31"/>
  <c r="K770" i="31"/>
  <c r="Q291" i="31"/>
  <c r="I291" i="31"/>
  <c r="O290" i="31"/>
  <c r="G290" i="31"/>
  <c r="L11" i="31"/>
  <c r="Q10" i="31"/>
  <c r="I10" i="31"/>
  <c r="O1111" i="31"/>
  <c r="G1111" i="31"/>
  <c r="M1110" i="31"/>
  <c r="O235" i="31"/>
  <c r="G235" i="31"/>
  <c r="M283" i="31"/>
  <c r="L282" i="31"/>
  <c r="O239" i="31"/>
  <c r="J238" i="31"/>
  <c r="N287" i="31"/>
  <c r="F287" i="31"/>
  <c r="L286" i="31"/>
  <c r="J241" i="31"/>
  <c r="P240" i="31"/>
  <c r="H240" i="31"/>
  <c r="N91" i="31"/>
  <c r="F91" i="31"/>
  <c r="L90" i="31"/>
  <c r="J85" i="31"/>
  <c r="P84" i="31"/>
  <c r="H84" i="31"/>
  <c r="N81" i="31"/>
  <c r="F81" i="31"/>
  <c r="L80" i="31"/>
  <c r="J327" i="31"/>
  <c r="P326" i="31"/>
  <c r="H326" i="31"/>
  <c r="N179" i="31"/>
  <c r="F179" i="31"/>
  <c r="L178" i="31"/>
  <c r="J159" i="31"/>
  <c r="P158" i="31"/>
  <c r="H158" i="31"/>
  <c r="N197" i="31"/>
  <c r="F197" i="31"/>
  <c r="L196" i="31"/>
  <c r="J339" i="31"/>
  <c r="P338" i="31"/>
  <c r="H338" i="31"/>
  <c r="N1127" i="31"/>
  <c r="F1127" i="31"/>
  <c r="L1126" i="31"/>
  <c r="J345" i="31"/>
  <c r="P344" i="31"/>
  <c r="H344" i="31"/>
  <c r="M65" i="31"/>
  <c r="J64" i="31"/>
  <c r="P333" i="31"/>
  <c r="H333" i="31"/>
  <c r="N332" i="31"/>
  <c r="F332" i="31"/>
  <c r="L771" i="31"/>
  <c r="J770" i="31"/>
  <c r="P291" i="31"/>
  <c r="H291" i="31"/>
  <c r="N290" i="31"/>
  <c r="F290" i="31"/>
  <c r="K11" i="31"/>
  <c r="P10" i="31"/>
  <c r="H10" i="31"/>
  <c r="N1111" i="31"/>
  <c r="F1111" i="31"/>
  <c r="L1110" i="31"/>
  <c r="N235" i="31"/>
  <c r="F235" i="31"/>
  <c r="L234" i="31"/>
  <c r="J1099" i="31"/>
  <c r="P1098" i="31"/>
  <c r="H1098" i="31"/>
  <c r="Q234" i="31"/>
  <c r="P1099" i="31"/>
  <c r="J1098" i="31"/>
  <c r="J269" i="31"/>
  <c r="P268" i="31"/>
  <c r="H268" i="31"/>
  <c r="N173" i="31"/>
  <c r="F173" i="31"/>
  <c r="L172" i="31"/>
  <c r="J265" i="31"/>
  <c r="P264" i="31"/>
  <c r="H264"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145" i="31"/>
  <c r="F145" i="31"/>
  <c r="L144" i="31"/>
  <c r="J141" i="31"/>
  <c r="P140" i="31"/>
  <c r="H140" i="31"/>
  <c r="N147" i="31"/>
  <c r="F147" i="31"/>
  <c r="L146" i="31"/>
  <c r="J135" i="31"/>
  <c r="P134" i="31"/>
  <c r="H134" i="31"/>
  <c r="N139" i="31"/>
  <c r="F139" i="31"/>
  <c r="L138"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1099" i="31"/>
  <c r="I1098" i="31"/>
  <c r="Q269" i="31"/>
  <c r="I269" i="31"/>
  <c r="O268" i="31"/>
  <c r="G268" i="31"/>
  <c r="M173" i="31"/>
  <c r="K172" i="31"/>
  <c r="Q265" i="31"/>
  <c r="I265" i="31"/>
  <c r="O264" i="31"/>
  <c r="G264"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145" i="31"/>
  <c r="K144" i="31"/>
  <c r="Q141" i="31"/>
  <c r="I141" i="31"/>
  <c r="O140" i="31"/>
  <c r="G140" i="31"/>
  <c r="M147" i="31"/>
  <c r="K146" i="31"/>
  <c r="Q135" i="31"/>
  <c r="I135" i="31"/>
  <c r="O134" i="31"/>
  <c r="G134" i="31"/>
  <c r="M139" i="31"/>
  <c r="K138"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1099" i="31"/>
  <c r="Q1098" i="31"/>
  <c r="G1098" i="31"/>
  <c r="P269" i="31"/>
  <c r="H269" i="31"/>
  <c r="N268" i="31"/>
  <c r="F268" i="31"/>
  <c r="L173" i="31"/>
  <c r="J172" i="31"/>
  <c r="P265" i="31"/>
  <c r="H265" i="31"/>
  <c r="N264" i="31"/>
  <c r="F264"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145" i="31"/>
  <c r="J144" i="31"/>
  <c r="P141" i="31"/>
  <c r="H141" i="31"/>
  <c r="N140" i="31"/>
  <c r="F140" i="31"/>
  <c r="L147" i="31"/>
  <c r="J146" i="31"/>
  <c r="P135" i="31"/>
  <c r="H135" i="31"/>
  <c r="N134" i="31"/>
  <c r="F134" i="31"/>
  <c r="L139" i="31"/>
  <c r="J138"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1099" i="31"/>
  <c r="O1098" i="31"/>
  <c r="F1098" i="31"/>
  <c r="O269" i="31"/>
  <c r="G269" i="31"/>
  <c r="M268" i="31"/>
  <c r="K173" i="31"/>
  <c r="Q172" i="31"/>
  <c r="I172" i="31"/>
  <c r="O265" i="31"/>
  <c r="G265" i="31"/>
  <c r="M264"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145" i="31"/>
  <c r="Q144" i="31"/>
  <c r="I144" i="31"/>
  <c r="O141" i="31"/>
  <c r="G141" i="31"/>
  <c r="M140" i="31"/>
  <c r="K147" i="31"/>
  <c r="Q146" i="31"/>
  <c r="I146" i="31"/>
  <c r="O135" i="31"/>
  <c r="G135" i="31"/>
  <c r="M134" i="31"/>
  <c r="K139" i="31"/>
  <c r="Q138" i="31"/>
  <c r="I138"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1099" i="31"/>
  <c r="N1098" i="31"/>
  <c r="N269" i="31"/>
  <c r="F269" i="31"/>
  <c r="L268" i="31"/>
  <c r="J173" i="31"/>
  <c r="P172" i="31"/>
  <c r="H172" i="31"/>
  <c r="N265" i="31"/>
  <c r="F265" i="31"/>
  <c r="L264"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145" i="31"/>
  <c r="P144" i="31"/>
  <c r="H144" i="31"/>
  <c r="N141" i="31"/>
  <c r="F141" i="31"/>
  <c r="L140" i="31"/>
  <c r="J147" i="31"/>
  <c r="P146" i="31"/>
  <c r="H146" i="31"/>
  <c r="N135" i="31"/>
  <c r="F135" i="31"/>
  <c r="L134" i="31"/>
  <c r="J139" i="31"/>
  <c r="P138" i="31"/>
  <c r="H138"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1099" i="31"/>
  <c r="M1098" i="31"/>
  <c r="M269" i="31"/>
  <c r="K268" i="31"/>
  <c r="Q173" i="31"/>
  <c r="I173" i="31"/>
  <c r="O172" i="31"/>
  <c r="G172" i="31"/>
  <c r="M265" i="31"/>
  <c r="K264"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145" i="31"/>
  <c r="I145" i="31"/>
  <c r="O144" i="31"/>
  <c r="G144" i="31"/>
  <c r="M141" i="31"/>
  <c r="K140" i="31"/>
  <c r="Q147" i="31"/>
  <c r="I147" i="31"/>
  <c r="O146" i="31"/>
  <c r="G146" i="31"/>
  <c r="M135" i="31"/>
  <c r="K134" i="31"/>
  <c r="Q139" i="31"/>
  <c r="I139" i="31"/>
  <c r="O138" i="31"/>
  <c r="G138"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1099" i="31"/>
  <c r="L1098" i="31"/>
  <c r="L269" i="31"/>
  <c r="J268" i="31"/>
  <c r="P173" i="31"/>
  <c r="H173" i="31"/>
  <c r="N172" i="31"/>
  <c r="F172" i="31"/>
  <c r="L265" i="31"/>
  <c r="J264"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145" i="31"/>
  <c r="H145" i="31"/>
  <c r="N144" i="31"/>
  <c r="F144" i="31"/>
  <c r="L141" i="31"/>
  <c r="J140" i="31"/>
  <c r="P147" i="31"/>
  <c r="H147" i="31"/>
  <c r="N146" i="31"/>
  <c r="F146" i="31"/>
  <c r="L135" i="31"/>
  <c r="J134" i="31"/>
  <c r="P139" i="31"/>
  <c r="H139" i="31"/>
  <c r="N138" i="31"/>
  <c r="F138"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1099" i="31"/>
  <c r="K1098" i="31"/>
  <c r="K269" i="31"/>
  <c r="Q268" i="31"/>
  <c r="I268" i="31"/>
  <c r="O173" i="31"/>
  <c r="G173" i="31"/>
  <c r="M172" i="31"/>
  <c r="K265" i="31"/>
  <c r="Q264" i="31"/>
  <c r="I264"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145" i="31"/>
  <c r="G145" i="31"/>
  <c r="M144" i="31"/>
  <c r="K141" i="31"/>
  <c r="Q140" i="31"/>
  <c r="I140" i="31"/>
  <c r="O147" i="31"/>
  <c r="G147" i="31"/>
  <c r="M146" i="31"/>
  <c r="K135" i="31"/>
  <c r="Q134" i="31"/>
  <c r="I134" i="31"/>
  <c r="O139" i="31"/>
  <c r="G139" i="31"/>
  <c r="M138"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31" i="31"/>
  <c r="F131" i="31"/>
  <c r="L130"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31" i="31"/>
  <c r="K130"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31" i="31"/>
  <c r="J130"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31" i="31"/>
  <c r="Q130" i="31"/>
  <c r="I130"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31" i="31"/>
  <c r="P130" i="31"/>
  <c r="H130"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31" i="31"/>
  <c r="I131" i="31"/>
  <c r="O130" i="31"/>
  <c r="G130"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31" i="31"/>
  <c r="H131" i="31"/>
  <c r="N130" i="31"/>
  <c r="F130"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31" i="31"/>
  <c r="G131" i="31"/>
  <c r="M130"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33" i="31"/>
  <c r="K132"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23" i="31"/>
  <c r="I123" i="31"/>
  <c r="O122" i="31"/>
  <c r="G122" i="31"/>
  <c r="M127" i="31"/>
  <c r="K126" i="31"/>
  <c r="Q1069" i="31"/>
  <c r="I1069" i="31"/>
  <c r="O1068" i="31"/>
  <c r="G1068" i="31"/>
  <c r="M99" i="31"/>
  <c r="K98" i="31"/>
  <c r="Q1171" i="31"/>
  <c r="I1171" i="31"/>
  <c r="O1170" i="31"/>
  <c r="G1170" i="31"/>
  <c r="M1129" i="31"/>
  <c r="K1128" i="31"/>
  <c r="Q89" i="31"/>
  <c r="I89" i="31"/>
  <c r="O88" i="31"/>
  <c r="G88" i="31"/>
  <c r="M61" i="31"/>
  <c r="K60" i="31"/>
  <c r="Q1077" i="31"/>
  <c r="I1077" i="31"/>
  <c r="O1076" i="31"/>
  <c r="G1076" i="31"/>
  <c r="M125" i="31"/>
  <c r="K124" i="31"/>
  <c r="Q227" i="31"/>
  <c r="I227" i="31"/>
  <c r="O226" i="31"/>
  <c r="G226" i="31"/>
  <c r="M87" i="31"/>
  <c r="K86" i="31"/>
  <c r="Q93" i="31"/>
  <c r="I93" i="31"/>
  <c r="O92" i="31"/>
  <c r="G92" i="31"/>
  <c r="M211" i="31"/>
  <c r="K210" i="31"/>
  <c r="Q261" i="31"/>
  <c r="I261" i="31"/>
  <c r="O260" i="31"/>
  <c r="G260" i="31"/>
  <c r="M257" i="31"/>
  <c r="K256" i="31"/>
  <c r="Q83" i="31"/>
  <c r="I83" i="31"/>
  <c r="O82" i="31"/>
  <c r="G82" i="31"/>
  <c r="M207" i="31"/>
  <c r="K206" i="31"/>
  <c r="Q249" i="31"/>
  <c r="I249" i="31"/>
  <c r="O248" i="31"/>
  <c r="G248" i="31"/>
  <c r="Q223" i="31"/>
  <c r="I223" i="31"/>
  <c r="O222" i="31"/>
  <c r="G222" i="31"/>
  <c r="M1079" i="31"/>
  <c r="K1078" i="31"/>
  <c r="M341" i="31"/>
  <c r="K340" i="31"/>
  <c r="M389" i="31"/>
  <c r="K388" i="31"/>
  <c r="P255" i="31"/>
  <c r="H255" i="31"/>
  <c r="M254" i="31"/>
  <c r="K221" i="31"/>
  <c r="Q220" i="31"/>
  <c r="I220" i="31"/>
  <c r="O293" i="31"/>
  <c r="G293" i="31"/>
  <c r="M292" i="31"/>
  <c r="J299" i="31"/>
  <c r="O298" i="31"/>
  <c r="G298" i="31"/>
  <c r="M243" i="31"/>
  <c r="K242" i="31"/>
  <c r="P317" i="31"/>
  <c r="H317" i="31"/>
  <c r="M316" i="31"/>
  <c r="K175" i="31"/>
  <c r="Q174" i="31"/>
  <c r="I174"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33" i="31"/>
  <c r="J132"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23" i="31"/>
  <c r="H123" i="31"/>
  <c r="N122" i="31"/>
  <c r="F122" i="31"/>
  <c r="L127" i="31"/>
  <c r="J126" i="31"/>
  <c r="P1069" i="31"/>
  <c r="H1069" i="31"/>
  <c r="N1068" i="31"/>
  <c r="F1068" i="31"/>
  <c r="L99" i="31"/>
  <c r="J98" i="31"/>
  <c r="P1171" i="31"/>
  <c r="H1171" i="31"/>
  <c r="N1170" i="31"/>
  <c r="F1170" i="31"/>
  <c r="L1129" i="31"/>
  <c r="J1128" i="31"/>
  <c r="P89" i="31"/>
  <c r="H89" i="31"/>
  <c r="N88" i="31"/>
  <c r="F88" i="31"/>
  <c r="L61" i="31"/>
  <c r="J60" i="31"/>
  <c r="P1077" i="31"/>
  <c r="H1077" i="31"/>
  <c r="N1076" i="31"/>
  <c r="F1076" i="31"/>
  <c r="L125" i="31"/>
  <c r="J124" i="31"/>
  <c r="P227" i="31"/>
  <c r="H227" i="31"/>
  <c r="N226" i="31"/>
  <c r="F226" i="31"/>
  <c r="L87" i="31"/>
  <c r="J86" i="31"/>
  <c r="P93" i="31"/>
  <c r="H93" i="31"/>
  <c r="N92" i="31"/>
  <c r="F92" i="31"/>
  <c r="L211" i="31"/>
  <c r="J210" i="31"/>
  <c r="P261" i="31"/>
  <c r="H261" i="31"/>
  <c r="N260" i="31"/>
  <c r="F260" i="31"/>
  <c r="L257" i="31"/>
  <c r="J256" i="31"/>
  <c r="P83" i="31"/>
  <c r="H83" i="31"/>
  <c r="N82" i="31"/>
  <c r="F82" i="31"/>
  <c r="L207" i="31"/>
  <c r="J206" i="31"/>
  <c r="P249" i="31"/>
  <c r="H249" i="31"/>
  <c r="N248" i="31"/>
  <c r="F248" i="31"/>
  <c r="P223" i="31"/>
  <c r="H223" i="31"/>
  <c r="N222" i="31"/>
  <c r="F222" i="31"/>
  <c r="L1079" i="31"/>
  <c r="J1078" i="31"/>
  <c r="L341" i="31"/>
  <c r="J340" i="31"/>
  <c r="L389" i="31"/>
  <c r="J388" i="31"/>
  <c r="O255" i="31"/>
  <c r="G255" i="31"/>
  <c r="L254" i="31"/>
  <c r="J221" i="31"/>
  <c r="P220" i="31"/>
  <c r="H220" i="31"/>
  <c r="N293" i="31"/>
  <c r="F293" i="31"/>
  <c r="L292" i="31"/>
  <c r="Q299" i="31"/>
  <c r="I299" i="31"/>
  <c r="N298" i="31"/>
  <c r="F298" i="31"/>
  <c r="L243" i="31"/>
  <c r="J242" i="31"/>
  <c r="O317" i="31"/>
  <c r="G317" i="31"/>
  <c r="L316" i="31"/>
  <c r="J175" i="31"/>
  <c r="P174" i="31"/>
  <c r="H174"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33" i="31"/>
  <c r="Q132" i="31"/>
  <c r="I132"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23" i="31"/>
  <c r="G123" i="31"/>
  <c r="M122" i="31"/>
  <c r="K127" i="31"/>
  <c r="Q126" i="31"/>
  <c r="I126" i="31"/>
  <c r="O1069" i="31"/>
  <c r="G1069" i="31"/>
  <c r="M1068" i="31"/>
  <c r="K99" i="31"/>
  <c r="Q98" i="31"/>
  <c r="I98" i="31"/>
  <c r="O1171" i="31"/>
  <c r="G1171" i="31"/>
  <c r="M1170" i="31"/>
  <c r="K1129" i="31"/>
  <c r="Q1128" i="31"/>
  <c r="I1128" i="31"/>
  <c r="O89" i="31"/>
  <c r="G89" i="31"/>
  <c r="M88" i="31"/>
  <c r="K61" i="31"/>
  <c r="Q60" i="31"/>
  <c r="I60" i="31"/>
  <c r="O1077" i="31"/>
  <c r="G1077" i="31"/>
  <c r="M1076" i="31"/>
  <c r="K125" i="31"/>
  <c r="Q124" i="31"/>
  <c r="I124" i="31"/>
  <c r="O227" i="31"/>
  <c r="G227" i="31"/>
  <c r="M226" i="31"/>
  <c r="K87" i="31"/>
  <c r="Q86" i="31"/>
  <c r="I86" i="31"/>
  <c r="O93" i="31"/>
  <c r="G93" i="31"/>
  <c r="M92" i="31"/>
  <c r="K211" i="31"/>
  <c r="Q210" i="31"/>
  <c r="I210" i="31"/>
  <c r="O261" i="31"/>
  <c r="G261" i="31"/>
  <c r="M260" i="31"/>
  <c r="K257" i="31"/>
  <c r="Q256" i="31"/>
  <c r="I256" i="31"/>
  <c r="O83" i="31"/>
  <c r="G83" i="31"/>
  <c r="M82" i="31"/>
  <c r="K207" i="31"/>
  <c r="Q206" i="31"/>
  <c r="I206" i="31"/>
  <c r="O249" i="31"/>
  <c r="G249" i="31"/>
  <c r="M248" i="31"/>
  <c r="O223" i="31"/>
  <c r="G223" i="31"/>
  <c r="M222" i="31"/>
  <c r="K1079" i="31"/>
  <c r="Q1078" i="31"/>
  <c r="I1078" i="31"/>
  <c r="K341" i="31"/>
  <c r="Q340" i="31"/>
  <c r="I340" i="31"/>
  <c r="K389" i="31"/>
  <c r="Q388" i="31"/>
  <c r="I388" i="31"/>
  <c r="N255" i="31"/>
  <c r="F255" i="31"/>
  <c r="K254" i="31"/>
  <c r="Q221" i="31"/>
  <c r="I221" i="31"/>
  <c r="O220" i="31"/>
  <c r="G220" i="31"/>
  <c r="M293" i="31"/>
  <c r="K292" i="31"/>
  <c r="P299" i="31"/>
  <c r="H299" i="31"/>
  <c r="M298" i="31"/>
  <c r="K243" i="31"/>
  <c r="Q242" i="31"/>
  <c r="I242" i="31"/>
  <c r="N317" i="31"/>
  <c r="F317" i="31"/>
  <c r="K316" i="31"/>
  <c r="Q175" i="31"/>
  <c r="I175" i="31"/>
  <c r="O174" i="31"/>
  <c r="G174"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33" i="31"/>
  <c r="P132" i="31"/>
  <c r="H132"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23" i="31"/>
  <c r="F123" i="31"/>
  <c r="L122" i="31"/>
  <c r="J127" i="31"/>
  <c r="P126" i="31"/>
  <c r="H126" i="31"/>
  <c r="N1069" i="31"/>
  <c r="F1069" i="31"/>
  <c r="L1068" i="31"/>
  <c r="J99" i="31"/>
  <c r="P98" i="31"/>
  <c r="H98" i="31"/>
  <c r="N1171" i="31"/>
  <c r="F1171" i="31"/>
  <c r="L1170" i="31"/>
  <c r="J1129" i="31"/>
  <c r="P1128" i="31"/>
  <c r="H1128" i="31"/>
  <c r="N89" i="31"/>
  <c r="F89" i="31"/>
  <c r="L88" i="31"/>
  <c r="J61" i="31"/>
  <c r="P60" i="31"/>
  <c r="H60" i="31"/>
  <c r="N1077" i="31"/>
  <c r="F1077" i="31"/>
  <c r="L1076" i="31"/>
  <c r="J125" i="31"/>
  <c r="P124" i="31"/>
  <c r="H124" i="31"/>
  <c r="N227" i="31"/>
  <c r="F227" i="31"/>
  <c r="L226" i="31"/>
  <c r="J87" i="31"/>
  <c r="P86" i="31"/>
  <c r="H86" i="31"/>
  <c r="N93" i="31"/>
  <c r="F93" i="31"/>
  <c r="L92" i="31"/>
  <c r="J211" i="31"/>
  <c r="P210" i="31"/>
  <c r="H210" i="31"/>
  <c r="N261" i="31"/>
  <c r="F261" i="31"/>
  <c r="L260" i="31"/>
  <c r="J257" i="31"/>
  <c r="P256" i="31"/>
  <c r="H256" i="31"/>
  <c r="N83" i="31"/>
  <c r="F83" i="31"/>
  <c r="L82" i="31"/>
  <c r="J207" i="31"/>
  <c r="P206" i="31"/>
  <c r="H206" i="31"/>
  <c r="N249" i="31"/>
  <c r="F249" i="31"/>
  <c r="L248" i="31"/>
  <c r="N223" i="31"/>
  <c r="F223" i="31"/>
  <c r="L222" i="31"/>
  <c r="J1079" i="31"/>
  <c r="P1078" i="31"/>
  <c r="H1078" i="31"/>
  <c r="J341" i="31"/>
  <c r="P340" i="31"/>
  <c r="H340" i="31"/>
  <c r="J389" i="31"/>
  <c r="P388" i="31"/>
  <c r="H388" i="31"/>
  <c r="M255" i="31"/>
  <c r="J254" i="31"/>
  <c r="P221" i="31"/>
  <c r="H221" i="31"/>
  <c r="N220" i="31"/>
  <c r="F220" i="31"/>
  <c r="L293" i="31"/>
  <c r="J292" i="31"/>
  <c r="O299" i="31"/>
  <c r="G299" i="31"/>
  <c r="L298" i="31"/>
  <c r="J243" i="31"/>
  <c r="P242" i="31"/>
  <c r="H242" i="31"/>
  <c r="M317" i="31"/>
  <c r="J316" i="31"/>
  <c r="P175" i="31"/>
  <c r="H175" i="31"/>
  <c r="N174" i="31"/>
  <c r="F174"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33" i="31"/>
  <c r="I133" i="31"/>
  <c r="O132" i="31"/>
  <c r="G132"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23" i="31"/>
  <c r="K122" i="31"/>
  <c r="Q127" i="31"/>
  <c r="I127" i="31"/>
  <c r="O126" i="31"/>
  <c r="G126" i="31"/>
  <c r="M1069" i="31"/>
  <c r="K1068" i="31"/>
  <c r="Q99" i="31"/>
  <c r="I99" i="31"/>
  <c r="O98" i="31"/>
  <c r="G98" i="31"/>
  <c r="M1171" i="31"/>
  <c r="K1170" i="31"/>
  <c r="Q1129" i="31"/>
  <c r="I1129" i="31"/>
  <c r="O1128" i="31"/>
  <c r="G1128" i="31"/>
  <c r="M89" i="31"/>
  <c r="K88" i="31"/>
  <c r="Q61" i="31"/>
  <c r="I61" i="31"/>
  <c r="O60" i="31"/>
  <c r="G60" i="31"/>
  <c r="M1077" i="31"/>
  <c r="K1076" i="31"/>
  <c r="Q125" i="31"/>
  <c r="I125" i="31"/>
  <c r="O124" i="31"/>
  <c r="G124" i="31"/>
  <c r="M227" i="31"/>
  <c r="K226" i="31"/>
  <c r="Q87" i="31"/>
  <c r="I87" i="31"/>
  <c r="O86" i="31"/>
  <c r="G86" i="31"/>
  <c r="M93" i="31"/>
  <c r="K92" i="31"/>
  <c r="Q211" i="31"/>
  <c r="I211" i="31"/>
  <c r="O210" i="31"/>
  <c r="G210" i="31"/>
  <c r="M261" i="31"/>
  <c r="K260" i="31"/>
  <c r="Q257" i="31"/>
  <c r="I257" i="31"/>
  <c r="O256" i="31"/>
  <c r="G256" i="31"/>
  <c r="M83" i="31"/>
  <c r="K82" i="31"/>
  <c r="Q207" i="31"/>
  <c r="I207" i="31"/>
  <c r="O206" i="31"/>
  <c r="G206" i="31"/>
  <c r="M249" i="31"/>
  <c r="K248" i="31"/>
  <c r="M223" i="31"/>
  <c r="K222" i="31"/>
  <c r="Q1079" i="31"/>
  <c r="I1079" i="31"/>
  <c r="O1078" i="31"/>
  <c r="G1078" i="31"/>
  <c r="Q341" i="31"/>
  <c r="I341" i="31"/>
  <c r="O340" i="31"/>
  <c r="G340" i="31"/>
  <c r="Q389" i="31"/>
  <c r="I389" i="31"/>
  <c r="O388" i="31"/>
  <c r="G388" i="31"/>
  <c r="L255" i="31"/>
  <c r="Q254" i="31"/>
  <c r="I254" i="31"/>
  <c r="O221" i="31"/>
  <c r="G221" i="31"/>
  <c r="M220" i="31"/>
  <c r="K293" i="31"/>
  <c r="Q292" i="31"/>
  <c r="I292" i="31"/>
  <c r="N299" i="31"/>
  <c r="F299" i="31"/>
  <c r="K298" i="31"/>
  <c r="Q243" i="31"/>
  <c r="I243" i="31"/>
  <c r="O242" i="31"/>
  <c r="G242" i="31"/>
  <c r="L317" i="31"/>
  <c r="Q316" i="31"/>
  <c r="I316" i="31"/>
  <c r="O175" i="31"/>
  <c r="G175" i="31"/>
  <c r="M174"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33" i="31"/>
  <c r="H133" i="31"/>
  <c r="N132" i="31"/>
  <c r="F132"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23" i="31"/>
  <c r="J122" i="31"/>
  <c r="P127" i="31"/>
  <c r="H127" i="31"/>
  <c r="N126" i="31"/>
  <c r="F126" i="31"/>
  <c r="L1069" i="31"/>
  <c r="J1068" i="31"/>
  <c r="P99" i="31"/>
  <c r="H99" i="31"/>
  <c r="N98" i="31"/>
  <c r="F98" i="31"/>
  <c r="L1171" i="31"/>
  <c r="J1170" i="31"/>
  <c r="P1129" i="31"/>
  <c r="H1129" i="31"/>
  <c r="N1128" i="31"/>
  <c r="F1128" i="31"/>
  <c r="L89" i="31"/>
  <c r="J88" i="31"/>
  <c r="P61" i="31"/>
  <c r="H61" i="31"/>
  <c r="N60" i="31"/>
  <c r="F60" i="31"/>
  <c r="L1077" i="31"/>
  <c r="J1076" i="31"/>
  <c r="P125" i="31"/>
  <c r="H125" i="31"/>
  <c r="N124" i="31"/>
  <c r="F124" i="31"/>
  <c r="L227" i="31"/>
  <c r="J226" i="31"/>
  <c r="P87" i="31"/>
  <c r="H87" i="31"/>
  <c r="N86" i="31"/>
  <c r="F86" i="31"/>
  <c r="L93" i="31"/>
  <c r="J92" i="31"/>
  <c r="P211" i="31"/>
  <c r="H211" i="31"/>
  <c r="N210" i="31"/>
  <c r="F210" i="31"/>
  <c r="L261" i="31"/>
  <c r="J260" i="31"/>
  <c r="P257" i="31"/>
  <c r="H257" i="31"/>
  <c r="N256" i="31"/>
  <c r="F256" i="31"/>
  <c r="L83" i="31"/>
  <c r="J82" i="31"/>
  <c r="P207" i="31"/>
  <c r="H207" i="31"/>
  <c r="N206" i="31"/>
  <c r="F206" i="31"/>
  <c r="L249" i="31"/>
  <c r="J248" i="31"/>
  <c r="L223" i="31"/>
  <c r="J222" i="31"/>
  <c r="P1079" i="31"/>
  <c r="H1079" i="31"/>
  <c r="N1078" i="31"/>
  <c r="F1078" i="31"/>
  <c r="P341" i="31"/>
  <c r="H341" i="31"/>
  <c r="N340" i="31"/>
  <c r="F340" i="31"/>
  <c r="P389" i="31"/>
  <c r="H389" i="31"/>
  <c r="N388" i="31"/>
  <c r="F388" i="31"/>
  <c r="K255" i="31"/>
  <c r="P254" i="31"/>
  <c r="H254" i="31"/>
  <c r="N221" i="31"/>
  <c r="F221" i="31"/>
  <c r="L220" i="31"/>
  <c r="J293" i="31"/>
  <c r="P292" i="31"/>
  <c r="H292" i="31"/>
  <c r="M299" i="31"/>
  <c r="J298" i="31"/>
  <c r="P243" i="31"/>
  <c r="H243" i="31"/>
  <c r="N242" i="31"/>
  <c r="F242" i="31"/>
  <c r="K317" i="31"/>
  <c r="P316" i="31"/>
  <c r="H316" i="31"/>
  <c r="N175" i="31"/>
  <c r="F175" i="31"/>
  <c r="L174"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33" i="31"/>
  <c r="G133" i="31"/>
  <c r="M132"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23" i="31"/>
  <c r="Q122" i="31"/>
  <c r="I122" i="31"/>
  <c r="O127" i="31"/>
  <c r="G127" i="31"/>
  <c r="M126" i="31"/>
  <c r="K1069" i="31"/>
  <c r="Q1068" i="31"/>
  <c r="I1068" i="31"/>
  <c r="O99" i="31"/>
  <c r="G99" i="31"/>
  <c r="M98" i="31"/>
  <c r="K1171" i="31"/>
  <c r="Q1170" i="31"/>
  <c r="I1170" i="31"/>
  <c r="O1129" i="31"/>
  <c r="G1129" i="31"/>
  <c r="M1128" i="31"/>
  <c r="K89" i="31"/>
  <c r="Q88" i="31"/>
  <c r="I88" i="31"/>
  <c r="O61" i="31"/>
  <c r="G61" i="31"/>
  <c r="M60" i="31"/>
  <c r="K1077" i="31"/>
  <c r="Q1076" i="31"/>
  <c r="I1076" i="31"/>
  <c r="O125" i="31"/>
  <c r="G125" i="31"/>
  <c r="M124" i="31"/>
  <c r="K227" i="31"/>
  <c r="Q226" i="31"/>
  <c r="I226" i="31"/>
  <c r="O87" i="31"/>
  <c r="G87" i="31"/>
  <c r="M86" i="31"/>
  <c r="K93" i="31"/>
  <c r="Q92" i="31"/>
  <c r="I92" i="31"/>
  <c r="O211" i="31"/>
  <c r="G211" i="31"/>
  <c r="M210" i="31"/>
  <c r="K261" i="31"/>
  <c r="Q260" i="31"/>
  <c r="I260" i="31"/>
  <c r="O257" i="31"/>
  <c r="G257" i="31"/>
  <c r="M256" i="31"/>
  <c r="K83" i="31"/>
  <c r="Q82" i="31"/>
  <c r="I82" i="31"/>
  <c r="O207" i="31"/>
  <c r="G207" i="31"/>
  <c r="M206" i="31"/>
  <c r="K249" i="31"/>
  <c r="Q248" i="31"/>
  <c r="I248" i="31"/>
  <c r="K223" i="31"/>
  <c r="Q222" i="31"/>
  <c r="I222" i="31"/>
  <c r="O1079" i="31"/>
  <c r="G1079" i="31"/>
  <c r="M1078" i="31"/>
  <c r="O341" i="31"/>
  <c r="G341" i="31"/>
  <c r="M340" i="31"/>
  <c r="O389" i="31"/>
  <c r="G389" i="31"/>
  <c r="M388" i="31"/>
  <c r="J255" i="31"/>
  <c r="O254" i="31"/>
  <c r="G254" i="31"/>
  <c r="M221" i="31"/>
  <c r="K220" i="31"/>
  <c r="Q293" i="31"/>
  <c r="I293" i="31"/>
  <c r="O292" i="31"/>
  <c r="G292" i="31"/>
  <c r="L299" i="31"/>
  <c r="Q298" i="31"/>
  <c r="I298" i="31"/>
  <c r="O243" i="31"/>
  <c r="G243" i="31"/>
  <c r="M242" i="31"/>
  <c r="J317" i="31"/>
  <c r="O316" i="31"/>
  <c r="G316" i="31"/>
  <c r="M175" i="31"/>
  <c r="K174"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33" i="31"/>
  <c r="F133" i="31"/>
  <c r="L132"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23" i="31"/>
  <c r="P122" i="31"/>
  <c r="H122" i="31"/>
  <c r="N127" i="31"/>
  <c r="F127" i="31"/>
  <c r="L126" i="31"/>
  <c r="J1069" i="31"/>
  <c r="P1068" i="31"/>
  <c r="H1068" i="31"/>
  <c r="N99" i="31"/>
  <c r="F99" i="31"/>
  <c r="L98" i="31"/>
  <c r="J1171" i="31"/>
  <c r="P1170" i="31"/>
  <c r="H1170" i="31"/>
  <c r="N1129" i="31"/>
  <c r="F1129" i="31"/>
  <c r="L1128" i="31"/>
  <c r="J89" i="31"/>
  <c r="P88" i="31"/>
  <c r="H88" i="31"/>
  <c r="N61" i="31"/>
  <c r="F61" i="31"/>
  <c r="L60" i="31"/>
  <c r="J1077" i="31"/>
  <c r="P1076" i="31"/>
  <c r="H1076" i="31"/>
  <c r="N125" i="31"/>
  <c r="F125" i="31"/>
  <c r="L124" i="31"/>
  <c r="J227" i="31"/>
  <c r="P226" i="31"/>
  <c r="H226" i="31"/>
  <c r="N87" i="31"/>
  <c r="F87" i="31"/>
  <c r="L86" i="31"/>
  <c r="J93" i="31"/>
  <c r="P92" i="31"/>
  <c r="H92" i="31"/>
  <c r="N211" i="31"/>
  <c r="F211" i="31"/>
  <c r="L210" i="31"/>
  <c r="J261" i="31"/>
  <c r="P260" i="31"/>
  <c r="H260" i="31"/>
  <c r="N257" i="31"/>
  <c r="F257" i="31"/>
  <c r="L256" i="31"/>
  <c r="J83" i="31"/>
  <c r="P82" i="31"/>
  <c r="H82" i="31"/>
  <c r="N207" i="31"/>
  <c r="F207" i="31"/>
  <c r="L206" i="31"/>
  <c r="J249" i="31"/>
  <c r="P248" i="31"/>
  <c r="H248" i="31"/>
  <c r="J223" i="31"/>
  <c r="P222" i="31"/>
  <c r="H222" i="31"/>
  <c r="N1079" i="31"/>
  <c r="F1079" i="31"/>
  <c r="L1078" i="31"/>
  <c r="N341" i="31"/>
  <c r="F341" i="31"/>
  <c r="L340" i="31"/>
  <c r="N389" i="31"/>
  <c r="F389" i="31"/>
  <c r="L388" i="31"/>
  <c r="Q255" i="31"/>
  <c r="I255" i="31"/>
  <c r="N254" i="31"/>
  <c r="F254" i="31"/>
  <c r="L221" i="31"/>
  <c r="J220" i="31"/>
  <c r="P293" i="31"/>
  <c r="H293" i="31"/>
  <c r="N292" i="31"/>
  <c r="F292" i="31"/>
  <c r="K299" i="31"/>
  <c r="P298" i="31"/>
  <c r="H298" i="31"/>
  <c r="N243" i="31"/>
  <c r="F243" i="31"/>
  <c r="L242" i="31"/>
  <c r="Q317" i="31"/>
  <c r="I317" i="31"/>
  <c r="N316" i="31"/>
  <c r="F316" i="31"/>
  <c r="L175" i="31"/>
  <c r="J174"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1095" i="31" l="1"/>
  <c r="R1106" i="31"/>
  <c r="R1131" i="31"/>
  <c r="R355" i="31"/>
  <c r="R1121" i="31"/>
  <c r="R1092" i="31"/>
  <c r="R1097" i="31"/>
  <c r="R187" i="31"/>
  <c r="R94" i="31"/>
  <c r="R95" i="31"/>
  <c r="R164" i="31"/>
  <c r="R1065" i="31"/>
  <c r="R1091" i="31"/>
  <c r="R75" i="31"/>
  <c r="R161" i="31"/>
  <c r="R77" i="31"/>
  <c r="R151" i="31"/>
  <c r="R1115" i="31"/>
  <c r="R150" i="31"/>
  <c r="R1107" i="31"/>
  <c r="R157" i="31"/>
  <c r="R1102" i="31"/>
  <c r="R270" i="31"/>
  <c r="R156" i="31"/>
  <c r="R1064" i="31"/>
  <c r="R354" i="31"/>
  <c r="R1120" i="31"/>
  <c r="R194" i="31"/>
  <c r="R195" i="31"/>
  <c r="R30" i="31"/>
  <c r="R67" i="31"/>
  <c r="R76" i="31"/>
  <c r="R1105" i="31"/>
  <c r="R1094" i="31"/>
  <c r="R1093" i="31"/>
  <c r="R1130" i="31"/>
  <c r="R1096" i="31"/>
  <c r="R1118" i="31"/>
  <c r="R31" i="31"/>
  <c r="R1104" i="31"/>
  <c r="R165" i="31"/>
  <c r="R1103" i="31"/>
  <c r="R1119" i="31"/>
  <c r="R271" i="31"/>
  <c r="R1114" i="31"/>
  <c r="R66" i="31"/>
  <c r="R1090" i="31"/>
  <c r="R186" i="31"/>
  <c r="R74" i="31"/>
  <c r="R160" i="31"/>
  <c r="R931" i="31"/>
  <c r="R1111" i="31"/>
  <c r="R162" i="31"/>
  <c r="R348" i="31"/>
  <c r="R254" i="31"/>
  <c r="R452" i="31"/>
  <c r="R1148" i="31"/>
  <c r="R29" i="31"/>
  <c r="R86" i="31"/>
  <c r="R9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771" i="31"/>
  <c r="R90" i="31"/>
  <c r="R339" i="31"/>
  <c r="R62" i="31"/>
  <c r="R154" i="31"/>
  <c r="R57" i="31"/>
  <c r="R323" i="31"/>
  <c r="R285" i="31"/>
  <c r="R215" i="31"/>
  <c r="R334" i="31"/>
  <c r="R320" i="31"/>
  <c r="R244" i="31"/>
  <c r="R280" i="31"/>
  <c r="R311" i="31"/>
  <c r="R177" i="31"/>
  <c r="R230" i="31"/>
  <c r="R27" i="31"/>
  <c r="R395" i="31"/>
  <c r="R1159" i="31"/>
  <c r="R105" i="31"/>
  <c r="R243" i="31"/>
  <c r="R468" i="31"/>
  <c r="R725" i="31"/>
  <c r="R718" i="31"/>
  <c r="R464" i="31"/>
  <c r="R1169" i="31"/>
  <c r="R1067" i="31"/>
  <c r="R403" i="31"/>
  <c r="R419" i="31"/>
  <c r="R435" i="31"/>
  <c r="R640" i="31"/>
  <c r="R786" i="31"/>
  <c r="R747" i="31"/>
  <c r="R763" i="31"/>
  <c r="R777" i="31"/>
  <c r="R332" i="31"/>
  <c r="R1101" i="31"/>
  <c r="R73" i="31"/>
  <c r="R729" i="31"/>
  <c r="R806" i="31"/>
  <c r="R70" i="31"/>
  <c r="R342" i="31"/>
  <c r="R1124" i="31"/>
  <c r="R45" i="31"/>
  <c r="R100" i="31"/>
  <c r="R1123" i="31"/>
  <c r="R1153" i="31"/>
  <c r="R1165" i="31"/>
  <c r="R1079" i="31"/>
  <c r="R211" i="31"/>
  <c r="R1129" i="31"/>
  <c r="R1075" i="31"/>
  <c r="R399" i="31"/>
  <c r="R415" i="31"/>
  <c r="R431" i="31"/>
  <c r="R450" i="31"/>
  <c r="R1163" i="31"/>
  <c r="R249" i="31"/>
  <c r="R227" i="31"/>
  <c r="R1069" i="31"/>
  <c r="R1179" i="31"/>
  <c r="R405" i="31"/>
  <c r="R421" i="31"/>
  <c r="R437" i="31"/>
  <c r="R317" i="31"/>
  <c r="R298"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30"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146" i="31"/>
  <c r="R368" i="31"/>
  <c r="R172" i="31"/>
  <c r="R1034" i="31"/>
  <c r="R1050" i="31"/>
  <c r="R358" i="31"/>
  <c r="R374" i="31"/>
  <c r="R1037" i="31"/>
  <c r="R1053" i="31"/>
  <c r="R361" i="31"/>
  <c r="R377" i="31"/>
  <c r="R290" i="31"/>
  <c r="R1127" i="31"/>
  <c r="R81" i="31"/>
  <c r="R10" i="31"/>
  <c r="R344" i="31"/>
  <c r="R326" i="31"/>
  <c r="R48" i="31"/>
  <c r="R1108" i="31"/>
  <c r="R200" i="31"/>
  <c r="R13" i="31"/>
  <c r="R1060" i="31"/>
  <c r="R199" i="31"/>
  <c r="R201" i="31"/>
  <c r="R15" i="31"/>
  <c r="R305" i="31"/>
  <c r="R16" i="31"/>
  <c r="R309" i="31"/>
  <c r="R32" i="31"/>
  <c r="R19" i="31"/>
  <c r="R109" i="31"/>
  <c r="R142" i="31"/>
  <c r="R1172" i="31"/>
  <c r="R116" i="31"/>
  <c r="R304" i="31"/>
  <c r="R694" i="31"/>
  <c r="R110" i="31"/>
  <c r="R149" i="31"/>
  <c r="R55" i="31"/>
  <c r="R72" i="31"/>
  <c r="R25" i="31"/>
  <c r="R119" i="31"/>
  <c r="R258" i="31"/>
  <c r="R170" i="31"/>
  <c r="R378" i="31"/>
  <c r="R1085" i="31"/>
  <c r="R1140" i="31"/>
  <c r="R1113" i="31"/>
  <c r="R1135" i="31"/>
  <c r="R233" i="31"/>
  <c r="R1157" i="31"/>
  <c r="R1147" i="31"/>
  <c r="R1151" i="31"/>
  <c r="R292" i="31"/>
  <c r="R1160" i="31"/>
  <c r="R388" i="31"/>
  <c r="R206" i="31"/>
  <c r="R124" i="31"/>
  <c r="R126" i="31"/>
  <c r="R1054" i="31"/>
  <c r="R406" i="31"/>
  <c r="R422" i="31"/>
  <c r="R438" i="31"/>
  <c r="R448" i="31"/>
  <c r="R120" i="31"/>
  <c r="R1086" i="31"/>
  <c r="R248" i="31"/>
  <c r="R226"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65" i="31"/>
  <c r="R239" i="31"/>
  <c r="R1110" i="31"/>
  <c r="R196" i="31"/>
  <c r="R159" i="31"/>
  <c r="R241" i="31"/>
  <c r="R283" i="31"/>
  <c r="R68" i="31"/>
  <c r="R166" i="31"/>
  <c r="R49" i="31"/>
  <c r="R1109" i="31"/>
  <c r="R63" i="31"/>
  <c r="R155" i="31"/>
  <c r="R1082" i="31"/>
  <c r="R209" i="31"/>
  <c r="R96" i="31"/>
  <c r="R336" i="31"/>
  <c r="R52" i="31"/>
  <c r="R237" i="31"/>
  <c r="R318" i="31"/>
  <c r="R1080" i="31"/>
  <c r="R319" i="31"/>
  <c r="R236" i="31"/>
  <c r="R14" i="31"/>
  <c r="R695" i="31"/>
  <c r="R111" i="31"/>
  <c r="R1059" i="31"/>
  <c r="R1112" i="31"/>
  <c r="R231" i="31"/>
  <c r="R224" i="31"/>
  <c r="R41" i="31"/>
  <c r="R44" i="31"/>
  <c r="R259" i="31"/>
  <c r="R275" i="31"/>
  <c r="R274" i="31"/>
  <c r="R1146" i="31"/>
  <c r="R28" i="31"/>
  <c r="R1149" i="31"/>
  <c r="R1155" i="31"/>
  <c r="R1161" i="31"/>
  <c r="R341" i="31"/>
  <c r="R257" i="31"/>
  <c r="R61" i="31"/>
  <c r="R1063" i="31"/>
  <c r="R133" i="31"/>
  <c r="R411" i="31"/>
  <c r="R427" i="31"/>
  <c r="R443" i="31"/>
  <c r="R242" i="31"/>
  <c r="R121" i="31"/>
  <c r="R223"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138" i="31"/>
  <c r="R364" i="31"/>
  <c r="R190" i="31"/>
  <c r="R1030" i="31"/>
  <c r="R1046" i="31"/>
  <c r="R140" i="31"/>
  <c r="R370" i="31"/>
  <c r="R268" i="31"/>
  <c r="R1033" i="31"/>
  <c r="R1049" i="31"/>
  <c r="R145" i="31"/>
  <c r="R373" i="31"/>
  <c r="R179" i="31"/>
  <c r="R287" i="31"/>
  <c r="R64" i="31"/>
  <c r="R158" i="31"/>
  <c r="R240" i="31"/>
  <c r="R56" i="31"/>
  <c r="R322" i="31"/>
  <c r="R1125" i="31"/>
  <c r="R1136" i="31"/>
  <c r="R182" i="31"/>
  <c r="R337" i="31"/>
  <c r="R1137" i="31"/>
  <c r="R192" i="31"/>
  <c r="R315" i="31"/>
  <c r="R281" i="31"/>
  <c r="R219" i="31"/>
  <c r="R1083" i="31"/>
  <c r="R185" i="31"/>
  <c r="R1177" i="31"/>
  <c r="R312" i="31"/>
  <c r="R330" i="31"/>
  <c r="R112" i="31"/>
  <c r="R328" i="31"/>
  <c r="R106" i="31"/>
  <c r="R181" i="31"/>
  <c r="R1089" i="31"/>
  <c r="R148" i="31"/>
  <c r="R54" i="31"/>
  <c r="R129" i="31"/>
  <c r="R1088" i="31"/>
  <c r="R350" i="31"/>
  <c r="R59" i="31"/>
  <c r="R21" i="31"/>
  <c r="R42" i="31"/>
  <c r="R352" i="31"/>
  <c r="R39" i="31"/>
  <c r="R47" i="31"/>
  <c r="R104" i="31"/>
  <c r="R1156" i="31"/>
  <c r="R102" i="31"/>
  <c r="R222"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333" i="31"/>
  <c r="R282" i="31"/>
  <c r="R267" i="31"/>
  <c r="R356" i="31"/>
  <c r="R245" i="31"/>
  <c r="R250" i="31"/>
  <c r="R193" i="31"/>
  <c r="R346" i="31"/>
  <c r="R329" i="31"/>
  <c r="R107" i="31"/>
  <c r="R22" i="31"/>
  <c r="R351" i="31"/>
  <c r="R26" i="31"/>
  <c r="R1158" i="31"/>
  <c r="R389" i="31"/>
  <c r="R207" i="31"/>
  <c r="R125" i="31"/>
  <c r="R127" i="31"/>
  <c r="R1055" i="31"/>
  <c r="R407" i="31"/>
  <c r="R423" i="31"/>
  <c r="R439" i="31"/>
  <c r="R221" i="31"/>
  <c r="R103" i="31"/>
  <c r="R220" i="31"/>
  <c r="R261"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1099" i="31"/>
  <c r="R1020" i="31"/>
  <c r="R1036" i="31"/>
  <c r="R1052" i="31"/>
  <c r="R360" i="31"/>
  <c r="R376" i="31"/>
  <c r="R234" i="31"/>
  <c r="R1026" i="31"/>
  <c r="R1042" i="31"/>
  <c r="R134" i="31"/>
  <c r="R366" i="31"/>
  <c r="R264" i="31"/>
  <c r="R1029" i="31"/>
  <c r="R1045" i="31"/>
  <c r="R147" i="31"/>
  <c r="R369" i="31"/>
  <c r="R173" i="31"/>
  <c r="R197" i="31"/>
  <c r="R11" i="31"/>
  <c r="R770" i="31"/>
  <c r="R338" i="31"/>
  <c r="R1132" i="31"/>
  <c r="R262" i="31"/>
  <c r="R188" i="31"/>
  <c r="R183" i="31"/>
  <c r="R212" i="31"/>
  <c r="R168" i="31"/>
  <c r="R357" i="31"/>
  <c r="R246" i="31"/>
  <c r="R153" i="31"/>
  <c r="R152" i="31"/>
  <c r="R213" i="31"/>
  <c r="R169" i="31"/>
  <c r="R296" i="31"/>
  <c r="R1081" i="31"/>
  <c r="R301" i="31"/>
  <c r="R143" i="31"/>
  <c r="R1173" i="31"/>
  <c r="R117" i="31"/>
  <c r="R18" i="31"/>
  <c r="R108" i="31"/>
  <c r="R324" i="31"/>
  <c r="R1174" i="31"/>
  <c r="R118" i="31"/>
  <c r="R217" i="31"/>
  <c r="R1058" i="31"/>
  <c r="R180" i="31"/>
  <c r="R279" i="31"/>
  <c r="R252" i="31"/>
  <c r="R303" i="31"/>
  <c r="R58" i="31"/>
  <c r="R36" i="31"/>
  <c r="R1138" i="31"/>
  <c r="R1134" i="31"/>
  <c r="R232" i="31"/>
  <c r="R379" i="31"/>
  <c r="R1141" i="31"/>
  <c r="R1144" i="31"/>
  <c r="R101" i="31"/>
  <c r="R1145" i="31"/>
  <c r="R394" i="31"/>
  <c r="R1168" i="31"/>
  <c r="R175" i="31"/>
  <c r="R1078" i="31"/>
  <c r="R210" i="31"/>
  <c r="R1128" i="31"/>
  <c r="R1074" i="31"/>
  <c r="R398" i="31"/>
  <c r="R414" i="31"/>
  <c r="R430" i="31"/>
  <c r="R446" i="31"/>
  <c r="R1154" i="31"/>
  <c r="R1166" i="31"/>
  <c r="R293" i="31"/>
  <c r="R260"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1126" i="31"/>
  <c r="R80" i="31"/>
  <c r="R85" i="31"/>
  <c r="R238" i="31"/>
  <c r="R291" i="31"/>
  <c r="R284" i="31"/>
  <c r="R214" i="31"/>
  <c r="R263" i="31"/>
  <c r="R189" i="31"/>
  <c r="R289" i="31"/>
  <c r="R71" i="31"/>
  <c r="R343" i="31"/>
  <c r="R1061" i="31"/>
  <c r="R1133" i="31"/>
  <c r="R97" i="31"/>
  <c r="R202" i="31"/>
  <c r="R208" i="31"/>
  <c r="R12" i="31"/>
  <c r="R306" i="31"/>
  <c r="R163" i="31"/>
  <c r="R310" i="31"/>
  <c r="R297" i="31"/>
  <c r="R349" i="31"/>
  <c r="R308" i="31"/>
  <c r="R325" i="31"/>
  <c r="R1175" i="31"/>
  <c r="R79" i="31"/>
  <c r="R176" i="31"/>
  <c r="R1139" i="31"/>
  <c r="R24" i="31"/>
  <c r="R253" i="31"/>
  <c r="R171" i="31"/>
  <c r="R20" i="31"/>
  <c r="R1150" i="31"/>
  <c r="R87" i="31"/>
  <c r="R99" i="31"/>
  <c r="R1167" i="31"/>
  <c r="R174" i="31"/>
  <c r="R83" i="31"/>
  <c r="R1077" i="31"/>
  <c r="R123"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144" i="31"/>
  <c r="R372" i="31"/>
  <c r="R1098" i="31"/>
  <c r="R1022" i="31"/>
  <c r="R1038" i="31"/>
  <c r="R8" i="31"/>
  <c r="R362" i="31"/>
  <c r="R272" i="31"/>
  <c r="R1025" i="31"/>
  <c r="R1041" i="31"/>
  <c r="R139" i="31"/>
  <c r="R365" i="31"/>
  <c r="R191" i="31"/>
  <c r="R91" i="31"/>
  <c r="R65" i="31"/>
  <c r="R84" i="31"/>
  <c r="R204" i="31"/>
  <c r="R276" i="31"/>
  <c r="R1116" i="31"/>
  <c r="R50" i="31"/>
  <c r="R203" i="31"/>
  <c r="R307" i="31"/>
  <c r="R1100" i="31"/>
  <c r="R1117" i="31"/>
  <c r="R51" i="31"/>
  <c r="R321" i="31"/>
  <c r="R300" i="31"/>
  <c r="R17" i="31"/>
  <c r="R251" i="31"/>
  <c r="R347" i="31"/>
  <c r="R247" i="31"/>
  <c r="R313" i="31"/>
  <c r="R331" i="31"/>
  <c r="R113" i="31"/>
  <c r="R184" i="31"/>
  <c r="R1176" i="31"/>
  <c r="R294" i="31"/>
  <c r="R1142" i="31"/>
  <c r="R114" i="31"/>
  <c r="R278" i="31"/>
  <c r="R216" i="31"/>
  <c r="R34" i="31"/>
  <c r="R35" i="31"/>
  <c r="R302" i="31"/>
  <c r="R40" i="31"/>
  <c r="R46" i="31"/>
  <c r="R23" i="31"/>
  <c r="R43" i="31"/>
  <c r="R353" i="31"/>
  <c r="R1122" i="31"/>
  <c r="R316" i="31"/>
  <c r="R1152" i="31"/>
  <c r="R1164" i="31"/>
  <c r="R340" i="31"/>
  <c r="R256" i="31"/>
  <c r="R60" i="31"/>
  <c r="R1062" i="31"/>
  <c r="R132" i="31"/>
  <c r="R410" i="31"/>
  <c r="R426" i="31"/>
  <c r="R442" i="31"/>
  <c r="R1087" i="31"/>
  <c r="R299" i="31"/>
  <c r="R255" i="31"/>
  <c r="R1162" i="31"/>
  <c r="R82" i="31"/>
  <c r="R1076" i="31"/>
  <c r="R122"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31"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141" i="31"/>
  <c r="R371" i="31"/>
  <c r="R269" i="31"/>
  <c r="R178" i="31"/>
  <c r="R286" i="31"/>
  <c r="R228" i="31"/>
  <c r="R345" i="31"/>
  <c r="R327" i="31"/>
  <c r="R288" i="31"/>
  <c r="R229" i="31"/>
  <c r="R205" i="31"/>
  <c r="R277" i="31"/>
  <c r="R69" i="31"/>
  <c r="R167" i="31"/>
  <c r="R335" i="31"/>
  <c r="R266" i="31"/>
  <c r="R198" i="31"/>
  <c r="R314" i="31"/>
  <c r="R33" i="31"/>
  <c r="R53" i="31"/>
  <c r="R218" i="31"/>
  <c r="R295" i="31"/>
  <c r="R1143" i="31"/>
  <c r="R115" i="31"/>
  <c r="R225" i="31"/>
  <c r="R128" i="31"/>
  <c r="R78" i="31"/>
  <c r="R37" i="31"/>
  <c r="R1084" i="31"/>
  <c r="R38" i="31"/>
  <c r="S341" i="31" l="1"/>
  <c r="T341" i="31" s="1"/>
  <c r="T340" i="31" s="1"/>
  <c r="S1115" i="31"/>
  <c r="T1115" i="31" s="1"/>
  <c r="T1114" i="31" s="1"/>
  <c r="S1107" i="31"/>
  <c r="T1107" i="31" s="1"/>
  <c r="T1106" i="31" s="1"/>
  <c r="S61" i="31"/>
  <c r="T61" i="31" s="1"/>
  <c r="T60" i="31" s="1"/>
  <c r="S1105" i="31"/>
  <c r="T1105" i="31" s="1"/>
  <c r="T1104" i="31" s="1"/>
  <c r="S157" i="31"/>
  <c r="T157" i="31" s="1"/>
  <c r="T156" i="31" s="1"/>
  <c r="S1131" i="31"/>
  <c r="T1131" i="31" s="1"/>
  <c r="T1130" i="31" s="1"/>
  <c r="S151" i="31"/>
  <c r="T151" i="31" s="1"/>
  <c r="T150" i="31" s="1"/>
  <c r="S165" i="31"/>
  <c r="T165" i="31" s="1"/>
  <c r="T164" i="31" s="1"/>
  <c r="S1095" i="31"/>
  <c r="T1095" i="31" s="1"/>
  <c r="T1094" i="31" s="1"/>
  <c r="S1091" i="31"/>
  <c r="T1091" i="31" s="1"/>
  <c r="T1090" i="31" s="1"/>
  <c r="S187" i="31"/>
  <c r="T187" i="31" s="1"/>
  <c r="T186" i="31" s="1"/>
  <c r="S77" i="31"/>
  <c r="T77" i="31" s="1"/>
  <c r="T76" i="31" s="1"/>
  <c r="S67" i="31"/>
  <c r="T67" i="31" s="1"/>
  <c r="T66" i="31" s="1"/>
  <c r="S1097" i="31"/>
  <c r="T1097" i="31" s="1"/>
  <c r="T1096" i="31" s="1"/>
  <c r="S243" i="31"/>
  <c r="T243" i="31" s="1"/>
  <c r="T242" i="31" s="1"/>
  <c r="S1121" i="31"/>
  <c r="T1121" i="31" s="1"/>
  <c r="T1120" i="31" s="1"/>
  <c r="S317" i="31"/>
  <c r="T317" i="31" s="1"/>
  <c r="T316" i="31" s="1"/>
  <c r="S161" i="31"/>
  <c r="T161" i="31" s="1"/>
  <c r="T160" i="31" s="1"/>
  <c r="S95" i="31"/>
  <c r="T95" i="31" s="1"/>
  <c r="T94" i="31" s="1"/>
  <c r="S75" i="31"/>
  <c r="T75" i="31" s="1"/>
  <c r="T74" i="31" s="1"/>
  <c r="S355" i="31"/>
  <c r="T355" i="31" s="1"/>
  <c r="T354" i="31" s="1"/>
  <c r="S1065" i="31"/>
  <c r="T1065" i="31" s="1"/>
  <c r="T1064" i="31" s="1"/>
  <c r="S1119" i="31"/>
  <c r="T1119" i="31" s="1"/>
  <c r="T1118" i="31" s="1"/>
  <c r="S31" i="31"/>
  <c r="T31" i="31" s="1"/>
  <c r="T30" i="31" s="1"/>
  <c r="S271" i="31"/>
  <c r="T271" i="31" s="1"/>
  <c r="T270" i="31" s="1"/>
  <c r="S1103" i="31"/>
  <c r="T1103" i="31" s="1"/>
  <c r="T1102" i="31" s="1"/>
  <c r="S1093" i="31"/>
  <c r="T1093" i="31" s="1"/>
  <c r="T1092" i="31" s="1"/>
  <c r="S195" i="31"/>
  <c r="T195" i="31" s="1"/>
  <c r="T194" i="31" s="1"/>
  <c r="S57" i="31"/>
  <c r="T57" i="31" s="1"/>
  <c r="T56" i="31" s="1"/>
  <c r="S231" i="31"/>
  <c r="T231" i="31" s="1"/>
  <c r="T230" i="31" s="1"/>
  <c r="S429" i="31"/>
  <c r="T429" i="31" s="1"/>
  <c r="T428" i="31" s="1"/>
  <c r="S323" i="31"/>
  <c r="T323" i="31" s="1"/>
  <c r="T322" i="31" s="1"/>
  <c r="S1177" i="31"/>
  <c r="T1177" i="31" s="1"/>
  <c r="T1176" i="31" s="1"/>
  <c r="S465" i="31"/>
  <c r="T465" i="31" s="1"/>
  <c r="T464" i="31" s="1"/>
  <c r="S659" i="31"/>
  <c r="T659" i="31" s="1"/>
  <c r="T658" i="31" s="1"/>
  <c r="S411" i="31"/>
  <c r="T411" i="31" s="1"/>
  <c r="T410" i="31" s="1"/>
  <c r="S89" i="31"/>
  <c r="T89" i="31" s="1"/>
  <c r="T88" i="31" s="1"/>
  <c r="S133" i="31"/>
  <c r="T133" i="31" s="1"/>
  <c r="T132" i="31" s="1"/>
  <c r="S445" i="31"/>
  <c r="T445" i="31" s="1"/>
  <c r="T444" i="31" s="1"/>
  <c r="S707" i="31"/>
  <c r="T707" i="31" s="1"/>
  <c r="T706" i="31" s="1"/>
  <c r="S675" i="31"/>
  <c r="T675" i="31" s="1"/>
  <c r="T674" i="31" s="1"/>
  <c r="S1149" i="31"/>
  <c r="T1149" i="31" s="1"/>
  <c r="T1148" i="31" s="1"/>
  <c r="S15" i="31"/>
  <c r="T15" i="31" s="1"/>
  <c r="T14" i="31" s="1"/>
  <c r="S1073" i="31"/>
  <c r="T1073" i="31" s="1"/>
  <c r="T1072" i="31" s="1"/>
  <c r="S255" i="31"/>
  <c r="T255" i="31" s="1"/>
  <c r="T254" i="31" s="1"/>
  <c r="S593" i="31"/>
  <c r="T593" i="31" s="1"/>
  <c r="T592" i="31" s="1"/>
  <c r="S643" i="31"/>
  <c r="T643" i="31" s="1"/>
  <c r="T642" i="31" s="1"/>
  <c r="S741" i="31"/>
  <c r="T741" i="31" s="1"/>
  <c r="T740" i="31" s="1"/>
  <c r="S1125" i="31"/>
  <c r="T1125" i="31" s="1"/>
  <c r="T1124" i="31" s="1"/>
  <c r="S315" i="31"/>
  <c r="T315" i="31" s="1"/>
  <c r="T314" i="31" s="1"/>
  <c r="S47" i="31"/>
  <c r="T47" i="31" s="1"/>
  <c r="T46" i="31" s="1"/>
  <c r="S281" i="31"/>
  <c r="T281" i="31" s="1"/>
  <c r="T280" i="31" s="1"/>
  <c r="S145" i="31"/>
  <c r="T145" i="31" s="1"/>
  <c r="T144" i="31" s="1"/>
  <c r="S619" i="31"/>
  <c r="T619" i="31" s="1"/>
  <c r="T618" i="31" s="1"/>
  <c r="S1017" i="31"/>
  <c r="T1017" i="31" s="1"/>
  <c r="T1016" i="31" s="1"/>
  <c r="S303" i="31"/>
  <c r="T303" i="31" s="1"/>
  <c r="T302" i="31" s="1"/>
  <c r="S1037" i="31"/>
  <c r="T1037" i="31" s="1"/>
  <c r="T1036" i="31" s="1"/>
  <c r="S821" i="31"/>
  <c r="T821" i="31" s="1"/>
  <c r="T820" i="31" s="1"/>
  <c r="S55" i="31"/>
  <c r="T55" i="31" s="1"/>
  <c r="T54" i="31" s="1"/>
  <c r="S807" i="31"/>
  <c r="T807" i="31" s="1"/>
  <c r="T806" i="31" s="1"/>
  <c r="S771" i="31"/>
  <c r="T771" i="31" s="1"/>
  <c r="T770" i="31" s="1"/>
  <c r="S333" i="31"/>
  <c r="T333" i="31" s="1"/>
  <c r="T332" i="31" s="1"/>
  <c r="S45" i="31"/>
  <c r="T45" i="31" s="1"/>
  <c r="T44" i="31" s="1"/>
  <c r="S909" i="31"/>
  <c r="T909" i="31" s="1"/>
  <c r="T908" i="31" s="1"/>
  <c r="S999" i="31"/>
  <c r="T999" i="31" s="1"/>
  <c r="T998" i="31" s="1"/>
  <c r="S539" i="31"/>
  <c r="T539" i="31" s="1"/>
  <c r="T538" i="31" s="1"/>
  <c r="S373" i="31"/>
  <c r="T373" i="31" s="1"/>
  <c r="T372" i="31" s="1"/>
  <c r="S309" i="31"/>
  <c r="T309" i="31" s="1"/>
  <c r="T308" i="31" s="1"/>
  <c r="S87" i="31"/>
  <c r="T87" i="31" s="1"/>
  <c r="T86" i="31" s="1"/>
  <c r="S311" i="31"/>
  <c r="T311" i="31" s="1"/>
  <c r="T310"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1101" i="31"/>
  <c r="T1101" i="31" s="1"/>
  <c r="T1100" i="31" s="1"/>
  <c r="S267" i="31"/>
  <c r="T267" i="31" s="1"/>
  <c r="T266" i="31" s="1"/>
  <c r="S591" i="31"/>
  <c r="T591" i="31" s="1"/>
  <c r="T590" i="31" s="1"/>
  <c r="S99" i="31"/>
  <c r="T99" i="31" s="1"/>
  <c r="T98" i="31" s="1"/>
  <c r="S1127" i="31"/>
  <c r="T1127" i="31" s="1"/>
  <c r="T1126" i="31" s="1"/>
  <c r="S689" i="31"/>
  <c r="T689" i="31" s="1"/>
  <c r="T688" i="31" s="1"/>
  <c r="S773" i="31"/>
  <c r="T773" i="31" s="1"/>
  <c r="T772" i="31" s="1"/>
  <c r="S163" i="31"/>
  <c r="T163" i="31" s="1"/>
  <c r="T162" i="31" s="1"/>
  <c r="S285" i="31"/>
  <c r="T285" i="31" s="1"/>
  <c r="T284" i="31" s="1"/>
  <c r="S469" i="31"/>
  <c r="T469" i="31" s="1"/>
  <c r="T468" i="31" s="1"/>
  <c r="S835" i="31"/>
  <c r="T835" i="31" s="1"/>
  <c r="T834" i="31" s="1"/>
  <c r="S1153" i="31"/>
  <c r="T1153" i="31" s="1"/>
  <c r="T1152" i="31" s="1"/>
  <c r="S949" i="31"/>
  <c r="T949" i="31" s="1"/>
  <c r="T948" i="31" s="1"/>
  <c r="S335" i="31"/>
  <c r="T335" i="31" s="1"/>
  <c r="T334" i="31" s="1"/>
  <c r="S431" i="31"/>
  <c r="T431" i="31" s="1"/>
  <c r="T430" i="31" s="1"/>
  <c r="S71" i="31"/>
  <c r="T71" i="31" s="1"/>
  <c r="T70" i="31" s="1"/>
  <c r="S609" i="31"/>
  <c r="T609" i="31" s="1"/>
  <c r="T608" i="31" s="1"/>
  <c r="S851" i="31"/>
  <c r="T851" i="31" s="1"/>
  <c r="T850" i="31" s="1"/>
  <c r="S805" i="31"/>
  <c r="T805" i="31" s="1"/>
  <c r="T804" i="31" s="1"/>
  <c r="S239" i="31"/>
  <c r="T239" i="31" s="1"/>
  <c r="T238"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321" i="31"/>
  <c r="T321" i="31" s="1"/>
  <c r="T320" i="31" s="1"/>
  <c r="S775" i="31"/>
  <c r="T775" i="31" s="1"/>
  <c r="T774" i="31" s="1"/>
  <c r="S607" i="31"/>
  <c r="T607" i="31" s="1"/>
  <c r="T606" i="31" s="1"/>
  <c r="S855" i="31"/>
  <c r="T855" i="31" s="1"/>
  <c r="T854" i="31" s="1"/>
  <c r="S723" i="31"/>
  <c r="T723" i="31" s="1"/>
  <c r="T722" i="31" s="1"/>
  <c r="S933" i="31"/>
  <c r="T933" i="31" s="1"/>
  <c r="T932" i="31" s="1"/>
  <c r="S349" i="31"/>
  <c r="T349" i="31" s="1"/>
  <c r="T348" i="31" s="1"/>
  <c r="S81" i="31"/>
  <c r="T81" i="31" s="1"/>
  <c r="T80" i="31" s="1"/>
  <c r="S447" i="31"/>
  <c r="T447" i="31" s="1"/>
  <c r="T446" i="31" s="1"/>
  <c r="S233" i="31"/>
  <c r="T233" i="31" s="1"/>
  <c r="T232" i="31" s="1"/>
  <c r="S367" i="31"/>
  <c r="T367" i="31" s="1"/>
  <c r="T366" i="31" s="1"/>
  <c r="S705" i="31"/>
  <c r="T705" i="31" s="1"/>
  <c r="T704" i="31" s="1"/>
  <c r="S1123" i="31"/>
  <c r="T1123" i="31" s="1"/>
  <c r="T1122" i="31" s="1"/>
  <c r="S91" i="31"/>
  <c r="T91" i="31" s="1"/>
  <c r="T90" i="31" s="1"/>
  <c r="S577" i="31"/>
  <c r="T577" i="31" s="1"/>
  <c r="T576" i="31" s="1"/>
  <c r="S1023" i="31"/>
  <c r="T1023" i="31" s="1"/>
  <c r="T1022" i="31" s="1"/>
  <c r="S21" i="31"/>
  <c r="T21" i="31" s="1"/>
  <c r="T20" i="31" s="1"/>
  <c r="S283" i="31"/>
  <c r="T283" i="31" s="1"/>
  <c r="T282" i="31" s="1"/>
  <c r="S925" i="31"/>
  <c r="T925" i="31" s="1"/>
  <c r="T924" i="31" s="1"/>
  <c r="S63" i="31"/>
  <c r="T63" i="31" s="1"/>
  <c r="T62" i="31" s="1"/>
  <c r="S861" i="31"/>
  <c r="T861" i="31" s="1"/>
  <c r="T860" i="31" s="1"/>
  <c r="S391" i="31"/>
  <c r="T391" i="31" s="1"/>
  <c r="T390" i="31" s="1"/>
  <c r="S587" i="31"/>
  <c r="T587" i="31" s="1"/>
  <c r="T586" i="31" s="1"/>
  <c r="S1151" i="31"/>
  <c r="T1151" i="31" s="1"/>
  <c r="T1150" i="31" s="1"/>
  <c r="S1099" i="31"/>
  <c r="T1099" i="31" s="1"/>
  <c r="T1098" i="31" s="1"/>
  <c r="S817" i="31"/>
  <c r="T817" i="31" s="1"/>
  <c r="T816" i="31" s="1"/>
  <c r="S625" i="31"/>
  <c r="T625" i="31" s="1"/>
  <c r="T624" i="31" s="1"/>
  <c r="S1079" i="31"/>
  <c r="T1079" i="31" s="1"/>
  <c r="T1078" i="31" s="1"/>
  <c r="S1053" i="31"/>
  <c r="T1053" i="31" s="1"/>
  <c r="T1052" i="31" s="1"/>
  <c r="S1113" i="31"/>
  <c r="T1113" i="31" s="1"/>
  <c r="T1112"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17" i="31"/>
  <c r="T217" i="31" s="1"/>
  <c r="T216" i="31" s="1"/>
  <c r="S535" i="31"/>
  <c r="T535" i="31" s="1"/>
  <c r="T534" i="31" s="1"/>
  <c r="S1059" i="31"/>
  <c r="T1059" i="31" s="1"/>
  <c r="T1058" i="31" s="1"/>
  <c r="S1043" i="31"/>
  <c r="T1043" i="31" s="1"/>
  <c r="T1042" i="31" s="1"/>
  <c r="S905" i="31"/>
  <c r="T905" i="31" s="1"/>
  <c r="T904" i="31" s="1"/>
  <c r="S159" i="31"/>
  <c r="T159" i="31" s="1"/>
  <c r="T158" i="31" s="1"/>
  <c r="S1111" i="31"/>
  <c r="T1111" i="31" s="1"/>
  <c r="T1110" i="31" s="1"/>
  <c r="S59" i="31"/>
  <c r="T59" i="31" s="1"/>
  <c r="T58" i="31" s="1"/>
  <c r="S809" i="31"/>
  <c r="T809" i="31" s="1"/>
  <c r="T808" i="31" s="1"/>
  <c r="S921" i="31"/>
  <c r="T921" i="31" s="1"/>
  <c r="T920" i="31" s="1"/>
  <c r="S399" i="31"/>
  <c r="T399" i="31" s="1"/>
  <c r="T398" i="31" s="1"/>
  <c r="S1077" i="31"/>
  <c r="T1077" i="31" s="1"/>
  <c r="T1076" i="31" s="1"/>
  <c r="S237" i="31"/>
  <c r="T237" i="31" s="1"/>
  <c r="T236" i="31" s="1"/>
  <c r="S1147" i="31"/>
  <c r="T1147" i="31" s="1"/>
  <c r="T1146" i="31" s="1"/>
  <c r="S153" i="31"/>
  <c r="T153" i="31" s="1"/>
  <c r="T152"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73" i="31"/>
  <c r="T73" i="31" s="1"/>
  <c r="T72" i="31" s="1"/>
  <c r="S651" i="31"/>
  <c r="T651" i="31" s="1"/>
  <c r="T650" i="31" s="1"/>
  <c r="S425" i="31"/>
  <c r="T425" i="31" s="1"/>
  <c r="T424" i="31" s="1"/>
  <c r="S179" i="31"/>
  <c r="T179" i="31" s="1"/>
  <c r="T178" i="31" s="1"/>
  <c r="S257" i="31"/>
  <c r="T257" i="31" s="1"/>
  <c r="T256" i="31" s="1"/>
  <c r="S177" i="31"/>
  <c r="T177" i="31" s="1"/>
  <c r="T176" i="31" s="1"/>
  <c r="S215" i="31"/>
  <c r="T215" i="31" s="1"/>
  <c r="T214"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343" i="31"/>
  <c r="T343" i="31" s="1"/>
  <c r="T342" i="31" s="1"/>
  <c r="S155" i="31"/>
  <c r="T155" i="31" s="1"/>
  <c r="T154" i="31" s="1"/>
  <c r="S83" i="31"/>
  <c r="T83" i="31" s="1"/>
  <c r="T82" i="31" s="1"/>
  <c r="S873" i="31"/>
  <c r="T873" i="31" s="1"/>
  <c r="T872" i="31" s="1"/>
  <c r="S971" i="31"/>
  <c r="T971" i="31" s="1"/>
  <c r="T970" i="31" s="1"/>
  <c r="S181" i="31"/>
  <c r="T181" i="31" s="1"/>
  <c r="T180" i="31" s="1"/>
  <c r="S975" i="31"/>
  <c r="T975" i="31" s="1"/>
  <c r="T974" i="31" s="1"/>
  <c r="S409" i="31"/>
  <c r="T409" i="31" s="1"/>
  <c r="T408" i="31" s="1"/>
  <c r="S635" i="31"/>
  <c r="T635" i="31" s="1"/>
  <c r="T634" i="31" s="1"/>
  <c r="S279" i="31"/>
  <c r="T279" i="31" s="1"/>
  <c r="T278"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125" i="31"/>
  <c r="T125" i="31" s="1"/>
  <c r="T124"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263" i="31"/>
  <c r="T263" i="31" s="1"/>
  <c r="T262" i="31" s="1"/>
  <c r="S983" i="31"/>
  <c r="T983" i="31" s="1"/>
  <c r="T982" i="31" s="1"/>
  <c r="S103" i="31"/>
  <c r="T103" i="31" s="1"/>
  <c r="T102" i="31" s="1"/>
  <c r="S581" i="31"/>
  <c r="T581" i="31" s="1"/>
  <c r="T580" i="31" s="1"/>
  <c r="S521" i="31"/>
  <c r="T521" i="31" s="1"/>
  <c r="T520" i="31" s="1"/>
  <c r="S289" i="31"/>
  <c r="T289" i="31" s="1"/>
  <c r="T288" i="31" s="1"/>
  <c r="S569" i="31"/>
  <c r="T569" i="31" s="1"/>
  <c r="T568" i="31" s="1"/>
  <c r="S205" i="31"/>
  <c r="T205" i="31" s="1"/>
  <c r="T204" i="31" s="1"/>
  <c r="S997" i="31"/>
  <c r="T997" i="31" s="1"/>
  <c r="T996" i="31" s="1"/>
  <c r="S963" i="31"/>
  <c r="T963" i="31" s="1"/>
  <c r="T962" i="31" s="1"/>
  <c r="S803" i="31"/>
  <c r="T803" i="31" s="1"/>
  <c r="T802" i="31" s="1"/>
  <c r="S493" i="31"/>
  <c r="T493" i="31" s="1"/>
  <c r="T492" i="31" s="1"/>
  <c r="S85" i="31"/>
  <c r="T85" i="31" s="1"/>
  <c r="T84" i="31" s="1"/>
  <c r="S235" i="31"/>
  <c r="T235" i="31" s="1"/>
  <c r="T234" i="31" s="1"/>
  <c r="S533" i="31"/>
  <c r="T533" i="31" s="1"/>
  <c r="T532" i="31" s="1"/>
  <c r="S977" i="31"/>
  <c r="T977" i="31" s="1"/>
  <c r="T976" i="31" s="1"/>
  <c r="S597" i="31"/>
  <c r="T597" i="31" s="1"/>
  <c r="T596" i="31" s="1"/>
  <c r="S935" i="31"/>
  <c r="T935" i="31" s="1"/>
  <c r="T934" i="31" s="1"/>
  <c r="S1085" i="31"/>
  <c r="T1085" i="31" s="1"/>
  <c r="T1084"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169" i="31"/>
  <c r="T169" i="31" s="1"/>
  <c r="T168" i="31" s="1"/>
  <c r="S339" i="31"/>
  <c r="T339" i="31" s="1"/>
  <c r="T338" i="31" s="1"/>
  <c r="S1137" i="31"/>
  <c r="T1137" i="31" s="1"/>
  <c r="T1136" i="31" s="1"/>
  <c r="S1005" i="31"/>
  <c r="T1005" i="31" s="1"/>
  <c r="T1004" i="31" s="1"/>
  <c r="S955" i="31"/>
  <c r="T955" i="31" s="1"/>
  <c r="T954" i="31" s="1"/>
  <c r="S623" i="31"/>
  <c r="T623" i="31" s="1"/>
  <c r="T622" i="31" s="1"/>
  <c r="S507" i="31"/>
  <c r="T507" i="31" s="1"/>
  <c r="T506" i="31" s="1"/>
  <c r="S275" i="31"/>
  <c r="T275" i="31" s="1"/>
  <c r="T274" i="31" s="1"/>
  <c r="S437" i="31"/>
  <c r="T437" i="31" s="1"/>
  <c r="T436" i="31" s="1"/>
  <c r="S899" i="31"/>
  <c r="T899" i="31" s="1"/>
  <c r="T898" i="31" s="1"/>
  <c r="S463" i="31"/>
  <c r="T463" i="31" s="1"/>
  <c r="T462" i="31" s="1"/>
  <c r="S1067" i="31"/>
  <c r="T1067" i="31" s="1"/>
  <c r="T1066" i="31" s="1"/>
  <c r="S199" i="31"/>
  <c r="T199" i="31" s="1"/>
  <c r="T198" i="31" s="1"/>
  <c r="S1063" i="31"/>
  <c r="T1063" i="31" s="1"/>
  <c r="T1062" i="31" s="1"/>
  <c r="S185" i="31"/>
  <c r="T185" i="31" s="1"/>
  <c r="T184" i="31" s="1"/>
  <c r="S1011" i="31"/>
  <c r="T1011" i="31" s="1"/>
  <c r="T1010" i="31" s="1"/>
  <c r="S209" i="31"/>
  <c r="T209" i="31" s="1"/>
  <c r="T208"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287" i="31"/>
  <c r="T287" i="31" s="1"/>
  <c r="T286"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89" i="31"/>
  <c r="T189" i="31" s="1"/>
  <c r="T188" i="31" s="1"/>
  <c r="S923" i="31"/>
  <c r="T923" i="31" s="1"/>
  <c r="T922" i="31" s="1"/>
  <c r="S729" i="31"/>
  <c r="T729" i="31" s="1"/>
  <c r="T728" i="31" s="1"/>
  <c r="S1159" i="31"/>
  <c r="T1159" i="31" s="1"/>
  <c r="T1158" i="31" s="1"/>
  <c r="S251" i="31"/>
  <c r="T251" i="31" s="1"/>
  <c r="T250" i="31" s="1"/>
  <c r="S53" i="31"/>
  <c r="T53" i="31" s="1"/>
  <c r="T52" i="31" s="1"/>
  <c r="S865" i="31"/>
  <c r="T865" i="31" s="1"/>
  <c r="T864" i="31" s="1"/>
  <c r="S717" i="31"/>
  <c r="T717" i="31" s="1"/>
  <c r="T716" i="31" s="1"/>
  <c r="S423" i="31"/>
  <c r="T423" i="31" s="1"/>
  <c r="T422" i="31" s="1"/>
  <c r="S293" i="31"/>
  <c r="T293" i="31" s="1"/>
  <c r="T292"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79" i="31"/>
  <c r="T79" i="31" s="1"/>
  <c r="T78"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245" i="31"/>
  <c r="T245" i="31" s="1"/>
  <c r="T244"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149" i="31"/>
  <c r="T149" i="31" s="1"/>
  <c r="T148"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23" i="31"/>
  <c r="T223" i="31" s="1"/>
  <c r="T222" i="31" s="1"/>
  <c r="S313" i="31"/>
  <c r="T313" i="31" s="1"/>
  <c r="T312" i="31" s="1"/>
  <c r="S139" i="31"/>
  <c r="T139" i="31" s="1"/>
  <c r="T138" i="31" s="1"/>
  <c r="S733" i="31"/>
  <c r="T733" i="31" s="1"/>
  <c r="T732" i="31" s="1"/>
  <c r="S385" i="31"/>
  <c r="T385" i="31" s="1"/>
  <c r="T384" i="31" s="1"/>
  <c r="S497" i="31"/>
  <c r="T497" i="31" s="1"/>
  <c r="T496" i="31" s="1"/>
  <c r="S337" i="31"/>
  <c r="T337" i="31" s="1"/>
  <c r="T336" i="31" s="1"/>
  <c r="S197" i="31"/>
  <c r="T197" i="31" s="1"/>
  <c r="T196" i="31" s="1"/>
  <c r="S407" i="31"/>
  <c r="T407" i="31" s="1"/>
  <c r="T406" i="31" s="1"/>
  <c r="S1173" i="31"/>
  <c r="T1173" i="31" s="1"/>
  <c r="T1172" i="31" s="1"/>
  <c r="S49" i="31"/>
  <c r="T49" i="31" s="1"/>
  <c r="T48" i="31" s="1"/>
  <c r="S173" i="31"/>
  <c r="T173" i="31" s="1"/>
  <c r="T172" i="31" s="1"/>
  <c r="S961" i="31"/>
  <c r="T961" i="31" s="1"/>
  <c r="T960" i="31" s="1"/>
  <c r="S753" i="31"/>
  <c r="T753" i="31" s="1"/>
  <c r="T752" i="31" s="1"/>
  <c r="S647" i="31"/>
  <c r="T647" i="31" s="1"/>
  <c r="T646" i="31" s="1"/>
  <c r="S299" i="31"/>
  <c r="T299" i="31" s="1"/>
  <c r="T298" i="31" s="1"/>
  <c r="S677" i="31"/>
  <c r="T677" i="31" s="1"/>
  <c r="T676" i="31" s="1"/>
  <c r="S261" i="31"/>
  <c r="T261" i="31" s="1"/>
  <c r="T260"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353" i="31"/>
  <c r="T353" i="31" s="1"/>
  <c r="T352" i="31" s="1"/>
  <c r="S65" i="31"/>
  <c r="T65" i="31" s="1"/>
  <c r="T64" i="31" s="1"/>
  <c r="S269" i="31"/>
  <c r="T269" i="31" s="1"/>
  <c r="T268" i="31" s="1"/>
  <c r="S1041" i="31"/>
  <c r="T1041" i="31" s="1"/>
  <c r="T1040" i="31" s="1"/>
  <c r="S537" i="31"/>
  <c r="T537" i="31" s="1"/>
  <c r="T536" i="31" s="1"/>
  <c r="S481" i="31"/>
  <c r="T481" i="31" s="1"/>
  <c r="T480" i="31" s="1"/>
  <c r="S225" i="31"/>
  <c r="T225" i="31" s="1"/>
  <c r="T224" i="31" s="1"/>
  <c r="S97" i="31"/>
  <c r="T97" i="31" s="1"/>
  <c r="T96" i="31" s="1"/>
  <c r="S167" i="31"/>
  <c r="T167" i="31" s="1"/>
  <c r="T166" i="31" s="1"/>
  <c r="S685" i="31"/>
  <c r="T685" i="31" s="1"/>
  <c r="T684" i="31" s="1"/>
  <c r="S227" i="31"/>
  <c r="T227" i="31" s="1"/>
  <c r="T226" i="31" s="1"/>
  <c r="S1055" i="31"/>
  <c r="T1055" i="31" s="1"/>
  <c r="T1054" i="31" s="1"/>
  <c r="S143" i="31"/>
  <c r="T143" i="31" s="1"/>
  <c r="T142" i="31" s="1"/>
  <c r="S327" i="31"/>
  <c r="T327" i="31" s="1"/>
  <c r="T326"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229" i="31"/>
  <c r="T229" i="31" s="1"/>
  <c r="T228"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47" i="31"/>
  <c r="T247" i="31" s="1"/>
  <c r="T246"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83" i="31"/>
  <c r="T183" i="31" s="1"/>
  <c r="T182"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27" i="31"/>
  <c r="T127" i="31" s="1"/>
  <c r="T126" i="31" s="1"/>
  <c r="S379" i="31"/>
  <c r="T379" i="31" s="1"/>
  <c r="T378" i="31" s="1"/>
  <c r="S345" i="31"/>
  <c r="T345" i="31" s="1"/>
  <c r="T344" i="31" s="1"/>
  <c r="S147" i="31"/>
  <c r="T147" i="31" s="1"/>
  <c r="T146"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357" i="31"/>
  <c r="T357" i="31" s="1"/>
  <c r="T356" i="31" s="1"/>
  <c r="S141" i="31"/>
  <c r="T141" i="31" s="1"/>
  <c r="T140" i="31" s="1"/>
  <c r="S863" i="31"/>
  <c r="T863" i="31" s="1"/>
  <c r="T862" i="31" s="1"/>
  <c r="S781" i="31"/>
  <c r="T781" i="31" s="1"/>
  <c r="T780" i="31" s="1"/>
  <c r="S69" i="31"/>
  <c r="T69" i="31" s="1"/>
  <c r="T68"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51" i="31"/>
  <c r="T51" i="31" s="1"/>
  <c r="T50"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081" i="31"/>
  <c r="T1081" i="31" s="1"/>
  <c r="T1080" i="31" s="1"/>
  <c r="S1083" i="31"/>
  <c r="T1083" i="31" s="1"/>
  <c r="T1082" i="31" s="1"/>
  <c r="S913" i="31"/>
  <c r="T913" i="31" s="1"/>
  <c r="T912" i="31" s="1"/>
  <c r="S841" i="31"/>
  <c r="T841" i="31" s="1"/>
  <c r="T840" i="31" s="1"/>
  <c r="S121" i="31"/>
  <c r="T121" i="31" s="1"/>
  <c r="T120" i="31" s="1"/>
  <c r="S207" i="31"/>
  <c r="T207" i="31" s="1"/>
  <c r="T206" i="31" s="1"/>
  <c r="S171" i="31"/>
  <c r="T171" i="31" s="1"/>
  <c r="T170" i="31" s="1"/>
  <c r="S111" i="31"/>
  <c r="T111" i="31" s="1"/>
  <c r="T110" i="31" s="1"/>
  <c r="S33" i="31"/>
  <c r="T33" i="31" s="1"/>
  <c r="T32" i="31" s="1"/>
  <c r="S1061" i="31"/>
  <c r="T1061" i="31" s="1"/>
  <c r="T1060"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301" i="31"/>
  <c r="T301" i="31" s="1"/>
  <c r="T300" i="31" s="1"/>
  <c r="S1049" i="31"/>
  <c r="T1049" i="31" s="1"/>
  <c r="T1048" i="31" s="1"/>
  <c r="S683" i="31"/>
  <c r="T683" i="31" s="1"/>
  <c r="T682" i="31" s="1"/>
  <c r="S175" i="31"/>
  <c r="T175" i="31" s="1"/>
  <c r="T174" i="31" s="1"/>
  <c r="S1057" i="31"/>
  <c r="T1057" i="31" s="1"/>
  <c r="T1056" i="31" s="1"/>
  <c r="S1117" i="31"/>
  <c r="T1117" i="31" s="1"/>
  <c r="T1116" i="31" s="1"/>
  <c r="S9" i="31"/>
  <c r="T9" i="31" s="1"/>
  <c r="T8" i="31" s="1"/>
  <c r="S667" i="31"/>
  <c r="T667" i="31" s="1"/>
  <c r="T666" i="31" s="1"/>
  <c r="S203" i="31"/>
  <c r="T203" i="31" s="1"/>
  <c r="T202" i="31" s="1"/>
  <c r="S857" i="31"/>
  <c r="T857" i="31" s="1"/>
  <c r="T856" i="31" s="1"/>
  <c r="S413" i="31"/>
  <c r="T413" i="31" s="1"/>
  <c r="T412" i="31" s="1"/>
  <c r="S325" i="31"/>
  <c r="T325" i="31" s="1"/>
  <c r="T324" i="31" s="1"/>
  <c r="S297" i="31"/>
  <c r="T297" i="31" s="1"/>
  <c r="T296" i="31" s="1"/>
  <c r="S213" i="31"/>
  <c r="T213" i="31" s="1"/>
  <c r="T212" i="31" s="1"/>
  <c r="S953" i="31"/>
  <c r="T953" i="31" s="1"/>
  <c r="T952" i="31" s="1"/>
  <c r="S731" i="31"/>
  <c r="T731" i="31" s="1"/>
  <c r="T730" i="31" s="1"/>
  <c r="S655" i="31"/>
  <c r="T655" i="31" s="1"/>
  <c r="T654" i="31" s="1"/>
  <c r="S519" i="31"/>
  <c r="T519" i="31" s="1"/>
  <c r="T518" i="31" s="1"/>
  <c r="S221" i="31"/>
  <c r="T221" i="31" s="1"/>
  <c r="T220" i="31" s="1"/>
  <c r="S713" i="31"/>
  <c r="T713" i="31" s="1"/>
  <c r="T712" i="31" s="1"/>
  <c r="S1071" i="31"/>
  <c r="T1071" i="31" s="1"/>
  <c r="T1070" i="31" s="1"/>
  <c r="S351" i="31"/>
  <c r="T351" i="31" s="1"/>
  <c r="T350"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389" i="31"/>
  <c r="T389" i="31" s="1"/>
  <c r="T388" i="31" s="1"/>
  <c r="S259" i="31"/>
  <c r="T259" i="31" s="1"/>
  <c r="T258" i="31" s="1"/>
  <c r="S695" i="31"/>
  <c r="T695" i="31" s="1"/>
  <c r="T694" i="31" s="1"/>
  <c r="S359" i="31"/>
  <c r="T359" i="31" s="1"/>
  <c r="T358" i="31" s="1"/>
  <c r="S883" i="31"/>
  <c r="T883" i="31" s="1"/>
  <c r="T882" i="31" s="1"/>
  <c r="S785" i="31"/>
  <c r="T785" i="31" s="1"/>
  <c r="T784" i="31" s="1"/>
  <c r="S131" i="31"/>
  <c r="T131" i="31" s="1"/>
  <c r="T130" i="31" s="1"/>
  <c r="S567" i="31"/>
  <c r="T567" i="31" s="1"/>
  <c r="T566" i="31" s="1"/>
  <c r="S501" i="31"/>
  <c r="T501" i="31" s="1"/>
  <c r="T500" i="31" s="1"/>
  <c r="S101" i="31"/>
  <c r="T101" i="31" s="1"/>
  <c r="T100" i="31" s="1"/>
  <c r="S1109" i="31"/>
  <c r="T1109" i="31" s="1"/>
  <c r="T1108"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23" i="31"/>
  <c r="T123" i="31" s="1"/>
  <c r="T122" i="31" s="1"/>
  <c r="S443" i="31"/>
  <c r="T443" i="31" s="1"/>
  <c r="T442" i="31" s="1"/>
  <c r="S277" i="31"/>
  <c r="T277" i="31" s="1"/>
  <c r="T276"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253" i="31"/>
  <c r="T253" i="31" s="1"/>
  <c r="T252" i="31" s="1"/>
  <c r="S265" i="31"/>
  <c r="T265" i="31" s="1"/>
  <c r="T264"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088" i="31"/>
  <c r="T1089" i="31" s="1"/>
  <c r="T1088"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<sst xmlns="http://schemas.openxmlformats.org/spreadsheetml/2006/main" count="19647" uniqueCount="5867">
  <si>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</si>
  <si>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</si>
  <si>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</si>
  <si>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</si>
  <si>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</si>
  <si>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</si>
  <si>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</si>
  <si>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</si>
  <si>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</si>
  <si>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</si>
  <si>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</si>
  <si>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</si>
  <si>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</si>
  <si>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</si>
  <si>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</si>
  <si>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</si>
  <si>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</si>
  <si>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</si>
  <si>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</si>
  <si>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</si>
  <si>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</si>
  <si>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</si>
  <si>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</si>
  <si>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</si>
  <si>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</si>
  <si>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</si>
  <si>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</si>
  <si>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</si>
  <si>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</si>
  <si>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</si>
  <si>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</si>
  <si>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</si>
  <si>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</si>
  <si>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</si>
  <si>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</si>
  <si>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</si>
  <si>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</si>
  <si>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</si>
  <si>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</si>
  <si>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</si>
  <si>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</si>
  <si>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</si>
  <si>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</si>
  <si>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</si>
  <si>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</si>
  <si>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</si>
  <si>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</si>
  <si>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</si>
  <si>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</si>
  <si>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</si>
  <si>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</si>
  <si>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</si>
  <si>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</si>
  <si>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</si>
  <si>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</si>
  <si>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</si>
  <si>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</si>
  <si>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</si>
  <si>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</si>
  <si>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</si>
  <si>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</si>
  <si>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</si>
  <si>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</si>
  <si>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</si>
  <si>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</si>
  <si>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</si>
  <si>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</si>
  <si>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</si>
  <si>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</si>
  <si>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</si>
  <si>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</si>
  <si>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</si>
  <si>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</si>
  <si>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</si>
  <si>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</si>
  <si>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</si>
  <si>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</si>
  <si>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</si>
  <si>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</si>
  <si>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</si>
  <si>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</si>
  <si>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</si>
  <si>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</si>
  <si>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</si>
  <si>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</si>
  <si>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</si>
  <si>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</si>
  <si>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</si>
  <si>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</si>
  <si>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</si>
  <si>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</si>
  <si>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</si>
  <si>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</si>
  <si>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</si>
  <si>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</si>
  <si>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</si>
  <si>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</si>
  <si>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</si>
  <si>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</si>
  <si>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</si>
  <si>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</si>
  <si>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</si>
  <si>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</si>
  <si>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</si>
  <si>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</si>
  <si>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</si>
  <si>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</si>
  <si>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</si>
  <si>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</si>
  <si>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</si>
  <si>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</si>
  <si>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</si>
  <si>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</si>
  <si>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</si>
  <si>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</si>
  <si>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</si>
  <si>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</si>
  <si>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</si>
  <si>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</si>
  <si>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</si>
  <si>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</si>
  <si>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</si>
  <si>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</si>
  <si>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</si>
  <si>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</si>
  <si>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</si>
  <si>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</si>
  <si>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</si>
  <si>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</si>
  <si>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</si>
  <si>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</si>
  <si>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</si>
  <si>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</si>
  <si>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</si>
  <si>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</si>
  <si>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</si>
  <si>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</si>
  <si>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</si>
  <si>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</si>
  <si>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</si>
  <si>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</si>
  <si>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</si>
  <si>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</si>
  <si>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</si>
  <si>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</si>
  <si>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</si>
  <si>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</si>
  <si>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</si>
  <si>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</si>
  <si>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</si>
  <si>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</si>
  <si>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</si>
  <si>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</si>
  <si>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</si>
  <si>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</si>
  <si>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</si>
  <si>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</si>
  <si>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</si>
  <si>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</si>
  <si>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</si>
  <si>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</si>
  <si>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</si>
  <si>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</si>
  <si>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</si>
  <si>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</si>
  <si>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</si>
  <si>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</si>
  <si>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</si>
  <si>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</si>
  <si>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</si>
  <si>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</si>
  <si>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</si>
  <si>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</si>
  <si>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</si>
  <si>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</si>
  <si>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</si>
  <si>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</si>
  <si>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</si>
  <si>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</si>
  <si>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</si>
  <si>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</si>
  <si>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</si>
  <si>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</si>
  <si>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</si>
  <si>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</si>
  <si>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</si>
  <si>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</si>
  <si>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</si>
  <si>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</si>
  <si>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</si>
  <si>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</si>
  <si>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</si>
  <si>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</si>
  <si>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</si>
  <si>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</si>
  <si>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</si>
  <si>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</si>
  <si>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</si>
  <si>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</si>
  <si>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</si>
  <si>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</si>
  <si>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</si>
  <si>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</si>
  <si>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</si>
  <si>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</si>
  <si>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</si>
  <si>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</si>
  <si>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</si>
  <si>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</si>
  <si>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</si>
  <si>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</si>
  <si>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</si>
  <si>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</si>
  <si>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</si>
  <si>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</si>
  <si>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</si>
  <si>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</si>
  <si>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</si>
  <si>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</si>
  <si>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</si>
  <si>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</si>
  <si>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</si>
  <si>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</si>
  <si>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</si>
  <si>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</si>
  <si>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</si>
  <si>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</si>
  <si>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</si>
  <si>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</si>
  <si>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</si>
  <si>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</si>
  <si>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</si>
  <si>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</si>
  <si>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</si>
  <si>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</si>
  <si>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</si>
  <si>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</si>
  <si>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</si>
  <si>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</si>
  <si>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</si>
  <si>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</si>
  <si>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</si>
  <si>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</si>
  <si>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</si>
  <si>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</si>
  <si>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</si>
  <si>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</si>
  <si>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</si>
  <si>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</si>
  <si>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</si>
  <si>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</si>
  <si>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</si>
  <si>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</si>
  <si>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</si>
  <si>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</si>
  <si>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</si>
  <si>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</si>
  <si>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</si>
  <si>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</si>
  <si>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</si>
  <si>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</si>
  <si>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</si>
  <si>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</si>
  <si>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</si>
  <si>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</si>
  <si>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</si>
  <si>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</si>
  <si>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</si>
  <si>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</si>
  <si>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</si>
  <si>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</si>
  <si>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</si>
  <si>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</si>
  <si>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</si>
  <si>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</si>
  <si>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</si>
  <si>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</si>
  <si>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</si>
  <si>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</si>
  <si>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</si>
  <si>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</si>
  <si>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</si>
  <si>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</si>
  <si>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</si>
  <si>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</si>
  <si>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</si>
  <si>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</si>
  <si>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</si>
  <si>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</si>
  <si>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</si>
  <si>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</si>
  <si>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</si>
  <si>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</si>
  <si>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</si>
  <si>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</si>
  <si>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</si>
  <si>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</si>
  <si>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</si>
  <si>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</si>
  <si>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</si>
  <si>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</si>
  <si>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</si>
  <si>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</si>
  <si>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</si>
  <si>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</si>
  <si>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</si>
  <si>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</si>
  <si>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</si>
  <si>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</si>
  <si>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</si>
  <si>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</si>
  <si>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</si>
  <si>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</si>
  <si>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</si>
  <si>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</si>
  <si>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</si>
  <si>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</si>
  <si>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</si>
  <si>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</si>
  <si>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</si>
  <si>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</si>
  <si>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</si>
  <si>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</si>
  <si>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</si>
  <si>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</si>
  <si>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</si>
  <si>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</si>
  <si>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</si>
  <si>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</si>
  <si>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</si>
  <si>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</si>
  <si>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</si>
  <si>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</si>
  <si>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</si>
  <si>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</si>
  <si>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</si>
  <si>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</si>
  <si>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</si>
  <si>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</si>
  <si>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</si>
  <si>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</si>
  <si>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</si>
  <si>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</si>
  <si>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</si>
  <si>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</si>
  <si>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</si>
  <si>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</si>
  <si>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</si>
  <si>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</si>
  <si>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</si>
  <si>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</si>
  <si>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</si>
  <si>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</si>
  <si>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</si>
  <si>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</si>
  <si>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</si>
  <si>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</si>
  <si>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</si>
  <si>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</si>
  <si>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</si>
  <si>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</si>
  <si>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</si>
  <si>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</si>
  <si>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</si>
  <si>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</si>
  <si>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</si>
  <si>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</si>
  <si>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</si>
  <si>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</si>
  <si>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</si>
  <si>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</si>
  <si>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</si>
  <si>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</si>
  <si>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</si>
  <si>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</si>
  <si>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</si>
  <si>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</si>
  <si>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</si>
  <si>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</si>
  <si>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</si>
  <si>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</si>
  <si>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</si>
  <si>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</si>
  <si>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</si>
  <si>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</si>
  <si>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</si>
  <si>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</si>
  <si>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</si>
  <si>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</si>
  <si>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</si>
  <si>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</si>
  <si>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</si>
  <si>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</si>
  <si>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</si>
  <si>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</si>
  <si>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</si>
  <si>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</si>
  <si>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</si>
  <si>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</si>
  <si>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</si>
  <si>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</si>
  <si>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</si>
  <si>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</si>
  <si>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</si>
  <si>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</si>
  <si>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</si>
  <si>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</si>
  <si>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</si>
  <si>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</si>
  <si>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</si>
  <si>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</si>
  <si>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</si>
  <si>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</si>
  <si>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</si>
  <si>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</si>
  <si>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</si>
  <si>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</si>
  <si>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</si>
  <si>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</si>
  <si>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</si>
  <si>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</si>
  <si>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</si>
  <si>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</si>
  <si>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</si>
  <si>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</si>
  <si>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</si>
  <si>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</si>
  <si>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</si>
  <si>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</si>
  <si>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</si>
  <si>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</si>
  <si>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</si>
  <si>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</si>
  <si>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</si>
  <si>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</si>
  <si>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</si>
  <si>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</si>
  <si>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</si>
  <si>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</si>
  <si>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</si>
  <si>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</si>
  <si>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</si>
  <si>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</si>
  <si>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</si>
  <si>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</si>
  <si>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</si>
  <si>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</si>
  <si>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</si>
  <si>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</si>
  <si>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</si>
  <si>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</si>
  <si>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</si>
  <si>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</si>
  <si>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</si>
  <si>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</si>
  <si>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</si>
  <si>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</si>
  <si>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</si>
  <si>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</si>
  <si>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</si>
  <si>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</si>
  <si>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</si>
  <si>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</si>
  <si>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</si>
  <si>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</si>
  <si>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</si>
  <si>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</si>
  <si>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</si>
  <si>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</si>
  <si>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</si>
  <si>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</si>
  <si>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</si>
  <si>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</si>
  <si>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</si>
  <si>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</si>
  <si>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</si>
  <si>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</si>
  <si>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</si>
  <si>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</si>
  <si>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</si>
  <si>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</si>
  <si>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</si>
  <si>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</si>
  <si>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</si>
  <si>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</si>
  <si>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</si>
  <si>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</si>
  <si>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</si>
  <si>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</si>
  <si>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</si>
  <si>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</si>
  <si>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</si>
  <si>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</si>
  <si>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</si>
  <si>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</si>
  <si>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</si>
  <si>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</si>
  <si>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</si>
  <si>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</si>
  <si>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</si>
  <si>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</si>
  <si>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</si>
  <si>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</si>
  <si>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</si>
  <si>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</si>
  <si>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</si>
  <si>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</si>
  <si>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</si>
  <si>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</si>
  <si>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</si>
  <si>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</si>
  <si>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</si>
  <si>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</si>
  <si>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</si>
  <si>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</si>
  <si>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</si>
  <si>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</si>
  <si>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</si>
  <si>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</si>
  <si>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</si>
  <si>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</si>
  <si>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</si>
  <si>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</si>
  <si>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</si>
  <si>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</si>
  <si>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</si>
  <si>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</si>
  <si>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</si>
  <si>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</si>
  <si>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</si>
  <si>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</si>
  <si>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</si>
  <si>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</si>
  <si>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</si>
  <si>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</si>
  <si>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</si>
  <si>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</si>
  <si>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</si>
  <si>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</si>
  <si>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</si>
  <si>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</si>
  <si>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</si>
  <si>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</si>
  <si>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</si>
  <si>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</si>
  <si>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</si>
  <si>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</si>
  <si>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</si>
  <si>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</si>
  <si>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</si>
  <si>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</si>
  <si>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</si>
  <si>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</si>
  <si>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</si>
  <si>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</si>
  <si>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</si>
  <si>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</si>
  <si>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</si>
  <si>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</si>
  <si>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</si>
  <si>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</si>
  <si>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</si>
  <si>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</si>
  <si>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</si>
  <si>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</si>
  <si>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</si>
  <si>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</si>
  <si>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</si>
  <si>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</si>
  <si>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</si>
  <si>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</si>
  <si>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</si>
  <si>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</si>
  <si>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</si>
  <si>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</si>
  <si>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</si>
  <si>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</si>
  <si>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</si>
  <si>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</si>
  <si>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</si>
  <si>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</si>
  <si>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</si>
  <si>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</si>
  <si>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</si>
  <si>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</si>
  <si>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</si>
  <si>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</si>
  <si>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</si>
  <si>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</si>
  <si>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</si>
  <si>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</si>
  <si>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</si>
  <si>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</si>
  <si>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</si>
  <si>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</si>
  <si>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</si>
  <si>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</si>
  <si>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</si>
  <si>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</si>
  <si>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</si>
  <si>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</si>
  <si>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</si>
  <si>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</si>
  <si>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</si>
  <si>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</si>
  <si>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</si>
  <si>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</si>
  <si>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</si>
  <si>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</si>
  <si>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</si>
  <si>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</si>
  <si>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</si>
  <si>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</si>
  <si>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</si>
  <si>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</si>
  <si>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</si>
  <si>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</si>
  <si>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</si>
  <si>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</si>
  <si>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</si>
  <si>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</si>
  <si>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</si>
  <si>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</si>
  <si>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</si>
  <si>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</si>
  <si>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</si>
  <si>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</si>
  <si>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</si>
  <si>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</si>
  <si>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</si>
  <si>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</si>
  <si>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</si>
  <si>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</si>
  <si>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</si>
  <si>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</si>
  <si>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</si>
  <si>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</si>
  <si>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</si>
  <si>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</si>
  <si>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</si>
  <si>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</si>
  <si>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</si>
  <si>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</si>
  <si>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</si>
  <si>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</si>
  <si>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</si>
  <si>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</si>
  <si>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</si>
  <si>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</si>
  <si>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</si>
  <si>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</si>
  <si>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</si>
  <si>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</si>
  <si>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</si>
  <si>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</si>
  <si>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</si>
  <si>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</si>
  <si>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</si>
  <si>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</si>
  <si>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</si>
  <si>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</si>
  <si>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</si>
  <si>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</si>
  <si>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</si>
  <si>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</si>
  <si>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</si>
  <si>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</si>
  <si>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</si>
  <si>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</si>
  <si>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</si>
  <si>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</si>
  <si>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</si>
  <si>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</si>
  <si>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</si>
  <si>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</si>
  <si>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</si>
  <si>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</si>
  <si>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</si>
  <si>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</si>
  <si>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</si>
  <si>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</si>
  <si>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</si>
  <si>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</si>
  <si>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</si>
  <si>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</si>
  <si>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</si>
  <si>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</si>
  <si>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</si>
  <si>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</si>
  <si>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</si>
  <si>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</si>
  <si>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</si>
  <si>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</si>
  <si>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</si>
  <si>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</si>
  <si>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</si>
  <si>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</si>
  <si>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</si>
  <si>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</si>
  <si>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</si>
  <si>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</si>
  <si>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</si>
  <si>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</si>
  <si>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</si>
  <si>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</si>
  <si>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</si>
  <si>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</si>
  <si>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</si>
  <si>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</si>
  <si>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</si>
  <si>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</si>
  <si>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</si>
  <si>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</si>
  <si>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</si>
  <si>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</si>
  <si>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</si>
  <si>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</si>
  <si>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</si>
  <si>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</si>
  <si>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</si>
  <si>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</si>
  <si>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</si>
  <si>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</si>
  <si>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</si>
  <si>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</si>
  <si>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</si>
  <si>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</si>
  <si>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</si>
  <si>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</si>
  <si>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</si>
  <si>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</si>
  <si>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</si>
  <si>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</si>
  <si>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</si>
  <si>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</si>
  <si>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</si>
  <si>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</si>
  <si>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</si>
  <si>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</si>
  <si>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</si>
  <si>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</si>
  <si>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</si>
  <si>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</si>
  <si>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</si>
  <si>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</si>
  <si>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</si>
  <si>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</si>
  <si>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</si>
  <si>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</si>
  <si>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</si>
  <si>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</si>
  <si>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</si>
  <si>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</si>
  <si>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</si>
  <si>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</si>
  <si>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</si>
  <si>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</si>
  <si>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</si>
  <si>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</si>
  <si>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</si>
  <si>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</si>
  <si>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</si>
  <si>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</si>
  <si>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</si>
  <si>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</si>
  <si>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</si>
  <si>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</si>
  <si>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</si>
  <si>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</si>
  <si>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</si>
  <si>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</si>
  <si>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</si>
  <si>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</si>
  <si>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</si>
  <si>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</si>
  <si>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</si>
  <si>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</si>
  <si>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</si>
  <si>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</si>
  <si>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</si>
  <si>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</si>
  <si>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</si>
  <si>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</si>
  <si>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</si>
  <si>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</si>
  <si>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</si>
  <si>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</si>
  <si>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</si>
  <si>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</si>
  <si>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</si>
  <si>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</si>
  <si>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</si>
  <si>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</si>
  <si>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</si>
  <si>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</si>
  <si>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</si>
  <si>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</si>
  <si>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</si>
  <si>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</si>
  <si>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</si>
  <si>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</si>
  <si>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</si>
  <si>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</si>
  <si>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</si>
  <si>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</si>
  <si>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</si>
  <si>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</si>
  <si>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</si>
  <si>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</si>
  <si>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</si>
  <si>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</si>
  <si>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</si>
  <si>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</si>
  <si>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</si>
  <si>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</si>
  <si>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</si>
  <si>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</si>
  <si>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</si>
  <si>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</si>
  <si>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</si>
  <si>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</si>
  <si>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</si>
  <si>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</si>
  <si>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</si>
  <si>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</si>
  <si>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</si>
  <si>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</si>
  <si>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</si>
  <si>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</si>
  <si>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</si>
  <si>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</si>
  <si>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</si>
  <si>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</si>
  <si>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</si>
  <si>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</si>
  <si>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</si>
  <si>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</si>
  <si>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</si>
  <si>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</si>
  <si>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</si>
  <si>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</si>
  <si>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</si>
  <si>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</si>
  <si>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</si>
  <si>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</si>
  <si>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</si>
  <si>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</si>
  <si>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</si>
  <si>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</si>
  <si>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</si>
  <si>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</si>
  <si>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</si>
  <si>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</si>
  <si>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</si>
  <si>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</si>
  <si>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</si>
  <si>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</si>
  <si>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</si>
  <si>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</si>
  <si>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</si>
  <si>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</si>
  <si>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</si>
  <si>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</si>
  <si>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</si>
  <si>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</si>
  <si>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</si>
  <si>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</si>
  <si>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</si>
  <si>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</si>
  <si>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</si>
  <si>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</si>
  <si>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</si>
  <si>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</si>
  <si>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</si>
  <si>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</si>
  <si>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</si>
  <si>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</si>
  <si>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</si>
  <si>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</si>
  <si>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</si>
  <si>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</si>
  <si>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</si>
  <si>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</si>
  <si>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</si>
  <si>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</si>
  <si>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</si>
  <si>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</si>
  <si>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</si>
  <si>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</si>
  <si>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</si>
  <si>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</si>
  <si>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</si>
  <si>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</si>
  <si>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</si>
  <si>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</si>
  <si>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</si>
  <si>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</si>
  <si>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</si>
  <si>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</si>
  <si>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</si>
  <si>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</si>
  <si>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</si>
  <si>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</si>
  <si>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</si>
  <si>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</si>
  <si>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</si>
  <si>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</si>
  <si>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</si>
  <si>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</si>
  <si>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</si>
  <si>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</si>
  <si>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</si>
  <si>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</si>
  <si>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</si>
  <si>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</si>
  <si>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</si>
  <si>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</si>
  <si>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</si>
  <si>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</si>
  <si>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</si>
  <si>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</si>
  <si>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</si>
  <si>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</si>
  <si>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</si>
  <si>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</si>
  <si>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</si>
  <si>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</si>
  <si>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</si>
  <si>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</si>
  <si>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</si>
  <si>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</si>
  <si>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</si>
  <si>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</si>
  <si>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</si>
  <si>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</si>
  <si>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</si>
  <si>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</si>
  <si>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</si>
  <si>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</si>
  <si>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</si>
  <si>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</si>
  <si>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</si>
  <si>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</si>
  <si>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</si>
  <si>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</si>
  <si>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</si>
  <si>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</si>
  <si>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</si>
  <si>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</si>
  <si>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</si>
  <si>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</si>
  <si>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</si>
  <si>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</si>
  <si>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</si>
  <si>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</si>
  <si>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</si>
  <si>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</si>
  <si>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</si>
  <si>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</si>
  <si>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</si>
  <si>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</si>
  <si>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</si>
  <si>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</si>
  <si>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</si>
  <si>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</si>
  <si>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</si>
  <si>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</si>
  <si>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</si>
  <si>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</si>
  <si>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</si>
  <si>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</si>
  <si>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</si>
  <si>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</si>
  <si>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</si>
  <si>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</si>
  <si>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</si>
  <si>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</si>
  <si>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</si>
  <si>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</si>
  <si>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</si>
  <si>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</si>
  <si>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</si>
  <si>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</si>
  <si>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</si>
  <si>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</si>
  <si>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</si>
  <si>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</si>
  <si>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</si>
  <si>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</si>
  <si>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</si>
  <si>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</si>
  <si>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</si>
  <si>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</si>
  <si>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</si>
  <si>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</si>
  <si>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</si>
  <si>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</si>
  <si>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</si>
  <si>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</si>
  <si>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</si>
  <si>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</si>
  <si>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</si>
  <si>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</si>
  <si>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</si>
  <si>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</si>
  <si>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</si>
  <si>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</si>
  <si>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</si>
  <si>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</si>
  <si>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</si>
  <si>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</si>
  <si>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</si>
  <si>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</si>
  <si>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</si>
  <si>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</si>
  <si>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</si>
  <si>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</si>
  <si>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</si>
  <si>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</si>
  <si>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</si>
  <si>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</si>
  <si>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</si>
  <si>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</si>
  <si>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</si>
  <si>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</si>
  <si>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</si>
  <si>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</si>
  <si>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</si>
  <si>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</si>
  <si>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</si>
  <si>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</si>
  <si>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</si>
  <si>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</si>
  <si>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</si>
  <si>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</si>
  <si>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</si>
  <si>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</si>
  <si>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</si>
  <si>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</si>
  <si>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</si>
  <si>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</si>
  <si>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</si>
  <si>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</si>
  <si>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</si>
  <si>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</si>
  <si>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</si>
  <si>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</si>
  <si>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</si>
  <si>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</si>
  <si>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</si>
  <si>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</si>
  <si>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</si>
  <si>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</si>
  <si>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</si>
  <si>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</si>
  <si>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</si>
  <si>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</si>
  <si>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</si>
  <si>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</si>
  <si>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</si>
  <si>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</si>
  <si>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</si>
  <si>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</si>
  <si>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</si>
  <si>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</si>
  <si>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</si>
  <si>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</si>
  <si>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</si>
  <si>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</si>
  <si>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</si>
  <si>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</si>
  <si>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</si>
  <si>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</si>
  <si>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</si>
  <si>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</si>
  <si>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</si>
  <si>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</si>
  <si>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</si>
  <si>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</si>
  <si>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</si>
  <si>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</si>
  <si>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</si>
  <si>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</si>
  <si>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</si>
  <si>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</si>
  <si>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</si>
  <si>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</si>
  <si>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</si>
  <si>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</si>
  <si>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</si>
  <si>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</si>
  <si>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</si>
  <si>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</si>
  <si>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</si>
  <si>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</si>
  <si>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</si>
  <si>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</si>
  <si>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</si>
  <si>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</si>
  <si>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</si>
  <si>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</si>
  <si>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</si>
  <si>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</si>
  <si>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</si>
  <si>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</si>
  <si>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</si>
  <si>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</si>
  <si>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</si>
  <si>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</si>
  <si>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</si>
  <si>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</si>
  <si>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</si>
  <si>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</si>
  <si>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</si>
  <si>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</si>
  <si>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</si>
  <si>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</si>
  <si>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</si>
  <si>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</si>
  <si>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</si>
  <si>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</si>
  <si>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</si>
  <si>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</si>
  <si>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</si>
  <si>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</si>
  <si>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</si>
  <si>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</si>
  <si>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</si>
  <si>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</si>
  <si>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</si>
  <si>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</si>
  <si>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</si>
  <si>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</si>
  <si>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</si>
  <si>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</si>
  <si>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</si>
  <si>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</si>
  <si>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</si>
  <si>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</si>
  <si>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</si>
  <si>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</si>
  <si>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</si>
  <si>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</si>
  <si>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</si>
  <si>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</si>
  <si>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</si>
  <si>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</si>
  <si>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</si>
  <si>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</si>
  <si>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</si>
  <si>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</si>
  <si>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</si>
  <si>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</si>
  <si>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</si>
  <si>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</si>
  <si>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</si>
  <si>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</si>
  <si>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</si>
  <si>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</si>
  <si>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</si>
  <si>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</si>
  <si>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</si>
  <si>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</si>
  <si>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</si>
  <si>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</si>
  <si>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</si>
  <si>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</si>
  <si>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</si>
  <si>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</si>
  <si>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</si>
  <si>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</si>
  <si>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</si>
  <si>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</si>
  <si>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</si>
  <si>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</si>
  <si>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</si>
  <si>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</si>
  <si>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</si>
  <si>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</si>
  <si>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</si>
  <si>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</si>
  <si>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</si>
  <si>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</si>
  <si>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</si>
  <si>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</si>
  <si>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</si>
  <si>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</si>
  <si>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</si>
  <si>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</si>
  <si>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</si>
  <si>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</si>
  <si>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</si>
  <si>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</si>
  <si>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</si>
  <si>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</si>
  <si>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</si>
  <si>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</si>
  <si>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</si>
  <si>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</si>
  <si>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</si>
  <si>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</si>
  <si>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</si>
  <si>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</si>
  <si>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</si>
  <si>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</si>
  <si>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</si>
  <si>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</si>
  <si>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</si>
  <si>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</si>
  <si>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</si>
  <si>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</si>
  <si>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</si>
  <si>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</si>
  <si>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</si>
  <si>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</si>
  <si>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</si>
  <si>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</si>
  <si>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</si>
  <si>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</si>
  <si>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</si>
  <si>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</si>
  <si>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</si>
  <si>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</si>
  <si>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</si>
  <si>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</si>
  <si>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</si>
  <si>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</si>
  <si>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</si>
  <si>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</si>
  <si>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</si>
  <si>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</si>
  <si>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</si>
  <si>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</si>
  <si>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</si>
  <si>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</si>
  <si>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</si>
  <si>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</si>
  <si>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</si>
  <si>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</si>
  <si>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</si>
  <si>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</si>
  <si>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</si>
  <si>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</si>
  <si>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</si>
  <si>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</si>
  <si>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</si>
  <si>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</si>
  <si>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</si>
  <si>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</si>
  <si>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</si>
  <si>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</si>
  <si>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</si>
  <si>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</si>
  <si>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</si>
  <si>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</si>
  <si>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</si>
  <si>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</si>
  <si>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</si>
  <si>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</si>
  <si>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</si>
  <si>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</si>
  <si>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</si>
  <si>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</si>
  <si>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</si>
  <si>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UNIDAD DE CONTABILIDAD Y CUENTAS FISCALES</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</si>
  <si>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</si>
  <si>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</si>
  <si>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</si>
  <si>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</si>
  <si>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</si>
  <si>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</si>
  <si>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</si>
  <si>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</si>
  <si>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</si>
  <si>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</si>
  <si>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</si>
  <si>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</si>
  <si>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</si>
  <si>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</si>
  <si>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</si>
  <si>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</si>
  <si>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</si>
  <si>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</si>
  <si>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</si>
  <si>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</si>
  <si>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</si>
  <si>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</si>
  <si>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</si>
  <si>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</si>
  <si>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</si>
  <si>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</si>
  <si>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</si>
  <si>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</si>
  <si>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</si>
  <si>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</si>
  <si>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</si>
  <si>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</si>
  <si>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</si>
  <si>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</si>
  <si>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</si>
  <si>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</si>
  <si>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</si>
  <si>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</si>
  <si>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</si>
  <si>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</si>
  <si>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</si>
  <si>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</si>
  <si>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</si>
  <si>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</si>
  <si>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</si>
  <si>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</si>
  <si>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</si>
  <si>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</si>
  <si>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</si>
  <si>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</si>
  <si>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</si>
  <si>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</si>
  <si>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</si>
  <si>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</si>
  <si>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</si>
  <si>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</si>
  <si>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</si>
  <si>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</si>
  <si>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</si>
  <si>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</si>
  <si>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</si>
  <si>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</si>
  <si>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</si>
  <si>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</si>
  <si>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</si>
  <si>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</si>
  <si>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</si>
  <si>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</si>
  <si>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</si>
  <si>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</si>
  <si>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</si>
  <si>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</si>
  <si>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</si>
  <si>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</si>
  <si>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</si>
  <si>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</si>
  <si>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</si>
  <si>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</si>
  <si>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</si>
  <si>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</si>
  <si>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</si>
  <si>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</si>
  <si>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</si>
  <si>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</si>
  <si>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</si>
  <si>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</si>
  <si>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</si>
  <si>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</si>
  <si>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</si>
  <si>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</si>
  <si>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</si>
  <si>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</si>
  <si>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</si>
  <si>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</si>
  <si>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</si>
  <si>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</si>
  <si>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</si>
  <si>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</si>
  <si>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</si>
  <si>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</si>
  <si>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</si>
  <si>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</si>
  <si>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</si>
  <si>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</si>
  <si>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</si>
  <si>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</si>
  <si>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</si>
  <si>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</si>
  <si>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</si>
  <si>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</si>
  <si>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</si>
  <si>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</si>
  <si>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</si>
  <si>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</si>
  <si>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</si>
  <si>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</si>
  <si>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</si>
  <si>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</si>
  <si>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</si>
  <si>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</si>
  <si>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</si>
  <si>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</si>
  <si>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</si>
  <si>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</si>
  <si>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</si>
  <si>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</si>
  <si>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</si>
  <si>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</si>
  <si>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</si>
  <si>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</si>
  <si>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</si>
  <si>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</si>
  <si>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</si>
  <si>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</si>
  <si>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</si>
  <si>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</si>
  <si>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</si>
  <si>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</si>
  <si>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</si>
  <si>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</si>
  <si>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</si>
  <si>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</si>
  <si>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</si>
  <si>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</si>
  <si>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</si>
  <si>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t>CONTACTO UCCF:</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</si>
  <si>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</si>
  <si>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</si>
  <si>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</si>
  <si>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</si>
  <si>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</si>
  <si>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</si>
  <si>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</si>
  <si>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</si>
  <si>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10000041173216</t>
  </si>
  <si>
    <t>TGN - REC. POR GARANTÍAS SUBASTA ELECTRÓNICA Y MERCADO VIRTUAL</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</si>
  <si>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</si>
  <si>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</si>
  <si>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</si>
  <si>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</si>
  <si>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</si>
  <si>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</si>
  <si>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</si>
  <si>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</si>
  <si>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00099021001 DEPOSITO DE EFECTIVO, DEPOSITANTE: ROSA AMALIA QUISBERT DE MARCA, CONCEPTO: DEVOLUCION DE RETROACTIVO, CUENTA DE DEPOSITO: CUENTA UNICA DEL TESORO</t>
  </si>
  <si>
    <t>00099014102</t>
  </si>
  <si>
    <t>10000009603619</t>
  </si>
  <si>
    <t xml:space="preserve">MIN. EDUCACION - ESFM SIMON BOLIVAR </t>
  </si>
  <si>
    <t>10000004669377</t>
  </si>
  <si>
    <t xml:space="preserve">MIN.EDUCACION - ENSAF </t>
  </si>
  <si>
    <t>10000018815833</t>
  </si>
  <si>
    <t xml:space="preserve">MINISTERIO DE EDUCACION - UNIVERSIDAD PEDAGOGICA </t>
  </si>
  <si>
    <t>10000025427217</t>
  </si>
  <si>
    <t xml:space="preserve">MINISTERIO DE EDUCACIÓN - ESFM SIMÓN RODRIGUEZ CTA. RECAUDADORA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</si>
  <si>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</si>
  <si>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</si>
  <si>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</si>
  <si>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</si>
  <si>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</si>
  <si>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</si>
  <si>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10000029113482</t>
  </si>
  <si>
    <t>MIN. EDU. - ESFM ENRIQUE FINOT - RECAUDADORA</t>
  </si>
  <si>
    <t>10000029699276</t>
  </si>
  <si>
    <t>MINISTERIO DE EDUCACIÓN - ESFM CLARA PARADA DE PINTO</t>
  </si>
  <si>
    <t>10000041244041</t>
  </si>
  <si>
    <t>MIN. SALUD Y DEPORTES – PROG NAL PREVENCIONES DE ENFERMEDADES INGRESOS A NIVEL NAL</t>
  </si>
  <si>
    <t>10000023569524</t>
  </si>
  <si>
    <t xml:space="preserve">TGN - RECUPERACION DE CREDITO DS 2979 - MONEDA NACIONAL </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</si>
  <si>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</si>
  <si>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</si>
  <si>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</si>
  <si>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</si>
  <si>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</si>
  <si>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</si>
  <si>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</si>
  <si>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</si>
  <si>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10000004713687</t>
  </si>
  <si>
    <t xml:space="preserve">BOLIVIA TV - RECAUDACIONES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</si>
  <si>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</si>
  <si>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</si>
  <si>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</si>
  <si>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</si>
  <si>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</si>
  <si>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</si>
  <si>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</si>
  <si>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</si>
  <si>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</si>
  <si>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</si>
  <si>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 Los importes correspondientes a operaciones CUT Dolares, se expresan en Moneda Nacional.</t>
  </si>
  <si>
    <t>TIPO</t>
  </si>
  <si>
    <t>Dólares
($us) (*)</t>
  </si>
  <si>
    <t>DGCF – R1.02</t>
  </si>
  <si>
    <t>jorge.vargas@economiayfinanzas.gob.bo</t>
  </si>
  <si>
    <t>2183333 - 1633</t>
  </si>
  <si>
    <t>Transferencia al final del día</t>
  </si>
  <si>
    <t>6477069001</t>
  </si>
  <si>
    <t xml:space="preserve">TGN. IDH NIV.RENTA DIG.PREFECT.DEP.PROD. </t>
  </si>
  <si>
    <t>6478069001</t>
  </si>
  <si>
    <t xml:space="preserve">TGN IDH NIV.RENTA DIG.MUNICIPIOS DEP.PROD. </t>
  </si>
  <si>
    <t>5377034001</t>
  </si>
  <si>
    <t xml:space="preserve">FONDO DE ALIVIO HIPC I </t>
  </si>
  <si>
    <t>CVD AUTO</t>
  </si>
  <si>
    <t>2183333 - 1632</t>
  </si>
  <si>
    <t>CONCILIADO_PARCIAL</t>
  </si>
  <si>
    <t>Jorge Vargas Sontura</t>
  </si>
  <si>
    <t>10000024347614</t>
  </si>
  <si>
    <t xml:space="preserve">MINISTERIO DE EDUCACIÓN - UNIVERSIDAD PEDAGOGICA - VALORES HABILITACION </t>
  </si>
  <si>
    <t>Servicio Plurinacional de Registro de Comercio</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</si>
  <si>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</si>
  <si>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</si>
  <si>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</si>
  <si>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</si>
  <si>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</si>
  <si>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</si>
  <si>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</si>
  <si>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</si>
  <si>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</si>
  <si>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</si>
  <si>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</si>
  <si>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</si>
  <si>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</si>
  <si>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</si>
  <si>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</si>
  <si>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</si>
  <si>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</si>
  <si>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</si>
  <si>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</si>
  <si>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</si>
  <si>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</si>
  <si>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</si>
  <si>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</si>
  <si>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</si>
  <si>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</si>
  <si>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</si>
  <si>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</si>
  <si>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</si>
  <si>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</si>
  <si>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</si>
  <si>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</si>
  <si>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</si>
  <si>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</si>
  <si>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</si>
  <si>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</si>
  <si>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</si>
  <si>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</si>
  <si>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</si>
  <si>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</si>
  <si>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</si>
  <si>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</si>
  <si>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</si>
  <si>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</si>
  <si>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</si>
  <si>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</si>
  <si>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</si>
  <si>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</si>
  <si>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</si>
  <si>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</si>
  <si>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</si>
  <si>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</si>
  <si>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</si>
  <si>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</si>
  <si>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</si>
  <si>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</si>
  <si>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</si>
  <si>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</si>
  <si>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</si>
  <si>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</si>
  <si>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</si>
  <si>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</si>
  <si>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</si>
  <si>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</si>
  <si>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</si>
  <si>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</si>
  <si>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</si>
  <si>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</si>
  <si>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</si>
  <si>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</si>
  <si>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</si>
  <si>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</si>
  <si>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</si>
  <si>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</si>
  <si>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</si>
  <si>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</si>
  <si>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</si>
  <si>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</si>
  <si>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</si>
  <si>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</si>
  <si>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</si>
  <si>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</si>
  <si>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</si>
  <si>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</si>
  <si>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</si>
  <si>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</si>
  <si>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</si>
  <si>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</si>
  <si>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</si>
  <si>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</si>
  <si>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</si>
  <si>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</si>
  <si>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</si>
  <si>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00513012004</t>
  </si>
  <si>
    <t>00513012005</t>
  </si>
  <si>
    <t>Pablo Laura Soto</t>
  </si>
  <si>
    <t>2183333 - 1620</t>
  </si>
  <si>
    <t>pablo.laura@economiayfinanzas.gob.bo</t>
  </si>
  <si>
    <t>TEC</t>
  </si>
  <si>
    <t>Transferencia Entre Cuentas BCB</t>
  </si>
  <si>
    <t>10000028893390</t>
  </si>
  <si>
    <t>MINISTERIO DE EDUCACIÓN - E.S.F.M. JUAN MISAEL SARACHO- CUENTA RECAUDADORA.</t>
  </si>
  <si>
    <t>10000046351502</t>
  </si>
  <si>
    <t>EMAPA - VENTA DE PRODUCTOS</t>
  </si>
  <si>
    <t>00099021001 DEPOSITO DE EFECTIVO, DEPOSITANTE: ALBERTINA GUTIERREZ QUISPE, CONCEPTO: DEVOLUCION DE RETROACTIVO, CUENTA DE DEPOSITO: CUENTA UNICA DEL TESORO</t>
  </si>
  <si>
    <t>FPS.HAM LA PAZ</t>
  </si>
  <si>
    <t>10000004669020</t>
  </si>
  <si>
    <t>O20823190002</t>
  </si>
  <si>
    <t>O20823210002</t>
  </si>
  <si>
    <t>O20826110002</t>
  </si>
  <si>
    <t>O20826200002</t>
  </si>
  <si>
    <t>O20826210002</t>
  </si>
  <si>
    <t>O20826690002</t>
  </si>
  <si>
    <t>O20826710002</t>
  </si>
  <si>
    <t>O20826850002</t>
  </si>
  <si>
    <t>O20826900002</t>
  </si>
  <si>
    <t>O20827220002</t>
  </si>
  <si>
    <t>O20827230002</t>
  </si>
  <si>
    <t>B20826510002</t>
  </si>
  <si>
    <t>O20828810002</t>
  </si>
  <si>
    <t>O20829480002</t>
  </si>
  <si>
    <t>O20829510002</t>
  </si>
  <si>
    <t>O20829540002</t>
  </si>
  <si>
    <t>O20829770002</t>
  </si>
  <si>
    <t>O20830070002</t>
  </si>
  <si>
    <t>O20830390002</t>
  </si>
  <si>
    <t>O20830240002</t>
  </si>
  <si>
    <t>O20830520002</t>
  </si>
  <si>
    <t>B20829430002</t>
  </si>
  <si>
    <t>O20832830002</t>
  </si>
  <si>
    <t>O20833460002</t>
  </si>
  <si>
    <t>O20835580002</t>
  </si>
  <si>
    <t>O20836160002</t>
  </si>
  <si>
    <t>O20836380002</t>
  </si>
  <si>
    <t>O20836600002</t>
  </si>
  <si>
    <t>O20838310002</t>
  </si>
  <si>
    <t>O20838370002</t>
  </si>
  <si>
    <t>O20838490002</t>
  </si>
  <si>
    <t>O20838890002</t>
  </si>
  <si>
    <t>O20840240002</t>
  </si>
  <si>
    <t>B20838190002</t>
  </si>
  <si>
    <t>O20842570002</t>
  </si>
  <si>
    <t>O20842630002</t>
  </si>
  <si>
    <t>O20842810002</t>
  </si>
  <si>
    <t>O20842970002</t>
  </si>
  <si>
    <t>O20842990002</t>
  </si>
  <si>
    <t>O20843110002</t>
  </si>
  <si>
    <t>O20843150002</t>
  </si>
  <si>
    <t>O20843460002</t>
  </si>
  <si>
    <t>O20843760002</t>
  </si>
  <si>
    <t>B20842670002</t>
  </si>
  <si>
    <t>O20845660002</t>
  </si>
  <si>
    <t>O20845740002</t>
  </si>
  <si>
    <t>O20846700002</t>
  </si>
  <si>
    <t>O20847270002</t>
  </si>
  <si>
    <t>O20847350002</t>
  </si>
  <si>
    <t>O20847310002</t>
  </si>
  <si>
    <t>O20848980002</t>
  </si>
  <si>
    <t>O20849750002</t>
  </si>
  <si>
    <t>O20849800002</t>
  </si>
  <si>
    <t>B20849110002</t>
  </si>
  <si>
    <t>O20852250002</t>
  </si>
  <si>
    <t>O20852560002</t>
  </si>
  <si>
    <t>O20852890002</t>
  </si>
  <si>
    <t>O20852930002</t>
  </si>
  <si>
    <t>O20855620002</t>
  </si>
  <si>
    <t>O20856880002</t>
  </si>
  <si>
    <t>O20857100002</t>
  </si>
  <si>
    <t>O20857110002</t>
  </si>
  <si>
    <t>B20855530002</t>
  </si>
  <si>
    <t>B20855540002</t>
  </si>
  <si>
    <t>B20855760002</t>
  </si>
  <si>
    <t>B20856050002</t>
  </si>
  <si>
    <t>O20858990002</t>
  </si>
  <si>
    <t>O20859860002</t>
  </si>
  <si>
    <t>O20860410002</t>
  </si>
  <si>
    <t>O20860480002</t>
  </si>
  <si>
    <t>O20860490002</t>
  </si>
  <si>
    <t>B20858670002</t>
  </si>
  <si>
    <t>B20858690002</t>
  </si>
  <si>
    <t>B20858880002</t>
  </si>
  <si>
    <t>B20858910002</t>
  </si>
  <si>
    <t>O20862370002</t>
  </si>
  <si>
    <t>O20862450002</t>
  </si>
  <si>
    <t>O20862510002</t>
  </si>
  <si>
    <t>O20862550002</t>
  </si>
  <si>
    <t>O20862580002</t>
  </si>
  <si>
    <t>B20862100002</t>
  </si>
  <si>
    <t>B20862110002</t>
  </si>
  <si>
    <t>B20862410002</t>
  </si>
  <si>
    <t>B20862430002</t>
  </si>
  <si>
    <t>O20867070002</t>
  </si>
  <si>
    <t>B20865700002</t>
  </si>
  <si>
    <t>B20865710002</t>
  </si>
  <si>
    <t>B20865800002</t>
  </si>
  <si>
    <t>O20868740002</t>
  </si>
  <si>
    <t>O20868930002</t>
  </si>
  <si>
    <t>O20868990002</t>
  </si>
  <si>
    <t>O20869080002</t>
  </si>
  <si>
    <t>O20869480002</t>
  </si>
  <si>
    <t>B20869340002</t>
  </si>
  <si>
    <t>B20869360002</t>
  </si>
  <si>
    <t>O20871980002</t>
  </si>
  <si>
    <t>O20872080002</t>
  </si>
  <si>
    <t>O20872100002</t>
  </si>
  <si>
    <t>O20872380002</t>
  </si>
  <si>
    <t>O20872920002</t>
  </si>
  <si>
    <t>O20872970002</t>
  </si>
  <si>
    <t>O20873270002</t>
  </si>
  <si>
    <t>O20873900002</t>
  </si>
  <si>
    <t>B20872170002</t>
  </si>
  <si>
    <t>O20875990002</t>
  </si>
  <si>
    <t>O20876270002</t>
  </si>
  <si>
    <t>O20876880002</t>
  </si>
  <si>
    <t>O20876850002</t>
  </si>
  <si>
    <t>B20875890002</t>
  </si>
  <si>
    <t>B20875960002</t>
  </si>
  <si>
    <t>O20878910002</t>
  </si>
  <si>
    <t>O20879260002</t>
  </si>
  <si>
    <t>O20879270002</t>
  </si>
  <si>
    <t>O20879820002</t>
  </si>
  <si>
    <t>O20879870002</t>
  </si>
  <si>
    <t>O20882640002</t>
  </si>
  <si>
    <t>O20883400002</t>
  </si>
  <si>
    <t>O20883630002</t>
  </si>
  <si>
    <t>B20882470002</t>
  </si>
  <si>
    <t>B20882620002</t>
  </si>
  <si>
    <t>O20886250002</t>
  </si>
  <si>
    <t>O20886550002</t>
  </si>
  <si>
    <t>O20887050002</t>
  </si>
  <si>
    <t>O20887200002</t>
  </si>
  <si>
    <t>O20887390002</t>
  </si>
  <si>
    <t>O20888110002</t>
  </si>
  <si>
    <t>B20885990002</t>
  </si>
  <si>
    <t>B20886450002</t>
  </si>
  <si>
    <t>S10514230001</t>
  </si>
  <si>
    <t>S10514230003</t>
  </si>
  <si>
    <t>G21264580004</t>
  </si>
  <si>
    <t>G21266530004</t>
  </si>
  <si>
    <t>Q17423220002</t>
  </si>
  <si>
    <t>S10515060001</t>
  </si>
  <si>
    <t>S10515090001</t>
  </si>
  <si>
    <t>S10515090003</t>
  </si>
  <si>
    <t>S10515650003</t>
  </si>
  <si>
    <t>S10515650001</t>
  </si>
  <si>
    <t>S10516020001</t>
  </si>
  <si>
    <t>S10516130001</t>
  </si>
  <si>
    <t>S10516130003</t>
  </si>
  <si>
    <t>S10516320001</t>
  </si>
  <si>
    <t>L00050280001</t>
  </si>
  <si>
    <t>J05325280002</t>
  </si>
  <si>
    <t>S10516490002</t>
  </si>
  <si>
    <t>S10516500001</t>
  </si>
  <si>
    <t>S10516850003</t>
  </si>
  <si>
    <t>S10516850001</t>
  </si>
  <si>
    <t>S10516440002</t>
  </si>
  <si>
    <t>F0011625</t>
  </si>
  <si>
    <t>Q17450690002</t>
  </si>
  <si>
    <t>S10517300001</t>
  </si>
  <si>
    <t>S10518720001</t>
  </si>
  <si>
    <t>S10518720004</t>
  </si>
  <si>
    <t>Q17461640002</t>
  </si>
  <si>
    <t>S10519110001</t>
  </si>
  <si>
    <t>S10523890001</t>
  </si>
  <si>
    <t>G21418230003</t>
  </si>
  <si>
    <t>G21418370003</t>
  </si>
  <si>
    <t>S10525120002</t>
  </si>
  <si>
    <t>S10525140001</t>
  </si>
  <si>
    <t>S10524910002</t>
  </si>
  <si>
    <t>Q17501160002</t>
  </si>
  <si>
    <t>G21447920002</t>
  </si>
  <si>
    <t>G21447930001</t>
  </si>
  <si>
    <t>G21461360003</t>
  </si>
  <si>
    <t>S10526350001</t>
  </si>
  <si>
    <t>S10526660001</t>
  </si>
  <si>
    <t>S10526390001</t>
  </si>
  <si>
    <t>Q17514420002</t>
  </si>
  <si>
    <t>Q17514900002</t>
  </si>
  <si>
    <t>Q17521590002</t>
  </si>
  <si>
    <t>G21505160003</t>
  </si>
  <si>
    <t>Q17530060002</t>
  </si>
  <si>
    <t>S10529190001</t>
  </si>
  <si>
    <t>S10529210001</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</si>
  <si>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</si>
  <si>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</si>
  <si>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</si>
  <si>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</si>
  <si>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</si>
  <si>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</si>
  <si>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</si>
  <si>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</si>
  <si>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</si>
  <si>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</si>
  <si>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</si>
  <si>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</si>
  <si>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</si>
  <si>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</si>
  <si>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</si>
  <si>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</si>
  <si>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</si>
  <si>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</si>
  <si>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</si>
  <si>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</si>
  <si>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</si>
  <si>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</si>
  <si>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</si>
  <si>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</si>
  <si>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</si>
  <si>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</si>
  <si>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</si>
  <si>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</si>
  <si>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</si>
  <si>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</si>
  <si>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</si>
  <si>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</si>
  <si>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</si>
  <si>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</si>
  <si>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</si>
  <si>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</si>
  <si>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</si>
  <si>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</si>
  <si>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</si>
  <si>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</si>
  <si>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</si>
  <si>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</si>
  <si>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</si>
  <si>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</si>
  <si>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</si>
  <si>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</si>
  <si>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</si>
  <si>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</si>
  <si>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</si>
  <si>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</si>
  <si>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</si>
  <si>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</si>
  <si>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</si>
  <si>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</si>
  <si>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</si>
  <si>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</si>
  <si>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</si>
  <si>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</si>
  <si>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</si>
  <si>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</si>
  <si>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</si>
  <si>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</si>
  <si>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</si>
  <si>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</si>
  <si>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</si>
  <si>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</si>
  <si>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</si>
  <si>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</si>
  <si>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</si>
  <si>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</si>
  <si>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</si>
  <si>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</si>
  <si>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</si>
  <si>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</si>
  <si>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</si>
  <si>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</si>
  <si>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</si>
  <si>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</si>
  <si>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</si>
  <si>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</si>
  <si>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</si>
  <si>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</si>
  <si>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</si>
  <si>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</si>
  <si>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</si>
  <si>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</si>
  <si>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</si>
  <si>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</si>
  <si>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</si>
  <si>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</si>
  <si>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</si>
  <si>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</si>
  <si>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</si>
  <si>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</si>
  <si>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</si>
  <si>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</si>
  <si>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</si>
  <si>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</si>
  <si>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</si>
  <si>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</si>
  <si>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</si>
  <si>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</si>
  <si>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</si>
  <si>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</si>
  <si>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</si>
  <si>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</si>
  <si>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</si>
  <si>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</si>
  <si>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</si>
  <si>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</si>
  <si>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</si>
  <si>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</si>
  <si>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</si>
  <si>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</si>
  <si>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S10530920003</t>
  </si>
  <si>
    <t>F0011789</t>
  </si>
  <si>
    <t>J05354850001</t>
  </si>
  <si>
    <t>G21553500003</t>
  </si>
  <si>
    <t>F0011804</t>
  </si>
  <si>
    <t>F0011800</t>
  </si>
  <si>
    <t>S10533630002</t>
  </si>
  <si>
    <t>00099021001 DEPOSITO DE EFECTIVO, DEPOSITANTE: ANTONIO ARUQUIPA MALLEA, CONCEPTO: DEVOLUCION DE RETROACTIVO, CUENTA DE DEPOSITO: CUENTA UNICA DEL TESORO</t>
  </si>
  <si>
    <t>00099021001 DEPOSITO DE EFECTIVO, DEPOSITANTE: SONIA ELDER VILDOZO VDA DE TARQUI, CONCEPTO: COBRO INDEBIDO, CUENTA DE DEPOSITO: CUENTA UNICA DEL TESORO</t>
  </si>
  <si>
    <t>00046171101 DEPOSITO DE EFECTIVO, DEPOSITANTE: MEDI-DENT S.R.L., CONCEPTO: (1) SANCION JURIDICA,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</si>
  <si>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</si>
  <si>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</si>
  <si>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EDGAR ENRIQUE POMAR MENESES, CONCEPTO: DEVOLUCION PASAJE AEREO A COBIJA AL MIN PRESIDENCIA, CUENTA DE DEPOSITO: CUENTA UNICA DEL TESORO</t>
  </si>
  <si>
    <t>00099021001 DEPOSITO DE EFECTIVO, DEPOSITANTE: EDGAR ENRIQUE POMAR MENESES, CONCEPTO: DEVOLUCION PASAJE AEREO LA PAZ - CBBA DE 27/10/2022 AL MIN PRESIDENCIA, CUENTA DE DEPOSITO: CUENTA UNICA DEL TESORO</t>
  </si>
  <si>
    <t>00099021001 DEPOSITO DE EFECTIVO, DEPOSITANTE: EDGAR ENRIQUE POMAR MENESES, CONCEPTO: DEVOLUCION PASAJE AEREO A SUCRE DE 21/07/2022 AL MIN PRESIDENCIA, CUENTA DE DEPOSITO: CUENTA UNICA DEL TESORO</t>
  </si>
  <si>
    <t>00389012001 DEPOSITO DE EFECTIVO, DEPOSITANTE: FERNANDO ZENON FLORES ORTIZ, CONCEPTO: DEVOLUCION DE FONDOS SEGUN PREVENTIVO N°1788 DA(01), CUENTA DE DEPOSITO: CUENTA UNICA DEL TESORO</t>
  </si>
  <si>
    <t>00389042001 DEPOSITO DE EFECTIVO, DEPOSITANTE: ERLAND KOKIN GARCIA BUSTAMANTE, CONCEPTO: DEVOLUCION DE FONDOS SEGUN PREVENTIVO N°249, CUENTA DE DEPOSITO: CUENTA UNICA DEL TESORO</t>
  </si>
  <si>
    <t>00389012001 DEPOSITO DE EFECTIVO, DEPOSITANTE: RICHARD ORLANDO HERBAS CHOQUE, CONCEPTO: DEVOLUCION DE FONDOS SEGUN PREVENTIVO N° 880, CUENTA DE DEPOSITO: CUENTA UNICA DEL TESORO</t>
  </si>
  <si>
    <t>00389012001 DEPOSITO DE EFECTIVO, DEPOSITANTE: GUSTAVO ARMANDO ILLANES VERTIZ BLANCO, CONCEPTO: DEVOLUCION DE FONDOS SIG. PREVENTIVO N°155 DA 01, CUENTA DE DEPOSITO: CUENTA UNICA DEL TESORO</t>
  </si>
  <si>
    <t>00389012001 DEPOSITO DE EFECTIVO, DEPOSITANTE: NAABOL, CONCEPTO: DEVOLUCION DE FONDOS SEGUN N° PREVENTIVO :1900, CUENTA DE DEPOSITO: CUENTA UNICA DEL TESORO</t>
  </si>
  <si>
    <t>00099021001 DEPOSITO DE EFECTIVO, DEPOSITANTE: ALBERTO PELAGIO ALVARADO, CONCEPTO: DEVOLUCION DE RECURSOS NO EJECUTADOS EN EL CAMPAMENTO DEPORTIVO NACIONAL COCHABAMBA, CUENTA DE DEPOSITO: CUENTA UNICA DEL TESORO /DJBR.</t>
  </si>
  <si>
    <t>00099021001 DEPOSITO DE EFECTIVO, DEPOSITANTE: DENIS ALEJANDRO SALGUERO SILES, CONCEPTO: DEVOLUCIÓN HABERES NOVIEMBRE,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</si>
  <si>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</si>
  <si>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</si>
  <si>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CELESTINO ZABALA MORENO, CONCEPTO: DEVOLUCION POR SALDO NO UTILIZADO DEL PREVENTIVO C31 202/2022 A FAVOR DEL INIAF, CUENTA DE DEPOSITO: CUENTA UNICA DEL TESORO</t>
  </si>
  <si>
    <t>00099021001 DEPOSITO DE EFECTIVO, DEPOSITANTE: ROBERTO FLOR CALZADILLA, CONCEPTO: DEVOLUCION, CUENTA DE DEPOSITO: CUENTA UNICA DEL TESORO</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</si>
  <si>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</si>
  <si>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</si>
  <si>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00099021001 DEPOSITO DE EFECTIVO, DEPOSITANTE: ROCIO MOLINA, CONCEPTO: DEVOLUCION PASAJE 9302408205671, CUENTA DE DEPOSITO: CUENTA UNICA DEL TESORO</t>
  </si>
  <si>
    <t>00099021001 DEPOSITO DE EFECTIVO, DEPOSITANTE: ROCIO MOLINA, CONCEPTO: DEV. PASAJE 93024082005406 AL MIN PRESIDENCIA,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</si>
  <si>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</si>
  <si>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</si>
  <si>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DEPOSITO DE EFECTIVO, DEPOSITANTE: DIEGO MAURICIO PRIETO HERBAS, CONCEPTO: DEVOLUCION RETROACTIVO, CUENTA DE DEPOSITO: CUENTA UNICA DEL TESORO /DJBR.</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</si>
  <si>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</si>
  <si>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FILOMON HINOJOSA TORRICO, CONCEPTO: DEVOLUCIÓN POR SALDO NO UTILIZADO DEL PREVENTIVO C-31 (148)/2022, CUENTA DE DEPOSITO: CUENTA UNICA DEL TESORO /DJBR.</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</si>
  <si>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</si>
  <si>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</si>
  <si>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</si>
  <si>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LUIS ALBERTO CABEZAS LLUSCO, CONCEPTO: PAGO DE ENERGIA ELECTRICA, CUENTA DE DEPOSITO: CUENTA UNICA DEL TESORO</t>
  </si>
  <si>
    <t>00099021001 DEPOSITO DE EFECTIVO, DEPOSITANTE: JORGE JUANIQUINA AGATA, CONCEPTO: DEVOLUCION POR REMUNERACION MAXIMA PERMITIDA EN EL SECTOR PUBLICO DICIEMBRE 2022, CUENTA DE DEPOSITO: CUENTA UNICA DEL TESORO</t>
  </si>
  <si>
    <t>00389032001 DEPOSITO DE EFECTIVO, DEPOSITANTE: ELSA PATRICIA RUIZ SANCHEZ, CONCEPTO: DEVOLUCION DE FONDOS SEGUN PREVENTIVO N°390 DA 03, CUENTA DE DEPOSITO: CUENTA UNICA DEL TESORO</t>
  </si>
  <si>
    <t>00099021001 DEPOSITO DE EFECTIVO, DEPOSITANTE: JUSTA MENDOZA DE CARVAJAL, CONCEPTO: DEVOLUCION DE RETROACTIVO, CUENTA DE DEPOSITO: CUENTA UNICA DEL TESORO</t>
  </si>
  <si>
    <t>00099021001 DEPOSITO DE EFECTIVO, DEPOSITANTE: JUAN JOSE PERALTA IBAÑEZ, CONCEPTO: DEVOLUCION DE PASAJE AEREO DE MINISTERIO DE LA PRESIDENCIA, CUENTA DE DEPOSITO: CUENTA UNICA DEL TESORO</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</si>
  <si>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</si>
  <si>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</si>
  <si>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</si>
  <si>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</si>
  <si>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</si>
  <si>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00099021001 DEPOSITO DE EFECTIVO, DEPOSITANTE: ALEJANDRA SARAI HURTADO MOSCOSO, CONCEPTO: REPOSICION DUODECIMA AGUINALDO, CUENTA DE DEPOSITO: CUENTA UNICA DEL TESORO</t>
  </si>
  <si>
    <t>00015011107 DEPOSITO DE EFECTIVO, DEPOSITANTE: JORGE COSTAS, CONCEPTO: PAGO CONTRAPARTE SERVICIO DE ENERGIA ELECTRICA OFICINA CALLE CUBA N°1617, CUENTA DE DEPOSITO: CUENTA UNICA DEL TESORO</t>
  </si>
  <si>
    <t>00099021001 DEPOSITO DE EFECTIVO, DEPOSITANTE: VIVEROS DURAN CRISTINA S., CONCEPTO: DEVOLUCIÓN DE DEUDA,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</si>
  <si>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</si>
  <si>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</si>
  <si>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</si>
  <si>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</si>
  <si>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00015011107 DEPOSITO DE EFECTIVO, DEPOSITANTE: JORGE COSTAS, CONCEPTO: PAGO CONTRAPARTE SERVICIO DE AGUA POTABLE CALLE CUBA N°1617, CUENTA DE DEPOSITO: CUENTA UNICA DEL TESORO</t>
  </si>
  <si>
    <t>00389022001 DEPOSITO DE EFECTIVO, DEPOSITANTE: NAABOL-OF CENTRAL, CONCEPTO: DEVOLUCIÓN DE RECURSOS POR PAGO EN EXCESO EMPRESA QUEMA LIM C-31 N°222 D.A. 2 GESTION 2022, CUENTA DE DEPOSITO: CUENTA UNICA DEL TESORO</t>
  </si>
  <si>
    <t>00224012007 DEPOSITO DE EFECTIVO, DEPOSITANTE: INSUMOS BOLIVIA, CONCEPTO: DEVOLUCIÓN DE VIATICOS, CUENTA DE DEPOSITO: CUENTA UNICA DEL TESORO</t>
  </si>
  <si>
    <t>00099021001 DEP.DE CHEQ.AJENOS,RET.DE CAM.,CONCEPTO: RENE TERAN MENDIZABAL,DEP.: BANCO UNION SA , PROCEDENCIA: BANCO UNION S.A., CHEQUE: 187925, FECHA DE EMISION:11/01/2023 /DJBR.</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</si>
  <si>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</si>
  <si>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</si>
  <si>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</si>
  <si>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DEP.DE CHEQ.AJENOS,RET.DE CAM.,CONCEPTO: INCAPACIDAD TEMPORAL DE :CAJA DE SALUD CORDES A:MINISTERIO DEOBRAS PUBLICAS SERVICIO Y VIVIENDA,DEP.: CAJA DE SALUD CORDES , PROCEDENCIA: BANCO UNION S.A., CHEQUE: 29154, FECHA DE EMISION:30/12/2022</t>
  </si>
  <si>
    <t>00099021001 DEPOSITO DE EFECTIVO, DEPOSITANTE: AGUSTINA RODRIGUEZ DE APAZA, CONCEPTO: DEVOLUCION NUPCIA, CUENTA DE DEPOSITO: CUENTA UNICA DEL TESORO</t>
  </si>
  <si>
    <t>00099021001 DEPOSITO DE EFECTIVO, DEPOSITANTE: HUGO P. ALI CALLISAYA, CONCEPTO: DEVOLUCION DE UNA DUODECIMA DE AGUINALDO, CUENTA DE DEPOSITO: CUENTA UNICA DEL TESORO</t>
  </si>
  <si>
    <t>00099021001 DEPOSITO DE EFECTIVO, DEPOSITANTE: CARLOS DENCEL PELAEZ PACHECO, CONCEPTO: RENUMERACION MAXIMA PERMITIDA DICIEMBRE 2022, CUENTA DE DEPOSITO: CUENTA UNICA DEL TESORO</t>
  </si>
  <si>
    <t>00099021001 DEPOSITO DE EFECTIVO, DEPOSITANTE: TERESA GLADYS DE LOS SANTOS CADENA, CONCEPTO: DEVOLUCION DE PAGO DE DEUDA A LA LETRA "A", CUENTA DE DEPOSITO: CUENTA UNICA DEL TESORO</t>
  </si>
  <si>
    <t>00099021001 DEP.DE CHEQ.AJENOS,RET.DE CAM.,CONCEPTO: DEVOLUCIÓN DE FONDOS POR PAGO EQUIVOCO,DEP.: SEDEM , PROCEDENCIA: BANCO UNION S.A., CHEQUE: 3312, FECHA DE EMISION:09/01/2023</t>
  </si>
  <si>
    <t>00291014366 DEP.DE CHEQ.AJENOS,RET.DE CAM.,CONCEPTO: ABC-BC-CAF-8789 PROY MONT IPATI, TUNEL INCAHUASI Y PTE FISCULCO,DEP.: NACIONAL SEGUROS PATRIMONIALES Y FIANZAS S.A. , PROCEDENCIA: BANCO NACIONAL DE BOLIVIA S.A., CHEQUE: 314964, FECHA DE EMISION:11/01/2023</t>
  </si>
  <si>
    <t>00099021001 DEP.DE CHEQ.AJENOS,RET.DE CAM.,CONCEPTO: WILMA TORRICO VEGA,DEP.: BANCO UNION S.A , PROCEDENCIA: BANCO UNION S.A., CHEQUE: 187927, FECHA DE EMISION:12/01/2023</t>
  </si>
  <si>
    <t>00099021001 DEPOSITO DE EFECTIVO, DEPOSITANTE: ALFREDO CAMPOS ORELLANA, CONCEPTO: POR CAMBIO DE RUTA EN EL ITINERARIO CANCELADO POR MI CUENTA O RECURSOS PROPIOS, CUENTA DE DEPOSITO: CUENTA UNICA DEL TESORO /DJBR.</t>
  </si>
  <si>
    <t>00344012001 DEPOSITO DE EFECTIVO, DEPOSITANTE: ANGEL BALLEJOS RAMOS -IPELC, CONCEPTO: DEVOLUCION DE SALDOS POR CONCEPTO DE ACTIVIDADES DEL PREVENTIVO 259 SOLICITUD 23/2022, CUENTA DE DEPOSITO: CUENTA UNICA DEL TESORO</t>
  </si>
  <si>
    <t>00099021001 DEP.DE CHEQ.AJENOS,RET.DE CAM.,CONCEPTO: DEVOLUCION Y REVERSION A ALA CUENTA UNICA DEL TESORO,DEP.: MINISTERIO DE DEFENSA , PROCEDENCIA: BANCO UNION S.A., CHEQUE: 9757, FECHA DE EMISION:11/01/2023</t>
  </si>
  <si>
    <t>00099021001 DEPOSITO DE EFECTIVO, DEPOSITANTE: ABEL ANGOLA ARCE, CONCEPTO: DEVOLUCIÓN DE SALDOS NO UTILIZADOS DEL C-31 1943 A FAVOR DEL INIAF, CUENTA DE DEPOSITO: CUENTA UNICA DEL TESORO</t>
  </si>
  <si>
    <t>00291014205 DEPOSITO DE EFECTIVO, DEPOSITANTE: ENRIQUE VASQUEZ HELGUERO, CONCEPTO: DEVOLUCIÓN DE REMANENTE PARA COMPRA DE SOAT, CUENTA DE DEPOSITO: CUENTA UNICA DEL TESORO</t>
  </si>
  <si>
    <t>00099021001 DEPOSITO DE EFECTIVO, DEPOSITANTE: GLADYS RIVAS DE VILLALOBOS, CONCEPTO: DEVOLUCIÓN DE LA CANASTA FAMILIAR, CUENTA DE DEPOSITO: CUENTA UNICA DEL TESORO</t>
  </si>
  <si>
    <t>00251012001 DEPOSITO DE EFECTIVO, DEPOSITANTE: JAIME FLORES PEREIRA, CONCEPTO: DEVOLUCION VIATICOS, CUENTA DE DEPOSITO: CUENTA UNICA DEL TESORO</t>
  </si>
  <si>
    <t>00251012001 DEPOSITO DE EFECTIVO, DEPOSITANTE: ANGELA PAOLA SORIA DE LA TORRE, CONCEPTO: DEVOLUCION DE PASAJES, CUENTA DE DEPOSITO: CUENTA UNICA DEL TESORO</t>
  </si>
  <si>
    <t>00099021001 DEPOSITO DE EFECTIVO, DEPOSITANTE: ANA NELLY MARIACA VDA DE SUAZNABAR, CONCEPTO: DEVOLUCION DE 2 DUODECIMAS DE AGUINALDO,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</si>
  <si>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</si>
  <si>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</si>
  <si>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</si>
  <si>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</si>
  <si>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00291012006 DEP.DE CHEQ.AJENOS,RET.DE CAM.,CONCEPTO: PAGO POR EL USO DE PUENTES VIADUCTOS Y OTRAS OBRAS DE ARTE PARA EL TENDIDO DE FIBRA OPTICA GES.2022,DEP.: ENTEL S.A. , PROCEDENCIA: BANCO UNION S.A., CHEQUE: 188265, FECHA DE EMISION:11/01/2023</t>
  </si>
  <si>
    <t>00099021001 DEPOSITO DE EFECTIVO, DEPOSITANTE: SARA CRISTINA CHOQUE LUNA, CONCEPTO: REVERSION DE BOLETA HABER MENSUAL DOBLE PERCEPCION, CUENTA DE DEPOSITO: CUENTA UNICA DEL TESORO</t>
  </si>
  <si>
    <t>00099021001 DEPOSITO DE EFECTIVO, DEPOSITANTE: LUZ ELENA DELGADO FLORES, CONCEPTO: DEVOLUCION MULTA, CAMISAS, CUENTA DE DEPOSITO: CUENTA UNICA DEL TESORO</t>
  </si>
  <si>
    <t>00099021001 DEPOSITO DE EFECTIVO, DEPOSITANTE: EDWIN VICTOR LAMAS SIVILA, CONCEPTO: DEPÓSITO POR DEVOLUCION SUELDO SUPERIOR AL PRESIDENTE, CUENTA DE DEPOSITO: CUENTA UNICA DEL TESORO</t>
  </si>
  <si>
    <t>00099021001 DEPOSITO DE EFECTIVO, DEPOSITANTE: CARMEN GABRIELA CHAMBILLA MAMANI, CONCEPTO: DEVOLUCION DEL COSTO DE PASAJE DE CARMEN GABRIELA CHAMBILLA MAMANI, CUENTA DE DEPOSITO: CUENTA UNICA DEL TESORO /DJBR.</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</si>
  <si>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</si>
  <si>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</si>
  <si>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DEVOLUCION DE COTIZACION EXCESO EMPLEADOR,DEP.: FUTURO DE BOLIVIA AFP , PROCEDENCIA: BANCO DE CREDITO DE BOLIVIA S.A., CHEQUE: 68677, FECHA DE EMISION:17/01/2023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</si>
  <si>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</si>
  <si>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</si>
  <si>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</si>
  <si>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</si>
  <si>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00587012012 DEPOSITO DE EFECTIVO, DEPOSITANTE: IRMA CHACON -EBC, CONCEPTO: DEVOLUCION AL COMPROBANTE NRO 2124 GESTION 2022, CUENTA DE DEPOSITO: CUENTA UNICA DEL TESORO</t>
  </si>
  <si>
    <t>00587012016 DEPOSITO DE EFECTIVO, DEPOSITANTE: E.B.C. CAROLA CARMEN GUZMAN RODRIGUEZ, CONCEPTO: DEVOLUCION AL COMPROBANTE NRO 1925 GESTION 2022, CUENTA DE DEPOSITO: CUENTA UNICA DEL TESORO</t>
  </si>
  <si>
    <t>00587012016 DEPOSITO DE EFECTIVO, DEPOSITANTE: CAROLA CARMEN GUZMAN RODRIGUEZ E.B.C, CONCEPTO: DEVOLUCION AL COMPROBANTE NRO 2227 GESTION 2022, CUENTA DE DEPOSITO: CUENTA UNICA DEL TESORO</t>
  </si>
  <si>
    <t>00099021001 DEPOSITO DE EFECTIVO, DEPOSITANTE: ELI ROSARIO ITURRI, CONCEPTO: DEVOLUCION UNA DUODECIMA DE AGUINALDO POR FALLECIMIENTO DE LA SRA ELI ROSARIO ITURRI, CUENTA DE DEPOSITO: CUENTA UNICA DEL TESORO</t>
  </si>
  <si>
    <t>00389022001 DEPOSITO DE EFECTIVO, DEPOSITANTE: SIGFRIDO GLEISON GUTIERREZ POMA, CONCEPTO: DEPÓSITO PASES A BORDO DEL 01 AL 06 ENERO 2022 DAI 02,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</si>
  <si>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</si>
  <si>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</si>
  <si>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PORFIRIO LIMACHI POMA, CONCEPTO: COBRO INDEBIDO DEVOLUCION, CUENTA DE DEPOSITO: CUENTA UNICA DEL TESORO</t>
  </si>
  <si>
    <t>00601012001 DEPOSITO DE EFECTIVO, DEPOSITANTE: JUSTO MARCELO CARRION SALAZAR, CONCEPTO: DEVOLUCION FONDOS EN AVANCE, CUENTA DE DEPOSITO: CUENTA UNICA DEL TESORO</t>
  </si>
  <si>
    <t>00099021001 DEP.DE CHEQ.AJENOS,RET.DE CAM.,CONCEPTO: MAGALY ESPINOZA ANTEZANA,DEP.: BANCO UNION SA , PROCEDEN CIA: BANCO UNION S.A., CHEQUE: 187942, FECHA DE EMISION:20/01/2023 /DJBR.</t>
  </si>
  <si>
    <t>00099021001 DEPOSITO DE EFECTIVO, DEPOSITANTE: BERNAL MAMANI CAPCHIRI, CONCEPTO: DEVOLUCION, CUENTA DE DEPOSITO: CUENTA UNICA DEL TESORO</t>
  </si>
  <si>
    <t>00015011107 DEPOSITO DE EFECTIVO, DEPOSITANTE: ELIANA PATRICIA DUCHEN URIARTE -UMSA, CONCEPTO: DEVOLUCION DE GASTOS ADMINISTRATIVOS, CUENTA DE DEPOSITO: CUENTA UNICA DEL TESORO</t>
  </si>
  <si>
    <t>00099021001 DEPOSITO DE EFECTIVO, DEPOSITANTE: ISMAEL BLANCO QUISPE, CONCEPTO: DEVOLUCION POR CONCEPTO DE PAGO DUODECIMA DE AGUINALDO, CUENTA DE DEPOSITO: CUENTA UNICA DEL TESORO</t>
  </si>
  <si>
    <t>00099021001 DEPOSITO DE EFECTIVO, DEPOSITANTE: WILDER LOPEZ AYALA, CONCEPTO: DEVOLUCION DE FONDOS EN AVANCE DEL SR. WILDER LOPEZ AYALA DE SALDO DE LOS I.D. UNIVERSITARIOS, CUENTA DE DEPOSITO: CUENTA UNICA DEL TESORO /DJBR.</t>
  </si>
  <si>
    <t>00099021001 DEPOSITO DE EFECTIVO, DEPOSITANTE: JAVIER HUMBERTO MENACHO HIZA, CONCEPTO: DEVOLUCIÓN POR DOBLE PERCEPCION, CUENTA DE DEPOSITO: CUENTA UNICA DEL TESORO /DJBR.</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</si>
  <si>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</si>
  <si>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</si>
  <si>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SAYA MIRANDA CHOQUE, CONCEPTO: DEVOLUCION DE HABERES CANCELADOS POR ERROR, CUENTA DE DEPOSITO: CUENTA UNICA DEL TESORO</t>
  </si>
  <si>
    <t>00389052001 DEPOSITO DE EFECTIVO, DEPOSITANTE: ALEJANDRO RODOLFO SUAREZ CHAVEZ, CONCEPTO: DEVOLUCION DE FONDOS SEGUN PREV N°80 DA 05 2022, CUENTA DE DEPOSITO: CUENTA UNICA DEL TESORO</t>
  </si>
  <si>
    <t>00389052001 DEPOSITO DE EFECTIVO, DEPOSITANTE: JAVIER ALEJANDRO RUBIN DE CELIS BARBA, CONCEPTO: DEVOLUCION DE FONDOS SEGUN PREV N° 79 DA05 2022, CUENTA DE DEPOSITO: CUENTA UNICA DEL TESORO</t>
  </si>
  <si>
    <t>00099021001 DEPOSITO DE EFECTIVO, DEPOSITANTE: JOSE LUIS PAREDES MARTINEZ, CONCEPTO: PAGO DE DUODECIMA DE AGUINALDO, CUENTA DE DEPOSITO: CUENTA UNICA DEL TESORO</t>
  </si>
  <si>
    <t>00099021001 DEPOSITO DE EFECTIVO, DEPOSITANTE: MARIA ELENA OCLUMBA COSSIO, CONCEPTO: DEVOLUCION PAGO DUODECIMA DE AGUINALDO GESTION 2022(FECBRERO Y MARZO 2022), CUENTA DE DEPOSITO: CUENTA UNICA DEL TESORO</t>
  </si>
  <si>
    <t>00099021001 DEPOSITO DE EFECTIVO, DEPOSITANTE: ANA NELLY MARIACA VDA DE SUAZNABAR, CONCEPTO: REINTEGRO DEVOLUCION DE 2 DUODECIMAS DE AGUINALDO, CUENTA DE DEPOSITO: CUENTA UNICA DEL TESORO</t>
  </si>
  <si>
    <t>00292012001 DEPOSITO DE EFECTIVO, DEPOSITANTE: JUAN CARLOS LAYME HUANCA, CONCEPTO: DEPÓSITO POR IMPORTES CONSIGNADOS PAGO EN EXCESO,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</si>
  <si>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</si>
  <si>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</si>
  <si>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</si>
  <si>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00006114201 DEPOSITO DE EFECTIVO, DEPOSITANTE: VICEPRESIDENCIA DEL ESTADO PLURINACIONAL, CONCEPTO: SALDOS NO EJECUTADOS, CUENTA DE DEPOSITO: CUENTA UNICA DEL TESORO</t>
  </si>
  <si>
    <t>00099021001 DEPOSITO DE EFECTIVO, DEPOSITANTE: MINISTERIO DE GOBIERNO DIPREVCON, CONCEPTO: REMANENTE FONDOS EN AVANCE ANA PATRICIA SERRANO SALAZAR PREV 3788, CUENTA DE DEPOSITO: CUENTA UNICA DEL TESORO</t>
  </si>
  <si>
    <t>00099021001 DEPOSITO DE EFECTIVO, DEPOSITANTE: PAOLA RAMOS CRUZ, CONCEPTO: DEVOLUCION DE HABERES DE MAYO 2021 DE POTOSI, CUENTA DE DEPOSITO: CUENTA UNICA DEL TESORO /DJBR.</t>
  </si>
  <si>
    <t>00099021001 DEPOSITO DE EFECTIVO, DEPOSITANTE: IVAN RODRIGO COCARICO MAMANI, CONCEPTO: DEVOLUCION DE FONDOS NO EJEJCUTADOS C31-6021, CUENTA DE DEPOSITO: CUENTA UNICA DEL TESORO</t>
  </si>
  <si>
    <t>00099021001 DEP.DE CHEQ.AJENOS,RET.DE CAM.,CONCEPTO: REVERSION CC GLOBAL CUA 43408345,DEP.: FUTURO DE BOLIVIA AFP , PROCEDENCIA: BANCO DE CREDITO DE BOLIVIA S.A., CHEQUE: 68720, FECHA DE EMISION:25/01/2023</t>
  </si>
  <si>
    <t>00099021001 DEP.DE CHEQ.AJENOS,RET.DE CAM.,CONCEPTO: PAGO COMISIONES POR AMPLIACION CONTRATOS DE PRESTAMO,DEP.: MINISTERIO DE MEDIO AMBIENTE Y AGUA , PROCEDENCIA: BANCO UNION S.A., CHEQUE: 1343, FECHA DE EMISION:26/01/2023</t>
  </si>
  <si>
    <t>00099021001 DEP.DE CHEQ.AJENOS,RET.DE CAM.,CONCEPTO: MERY DAGA QUISBERT,DEP.: BANCO UNION SA , PROCEDENCIA: BANCO UNION S.A., CHEQUE: 187948, FECHA DE EMISION:26/01/2023</t>
  </si>
  <si>
    <t>00099021001 DEPOSITO DE EFECTIVO, DEPOSITANTE: FLAVIO CONDORI FUENTES, CONCEPTO: DEVOLUCION POR PAGO POR DEMASIA DE ENERGIA ELECTRICA CORRESPONDIENTE MES DICIEMBRE 2022 POTOSI, CUENTA DE DEPOSITO: CUENTA UNICA DEL TESORO</t>
  </si>
  <si>
    <t>00099021001 DEPOSITO DE EFECTIVO, DEPOSITANTE: LUCRECIA VELARDE VDA. DE FLORES, CONCEPTO: NUEVAS NUPCIAS, CUENTA DE DEPOSITO: CUENTA UNICA DEL TESORO</t>
  </si>
  <si>
    <t>00291012002 DEPOSITO DE EFECTIVO, DEPOSITANTE: JOSE LUIS MAMANI QUISPE, CONCEPTO: REPOSICION DE LA CREDENCIAL, CUENTA DE DEPOSITO: CUENTA UNICA DEL TESORO</t>
  </si>
  <si>
    <t>00099021001 DEPOSITO DE EFECTIVO, DEPOSITANTE: ELVA CALDERON RODRIGUEZ, CONCEPTO: DEVOLUCION POR DOBLE PERCEPCION PERIODOS OCTUBRE A DICIEMBRE 2022 MAS DUODECIMAS DE AGUINALDO, CUENTA DE DEPOSITO: CUENTA UNICA DEL TESORO</t>
  </si>
  <si>
    <t>00251012001 DEPOSITO DE EFECTIVO, DEPOSITANTE: TORIBIO ANDRES POCOACA CALLISAYA, CONCEPTO: DEVOLUCION DE PASAJES, CUENTA DE DEPOSITO: CUENTA UNICA DEL TESORO</t>
  </si>
  <si>
    <t>00099021001 DEPOSITO DE EFECTIVO, DEPOSITANTE: SERGIO GASTON BARRAZA SALAZAR, CONCEPTO: DEVOLUCION DE RECURSOS POR EL PAGO DE REFRIGERIOS EN DEMASIA, CUENTA DE DEPOSITO: CUENTA UNICA DEL TESORO</t>
  </si>
  <si>
    <t>00015011108 DEPOSITO DE EFECTIVO, DEPOSITANTE: MINISTERIO DE GOBIERNO, CONCEPTO: DEPÓSITO A LA CUT,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</si>
  <si>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</si>
  <si>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</si>
  <si>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DEP.DE CHEQ.AJENOS,RET.DE CAM.,CONCEPTO: DEVOLUCION DE VIATICOS OTORGADOS C31:1146/2022,DEP.: ADRIAN PAREDES CONDORI , PROCEDENCIA: BANCO UNION S.A., CHEQUE: 3314, FECHA DE EMISION:20/01/2023 /DJBR.</t>
  </si>
  <si>
    <t>00099021001 DEPOSITO DE EFECTIVO, DEPOSITANTE: ADHEMAR AUGUSTO GISMONDI GUTIERREZ, CONCEPTO: DEVOLUCION POR DOBLE PERCEPCION, CUENTA DE DEPOSITO: CUENTA UNICA DEL TESORO</t>
  </si>
  <si>
    <t>00099021001 DEPOSITO DE EFECTIVO, DEPOSITANTE: CRISTIAN JETTE MOSTACEDO, CONCEPTO: DEVOLUCION DE SUELDOS Y SALARIOS FUENTE 10, CUENTA DE DEPOSITO: CUENTA UNICA DEL TESORO</t>
  </si>
  <si>
    <t>00099021001 DEPOSITO DE EFECTIVO, DEPOSITANTE: CARLOS VARGAS, CONCEPTO: DEVOLUCION DE PASAJES NO UTILIZADOS DEL EXTERIOR, CUENTA DE DEPOSITO: CUENTA UNICA DEL TESORO</t>
  </si>
  <si>
    <t>00099021001 DEPOSITO DE EFECTIVO, DEPOSITANTE: MARINA ROJAS POMA, CONCEPTO: DEVOLUCION FONDOS EN AVANCE-FIC TARIJA ENTREGADOOS MEDIANTE C31 N°2351, CUENTA DE DEPOSITO: CUENTA UNICA DEL TESORO /DJBR.</t>
  </si>
  <si>
    <t>00015011107 DEPOSITO DE EFECTIVO, DEPOSITANTE: JORGE COSTAS, CONCEPTO: DEPÓSITO CONTRAPARTE SERVICIO DE ENERGIA ELECTRICA EDIF CUBA N 1617, CUENTA DE DEPOSITO: CUENTA UNICA DEL TESORO</t>
  </si>
  <si>
    <t>00015011107 DEPOSITO DE EFECTIVO, DEPOSITANTE: JORGE COSTAS, CONCEPTO: DEPÓSITO CONTRAPARTE SERVICIO AGUA POTABLE CALLE CUBA N1617, CUENTA DE DEPOSITO: CUENTA UNICA DEL TESORO</t>
  </si>
  <si>
    <t>00099021001 DEP.DE CHEQ.AJENOS,RET.DE CAM.,CONCEPTO: PAGO POR DESCUENTO RECURSOS PUBLICOS,DEP.: CAJA NACIONAL DE SALUD , PROCEDENCIA: BANCO UNION S.A., CHEQUE: 65762, FECHA DE EMISION:30/01/2023</t>
  </si>
  <si>
    <t>00099021001 DEP.DE CHEQ.AJENOS,RET.DE CAM.,CONCEPTO: INDEMNIZACION POR DAÑOS AERONAVE,DEP.: CREDINFORM INTERNATIONAL S.A. , PROCEDENCIA: BANCO UNION S.A., CHEQUE: 1466, FECHA DE EMISION:30/01/2023</t>
  </si>
  <si>
    <t>00099021001 DEP.DE CHEQ.AJENOS,RET.DE CAM.,CONCEPTO: DIANA REBECA ROJANO TEJEDA,DEP.: BANCO UNION S.A. , PROCEDENCIA: BANCO UNION S.A., CHEQUE: 187949, FECHA DE EMISION:31/01/2023 /DJBR.</t>
  </si>
  <si>
    <t>'TRANSFERENCIA DE FONDOS||S/G. NOTA CITE: MEFP/VTCP/DGCP/UODP/N°948/2022 DE F.30.12.2022, DEL MIN.DE ECONOMIA Y FINANZAS PUBLICAS.(HRE-TSO-2022-2878). PAGO BTS EXTRABURSATIL - VENCIMIENTO 3 DE ENERO DE 2023 D.S. N°1121 DE 11 DE ENERO DE 2012 DEBITO DE LA LIBRETA N°00099021001, TGN-RECURSOS ORDINARIOS - MONEDA NACIONAL</t>
  </si>
  <si>
    <t>'TRANSFERENCIA DE FONDOS||S/G. NOTA CITE: MEFP/VTCP/DGCP/UODP/N°948/2022 DE F.30.12.2022, DEL MIN.DE ECONOMIA Y FINANZAS PUBLICAS.(HRE-TSO-2022-2878). PAGO BTS EXTRABURSATIL - VENCIMIENTO 3 DE ENERO DE 2023 D.S. N°1121 DE 11 DE ENERO DE 2012 DEBITO DE LA LIBRETA N°00099021001 TGN RECURSOS ORDINARIOS-M/N, REPOSICION UTILES DE ESCRITORIO.</t>
  </si>
  <si>
    <t>NUMERO DE LIBRETA CUT: 03420102001 OPERACIÓN E18 TRANSFERENCIA DEL SISTEMA FINANCIERO POR CUENTA DE TERCEROS A LA CUT TRANSFERENCIA DE RECURSOS DEL FIDEICOMISO AEVIVIENDA</t>
  </si>
  <si>
    <t>NUMERO DE LIBRETA CUT: 00283012001 OPERACIÓN E18 TRANSFERENCIA DEL SISTEMA FINANCIERO POR CUENTA DE TERCEROS A LA CUT SOL. ESC. DE ALMACENERA BOLIVIANA S.A.</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</si>
  <si>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</si>
  <si>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</si>
  <si>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NUMERO DE LIBRETA CUT: 00099021001 OPERACIÓN E18 TRANSFERENCIA DEL SISTEMA FINANCIERO POR CUENTA DE TERCEROS A LA CUT reversion aporte patronal para la vivienda TGN segip</t>
  </si>
  <si>
    <t>||COMISION TRANSFERENCIA FONDOS AL EXTERIOR 0,10% S/USD 89.470,12 REEMB. GASTOS COMUNICACION BS220 Y EMISION COMPROBANTE CONTABLE BS50 REF: PAGO 1 LC I-2022-29 EMP. PUB. QUIPUS A/F GREAT CHIN LIMITED EN COMPLEMENTO A COMPROBANTE S-1051504 DE LA FECHA. LIB:00590019201 EPNE - QUIPUS REF: COMISIONES PAGO N°1 LC I-2022-29</t>
  </si>
  <si>
    <t>'TRANSFERENCIA DE FONDOS||S/G. NOTA CITE: MEFP/VTCP/DGCP/UODP/N°13/2023 DE LA FECHA, DEL MIN.DE ECONOMIA Y FINANZAS PUBLICAS.(HRE-TSO-2023-21). PAGO BTS EXTRABURSATIL - VENCIMIENTO 5 DE ENERO DE 2018 D.S. N°1121 DE 11 DE ENERO DE 2012 DEBITO DE LA LIBRETA N°00099021001, TGN-RECURSOS ORDINARIOS - MONEDA NACIONAL</t>
  </si>
  <si>
    <t>'TRANSFERENCIA DE FONDOS||S/G. NOTA CITE: MEFP/VTCP/DGCP/UODP/N°13/2023 DE LA FECHA, DEL MIN.DE ECONOMIA Y FINANZAS PUBLICAS.(HRE-TSO-2023-21). PAGO BTS EXTRABURSATIL - VENCIMIENTO 5 DE ENERO DE 2018 D.S. N°1121 DE 11 DE ENERO DE 2012 DEBITO DE LA LIBRETA N°00099021001 TGN RECURSOS ORDINARIOS - M/N, REPOSICION UTILES DE ESCRITORIO.</t>
  </si>
  <si>
    <t>'TRANSFERENCIA DE FONDOS||S/G. NOTA CITE: MEFP/VTCP/DGCP/UODP/N°21/2023 DE LA FECHA, DEL MIN.DE ECONOMIA Y FINANZAS PUBLICAS.(HRE-TSO-2023-24). PAGO BTS EXTRABURSATIL - VENCIMIENTO 6 DE ENERO DE 2023 D.S. N°1121 DE 11 DE ENERO DE 2012 DEBITO DE LA LIBRETA N°00099021001, REPOSICION UTILES DE ESCRITORIO.</t>
  </si>
  <si>
    <t>'TRANSFERENCIA DE FONDOS||S/G. NOTA CITE: MEFP/VTCP/DGCP/UODP/N°21/2023 DE LA FECHA, DEL MIN.DE ECONOMIA Y FINANZAS PUBLICAS.(HRE-TSO-2023-24). PAGO BTS EXTRABURSATIL - VENCIMIENTO 6 DE ENERO DE 2023 D.S. N°1121 DE 11 DE ENERO DE 2012 DEBITO DE LA LIBRETA N°00099021001, TGN-RECURSOS ORDINARIOS - MONEDA NACIONAL.</t>
  </si>
  <si>
    <t>||TRANSFERENCIA DE FONDOS POR PARTE DEL TGN, PARA EL PAGO DE VALORES "C" EN M/N, CON FECHA DE VENCIMIENTO 06-01-2023, SEGUN NOTA MEFP/VTCP/DGCP/UODP/N°35/2023 DE FECHA 06-01-2023 DEL MINISTERIO DE ECONOMIA Y FINANZAS PUBLICAS, LIBRETA 00099021001 TGN-RECURSOS ORDINARIOS - MONEDA NACIONAL LIBRETA 00099021001 TGN-RECURSOS ORDINARIOS - MONEDA NACIONAL</t>
  </si>
  <si>
    <t>'TRANSFERENCIA DE FONDOS||S/G. NOTA CITE: MEFP/VTCP/DGCP/UODP/N°36/2023 DE LA FECHA, DEL MIN.DE ECONOMIA Y FINANZAS PUBLICAS.(HRE-TSO-34). PAGO BTS EXTRABURSATIL - VENCIMIENTO 7 DE ENERO DE 2023 D.S. N°1121 DE 11 DE ENERO DE 2012 DEBITO DE LA LIBRETA N°00099021001, TGN - RECURSOS ORDINARIOS - MONEDA NACIONAL</t>
  </si>
  <si>
    <t>'TRANSFERENCIA DE FONDOS||S/G. NOTA CITE: MEFP/VTCP/DGCP/UODP/N°36/2023 DE LA FECHA, DEL MIN.DE ECONOMIA Y FINANZAS PUBLICAS.(HRE-TSO-34). PAGO BTS EXTRABURSATIL - VENCIMIENTO 7 DE ENERO DE 2023 D.S. N°1121 DE 11 DE ENERO DE 2012 DEBITO DE LA LIBRETA N°00099021001 TGN-RECURSOS ORIDINARIOS-M/N, REPOSICION UTILES DE ESCRITORIO.</t>
  </si>
  <si>
    <t>||COBRO DE COMISION AL TGN POR ADMINISTRACIÓN DE VALORES BTS "C" M/N, CORRESPONDIENTE AL MES DE DICIEMBRE DE 2022, SEGUN CITE: MEFP/VTCP/DGCP/UODP/N°34/2023 DE FECHA 06-01-2023 DEL MINISTERIO DE ECONOMIA Y FINANZAS PUBLICAS, LIBRETA N°00099021001. DÉBITO DE LA LIBRETA N° 00099021001</t>
  </si>
  <si>
    <t>REGISTRO DE CANCELACION ANTICIPADA DEL BONO DEL TESORO NO NEGOCIABLE - AMORTIZABLE DEL FPAH, CLAVE DE SERIE: TGNFPAH-N1A-20, SEGUN NOTA MEFP/VTCP/DGCP/UODP/N°40/2023 Y DOCUMENTACION ADJUNTA. &lt;&gt;LIBRETA 00099021001 TGN RECURSOS ORDINARIOS MN</t>
  </si>
  <si>
    <t>A:00099021001 De 0759069001 A: 00099021001 Transferencia de recursos a la Libreta de Recursos Ordinarios (3987) adjunto extracto bancario.</t>
  </si>
  <si>
    <t>||REGULARIZACION DE FONDOS SEGÚN NOTA MSYD/DPCH/CE/1456/2022 DE FECHA 29/12/2022, REF: DEVOLUCION DE FONDOS SEGUN MENSAJE SWIFT N°188 RECIBIDA EL 06/01/2023, POR COMISIONES BANCARIAS COBRADAS, CARTA DE CREDITO LC I-2021-13. LIB:00249014201 CEASS-PROGRAMAS, PROYECTOS DE SALUD (MSD)</t>
  </si>
  <si>
    <t>'COBRO DE UTILES DE ESCRITORIO POR´||BS50.-Y REEMB.GSTS.COMUNICACION BS220.-.CARTA DE CREDITO STANDBY 10000LG000155700 (BCB:SB-R-2017-57) A/F ADMINISTRADORA BOLIVIANA DE CARRETERAS-ABC,S/G NOTA ABC/GNA/SAF/ATE/2023-0001,03/01/23. LIB.00291012002 ABC-RECURSOS PROPIOS REF.:COMISIONES SBLC 10000LG000155700</t>
  </si>
  <si>
    <t>'TRANSFERENCIA DE FONDOS||S/G. NOTA CITE: MEFP/VTCP/DGCP/UODP/N°44/2023 DE LA FECHA, DEL MIN.DE ECONOMIA Y FINANZAS PUBLICAS.(HRE-TSO-46). PAGO BTS EXTRABURSATIL - VENCIMIENTO 10 DE ENERO DE 2023 D.S. N°1121 DE 11 DE ENERO DE 2012 DEBITO DE LA LIBRETA N°00099021001 TGN-RECURSOS ORDINARIOS M/N, REPOSICION UTILES DE ESCRITORIO.</t>
  </si>
  <si>
    <t>'TRANSFERENCIA DE FONDOS||S/G. NOTA CITE: MEFP/VTCP/DGCP/UODP/N°44/2023 DE LA FECHA, DEL MIN.DE ECONOMIA Y FINANZAS PUBLICAS.(HRE-TSO-46). PAGO BTS EXTRABURSATIL - VENCIMIENTO 10 DE ENERO DE 2023 D.S. N°1121 DE 11 DE ENERO DE 2012 DEBITO DE LA LIBRETA N°00099021001, TGN-RECURSOS ORDINARIOS.-MONEDA NACIONAL</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</si>
  <si>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</si>
  <si>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A:00041031107 A: 00041031107 Transferencia que realizamos a solicitud del IBMETRO dependiente del Ministerio de Desarrollo Productivo y Economía Plural mediante nota CITE: IBMETRO-DAF-NE-0514/2022 e Informe Técnico IBMETRO-DAF-INF-0486/2022-02374, correspondiente a recursos por la Venta de Servicios mismas que debieron ser depositados a la cuenta recaudadora y no así a la cuenta de fondo rotativo (H.R. 6-30405-R).</t>
  </si>
  <si>
    <t>NUMERO DE LIBRETA CUT: 00099021001 OPERACIÓN E75 TRANSFERENCIA DE LA CUENTA FISCAL BUN A LA CUT EN MN TRANSFERENCIA DE FONDOS A SOLICITUD DE: GOBIERNO AUTONOMO MUNICIPAL BERMEJO, CITE: GAMB. I.F.M. OF. NÂ° 001/2023 CUENTA CUT 3987 LIBRETA NÂ° 00099021001 TGN - RECURSOS ORDINARIOS.</t>
  </si>
  <si>
    <t>||COMISION TRANSFERENCIA FONDOS AL EXTERIOR 0,10% S/USD 177.570.- REEMB. GASTOS COMUNICACION BS220 Y EMISION COMPROBANTE CONTABLE BS50 REF: PAGO 1 LC I-2022-12 P/C ECEBOL A/F BRICKING SOLUTIONS S.A.EN COMPLEMENTO A COMPROBANTE S-1051729 DE LA FECHA. LIB: 00132039201- SEDEM-ECEBOL-FINPRO REF: COMISIONES PAGO N°1 LC I-2022-12</t>
  </si>
  <si>
    <t>||RESPUESTA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t>
  </si>
  <si>
    <t>||RESPUESTA A DEBITO DEL BANQUERO SG/MESAJE SWIFT NO.438 DE LA FECHA REF.: COBRO DE COMISIONES POR TRANSFERENCIA EUR 16.407,67 DE FECHA VALOR. 14/12/2022 SG SOLICITUD MIN. DE SALUD, REF.: PAGO A LA CSMC. LIB 00046024207 MS-INASES BECAS DE ESPECIALIDAD PROFESIONAL COBRO DE UTILES</t>
  </si>
  <si>
    <t>NUMERO DE LIBRETA CUT: 00099021001 OPERACIÓN E75 TRANSFERENCIA DE LA CUENTA FISCAL BUN A LA CUT EN MN TRANSFERENCIA DE FONDOS A SOLICITUD DE: GOB. AUTONOMO MCPAL. OCURI CITE: GAMO/001/2023 CTA. 3987 LIBRETA NÂ° 00099021001 TGN RECURSOS ORDINARIOS</t>
  </si>
  <si>
    <t>||AMPLIACION DE VALIDEZ 0,15% S/USD271.318,25.-POR 48 DIAS,COMISION ENMIENDA LC BS220.-REEMBS.GSTS.COMUNICACION BS220.-Y EMISION COMP.CONTABLE BS50.-,S/G NOTA SEDEM/GG/EB/ORU N° 0014/2023,10/01/23.REF.:I-2022-21 P/C ECEBOL A/F DURO SURFACING S.A. DE C.V. LIB.00132032001 ECEBOL - GESTION OPERATIVA REF.:COMISIONES ENMIENDA 1 LC I-2022-21</t>
  </si>
  <si>
    <t>||COMISION TRANSFERENCIA FONDOS AL EXTERIOR 0,10% S/USD 110.656.- REEMB. GASTOS COMUNICACION BS220 Y EMISION COMPROBANTE CONTABLE BS50 REF: PAGO N° 14 LC I-2021-06 P/C ECEBOL A/F TROMBINI EMBALAGENS S/A EN COMPLEMENTO A COMPROBANTE S-1052388 DE LA FECHA. LIB:00132032001 ECEBOL-GESTION OPERATIVA REF: COMISIONES PAGO N°14 LC I-2021-06</t>
  </si>
  <si>
    <t>PAGO A BID PRÉSTAMO 3797/BL-BO VCTO. 15-01-2023 POR CUENTA DE TGN , NTI. 016920 VALOR 17-01-2023 INTERESES USD 1.125,65 CTA. 3987 CUENTA UNICA DEL TESORO LIB. 00099021001 REF.: COMISIONES BANCARIAS</t>
  </si>
  <si>
    <t>PAGO A IDA PRÉSTAMO 5745-BO VCTO. 15-01-2023 POR CUENTA DE TGN , NTI. 016954 VALOR 17-01-2023 CAPITAL USD 37.574,33 CTA. 3987 CUENTA UNICA DEL TESORO LIB. 00099021001 REF.: COMISIONES BANCARIAS</t>
  </si>
  <si>
    <t>||TRANSFERENCIA DE FONDOS POR INSTRUCCIONES DEL IDA POR COMPRA DE BOLIVIANOS Y DESEMBOLSO DEL PRESTAMO IDA 5744-BO PROYECTO DE DESARROLLO DE CAPACIDADES DEL SECTOR VIAL (REM.EXT) REF.:AC2672538 REEMBOLSO DLI 2.3 LIBRETA N°00291014301 ABC-ADMINISTRADORA BOLIVIANA DE CARRETERAS</t>
  </si>
  <si>
    <t>||COBRO DE UTILES DE ESCRITORIO POR TRANSFERENCIA DE FONDOS (REM.EXT) Y DESEMBOLSO DEL PRESTAMO IDA 5744-BO PROYECTO DE DESARROLLO DE CAPACIDADES DEL SECTOR VIAL (REM.EXT) REF.: AC2672538 REEMBOLSO DLI 2.3 LIBRETA N°00291012002 ABC-RECURSOS PROPIOS REF.: UTILES DE ESCRITORIO</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</si>
  <si>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</si>
  <si>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NUMERO DE LIBRETA CUT: 00099021001 OPERACIÓN E18 TRANSFERENCIA DEL SISTEMA FINANCIERO POR CUENTA DE TERCEROS A LA CUT devolucion pagos de CC no cobrados septiembre 2022</t>
  </si>
  <si>
    <t>REGULARIZACION DE TRANSFERENCIA DEL EXTERIOR SEGUN SWIFT NO.622 Y NO,621 DE FECHA 19/01/2023 ORDENANTE: TROMBINI EMBALAGENS SA (BR/CURITIBA) REF.: CRED CDE2021-001 Y NOTA SEDEM/GG/EB/ORU NO.0011/2023 DEL 12/01/2023 LIB. 00132032001 ECEBOL - GESTION OPERATIVA</t>
  </si>
  <si>
    <t>COBRO COSTOS DE PAPELERIA POR REGULARIZACION DE TRANSFERENCIA DEL EXTERIOR POR ORDEN DE TROMBINI EMBALAGENS SA (BR/CURITIBA) REF.: CRED CDE2021-001 Y NOTA SEDEM/GG/EB/ORU NO.0011/2023 DEL 12/01/2023 LIB. 00132032001 ECEBOL - GESTION OPERATIVA</t>
  </si>
  <si>
    <t>PAGO A EXIMBANK CHINA POPUL PRÉSTAMO PBC 2016 (38) 426 VCTO. 21-01-2023 POR CUENTA DE TGN , NTI. 016976 VALOR 20-01-2023 INTERESES USD 5.128.030,21 COMISIONES USD 70.974,44 CTA. 3987 CUENTA UNICA DEL TESORO LIB. 00099021001 REF.: COMISIONES BANCARIAS</t>
  </si>
  <si>
    <t>'COBRO DE UTILES DE ESCRITORIO POR´||BS50.-Y REEMB.GSTS.COMUNICACION BS220.-CARTA DE CREDITO STANDBY REF.:10000LG000282800 (BCB:SB-R-2017-28),S/G NOTA ABC/GNA/SAF/ATE/2023-0140,17/01/2023. LIB.00291012002 ABC-RECURSOS PROPIOS REF.:COMISIONES SBLC 10000LG000282800</t>
  </si>
  <si>
    <t>||COMISION TRANSFERENCIA FONDOS AL EXTERIOR 0,10% S/USD 374.520,67 REEM. GASTOS COMUNICACION BS220.- Y EMISION COMPROBANTE CONTABLE BS50.- REF: PAGO 2 C.C. I-2022-29 EMP. PUB. QUIPUS A/F GREAT CHIN LIMITED EN COMPLEMENTO A COMPROBANTE S-1052654 DE LA FECHA. LIB:00590019201 EPNE - QUIPUS REF: COMISIONES PAGO N°2 CC I-2022-29</t>
  </si>
  <si>
    <t>'COBRO DE UTILES DE ESCRITORIO POR´||BS50.-Y REEMB.GSTS.COMUNICACION BS220.-CARTA DE CREDITO STANDBY REF.:10000LG000313300 (BCB:SB-R-2017-53),S/G NOTA ABC/GNA/SAF/ATE/2023-0139,17/01/2023,EN COMPL.A COMP.1052637,20/01/2023. LIB.00291012002 ABC-RECURSOS PROPIOS REF.:COMISIONES SBLC 10000LG000313300</t>
  </si>
  <si>
    <t>NUMERO DE LIBRETA CUT: 00099021001 OPERACIÓN E75 TRANSFERENCIA DE LA CUENTA FISCAL BUN A LA CUT EN MN TRANSFERENCIA DE FONDOS A SOLICITUD DE: GOBIERNO AUTONOMO MUNICIPAL DE PADILLA, CITE:OF. G.A.M.P. 37/2023 CUENTA CUT 3987 LIBRETA NÂ° 00099021001 TGN-RECURSOS ORDINARIOS</t>
  </si>
  <si>
    <t>NUMERO DE LIBRETA CUT: 00099021001 OPERACIÓN E18 TRANSFERENCIA DEL SISTEMA FINANCIERO POR CUENTA DE TERCEROS A LA CUT reversion aporte patronal para la vivienda TGN - ministerio de educacion y autoridad jurisdiccional administrativa mienra</t>
  </si>
  <si>
    <t>NUMERO DE LIBRETA CUT: 00099021001 OPERACIÓN E75 TRANSFERENCIA DE LA CUENTA FISCAL BUN A LA CUT EN MN TRANSFERENCIA DE FONDOS A SOLICITUD DE: GOB.AUTONOMO MCPAL. PUNA CITE: OF.DESP MAE NÂ°046/2023 CTA. 3987 LIBRETA NÂ°00099021001 TGN RECURSOS ORDINARIOS</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</si>
  <si>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</si>
  <si>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NUMERO DE LIBRETA CUT: 00099021001 OPERACIÓN E75 TRANSFERENCIA DE LA CUENTA FISCAL BUN A LA CUT EN MN TRANSFERENCIA DE FONDOS A SOLICITUD DE: GOBIERNO AUTONOMO MUNICIPAL DE YACUIBA, CITE: STRIA./DESP NÂ° 45/2023 CUENTA CUT 3987 LIBRETA NÂ° 00099021001 TGN - RECURSOS ORDINARIOS.</t>
  </si>
  <si>
    <t>||COMISION TRANSFERENCIA FDOS.AL EXTERIOR 0,10% S/USD2.596.557,96,REEMB.GSTS.COMUNICACION BS220.-Y EMISION COMP.CONTABLE BS50.-REF.:PAGO 1 LC I-2022-16 P/C YPFB A/F SIDERCA SOCIEDAD ANONIMA INDUSTRIAL Y COMERCIAL,EN COMPL.A COMP.1052918,26/01/23. LIB.00513042001 YPFB - OPERACIONES G N E E REF.:COMISIONES PAGO 1 LC I-2022-16 P/C YPFB A/F SIDERCA</t>
  </si>
  <si>
    <t>||COMISION TRANSFERENCIA FDOS.AL EXTERIOR 0,10% S/USD160.500.-,REEMB.GSTS.COMUNICACION BS220.-Y EMISION COMP.CONTABLE BS50.-REF.:PAGO 1 LC I-2022-11 P/C ECEBOL A/F URANEL S.A.,EN COMPL.A COMP.1052920,26/01/23. LIB.00132039201 SEDEM-ECEBOL-FINPRO REF.:COMISIONES PAGO 1 LC I-2022-11</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</si>
  <si>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</si>
  <si>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</si>
  <si>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||PAGO A EXIMBANK CHINA POPULAR PRESTAMO PBC 2015 (08) 350 VCTO 21-01-2023 POR CUENTA DE TGN, VALOR 27-01-2023 USD 23.918.770,20 CTA. 3987 CUENTA ÚNICA DEL TESORO LIB. 00099021001 REF.: COMISIONES BANCARIAS</t>
  </si>
  <si>
    <t>A:00041031107 A: 00041031107 Transferencia que realizamos a solicitud del Instituto Boliviano de Metrología dependiente del Ministerio de Desarrollo Productivo y Economía Plural mediante nota CITE: IBMETRO-DAF-NE-0013/2023 e Informe Técnico IBMETRO-DAF-INF-0040/2023-00173, correspondiente a recursos por la Venta de Servicios mismas que debieron ser depositados a la cuenta recaudadora y no así a la cuenta de fondo rotativo (H.R. 6-1340-R).</t>
  </si>
  <si>
    <t>De: 00099021001 De: 00099021001 A: 0759069001 Transferencia de recursos para la reposición de recursos que fueron transferidos a la Libreta de RROO en fecha 09-01-2023 (adjunto reporte).</t>
  </si>
  <si>
    <t>PAGO A AFD PRÉSTAMO CBO 1020 01 B VCTO. 31-01-2023 POR CUENTA DE TGN , NTI. 017060 VALOR 31-01-2023 INTERESES EUR 290.106,66 COMISIONES EUR 13.161,39 CTA. 3987 CUENTA UNICA DEL TESORO LIB. 00099021001 REF.: COMISIONES BANCARIAS</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</si>
  <si>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</si>
  <si>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</si>
  <si>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</si>
  <si>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</si>
  <si>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</si>
  <si>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'TRANSFERENCIA DE FONDOS||EN ATENCION A NOTA CITE MEFP/VTCP/DGCP/UODP N°125/2023 DE LA FECHA (HRE-TSO-182) ENVIADO POR EL MINISTERIO DE ECONOMIA Y FINANZAS PUBLICAS. ORDEN DE PAGO - COSTO POR AMPLIACION DE PLAZO DE DESEMBOLSOS DE CREDITOS EXTERNOS - ELAPAS A LA LIBRETA N°00099021001 TGN - RECURSOS ORDINARIOS</t>
  </si>
  <si>
    <t>AJUSTE COMPLEMENTARIO POR REVALORIZACION SALDOS DE ACTIVOS DE RESERVA Y OBLIGACIONES MONEDA EXTRANJERA (DOLARES) Saldo MO = -88504383.87 ;Bs/Mo: 6.86000000000 ;Saldo Bs: -607140073.36</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</si>
  <si>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</si>
  <si>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</si>
  <si>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</si>
  <si>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</si>
  <si>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"TGN-RECURSOS ORDINARIOS-DÓLARES AMERICANOS (5970)"</t>
  </si>
  <si>
    <t>AJUSTE COMPLEMENTARIO POR REVALORIZACION SALDOS DE ACTIVOS DE RESERVA Y OBLIGACIONES MONEDA EXTRANJERA (DOLARES) Saldo MO = -67944358.15 ;Bs/Mo: 6.86000000000 ;Saldo Bs: -466098296.90</t>
  </si>
  <si>
    <t>PAGO A BID PRÉSTAMO 3797/BL-BO VCTO. 15-01-2023 POR CUENTA DE TGN , NTI. 016920 VALOR 17-01-2023 INTERESES USD 1.125,65 CTA. 5970 CUENTA UNICA DEL TESORO DOLARES AMERICANOS LIB. 00099021001</t>
  </si>
  <si>
    <t>PAGO A IDA PRÉSTAMO 5745-BO VCTO. 15-01-2023 POR CUENTA DE TGN , NTI. 016954 VALOR 17-01-2023 CAPITAL USD 37.574,33 CTA. 5970 CUENTA UNICA DEL TESORO DOLARES AMERICANOS LIB. 00099021001</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</si>
  <si>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</si>
  <si>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</si>
  <si>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 REF. COMISION DEL BANQUERO</t>
  </si>
  <si>
    <t>PAGO A EXIMBANK CHINA POPUL PRÉSTAMO PBC 2016 (38) 426 VCTO. 21-01-2023 POR CUENTA DE TGN , NTI. 016976 VALOR 20-01-2023 INTERESES USD 5.128.030,21 COMISIONES USD 70.974,44 CTA. 5970 CUENTA UNICA DEL TESORO DOLARES AMERICANOS LIB. 00099021001</t>
  </si>
  <si>
    <t>PAGO A EXIMBANK CHINA POPUL PRÉSTAMO PBC 2016 (22) 410 VCTO. 21-01-2023 POR CUENTA DE TGN , NTI. 016960 VALOR 20-01-2023 CAPITAL USD 10.752.500,00 INTERESES USD 2.870.032,01 COMISIONES USD 71.233,55 CTA. 5970 CUENTA UNICA DEL TESORO DOLARES AMERICANOS LIB. 00099021001 REF. COMISION DEL BANQUERO</t>
  </si>
  <si>
    <t>'TRANSFERENCIA'||RECIBIDA DEL EXTERIOR SEGÚN MENSAJE SWIFT N° 1040-1039 (REM EXT) DE FECHA 20-01-2023 POR DESEMBOLSO DEL BEI PRÉSTAMO FI N° 88662 LIBRETA N° 00086077006 MMAYA-$US PROGRAMA MIAGUA FASE V - BEI FI N° 88662</t>
  </si>
  <si>
    <t>PAGO A EXIMBANK CHINA POPUL PRÉSTAMO PBC 2015 (08) 350 VCTO. 21-01-2023 POR CUENTA DE TGN , NTI. 016977 VALOR 20-01-2023 USD 7.612.031,64 CTA. 5970 CUENTA UNICA DEL TESORO DOLARES AMERICANOS LIB. 00099021001 REF. COMISION DEL BANQUERO</t>
  </si>
  <si>
    <t>'TRANSFERENCIA'||RECIBIDA DEL EXTERIOR SEGÚN MENSAJE SWIFT N° 1040-1039 (REM EXT) DE FECHA 20-01-2023 POR DESEMBOLSO DEL BEI PRÉSTAMO FI N° 88662 LIBRETA N° 00086077006 MMAYA-$US PROGRAMA MIAGUA FASE V - BEI FI N° 88662 REF.: ÚTILES DE ESCRITORIO</t>
  </si>
  <si>
    <t>AJUSTE COMPLEMENTARIO POR REVALORIZACION SALDOS DE ACTIVOS DE RESERVA Y OBLIGACIONES MONEDA EXTRANJERA (DOLARES) Saldo MO = -42067613.08 ;Bs/Mo: 6.86000000000 ;Saldo Bs: -288583825.72</t>
  </si>
  <si>
    <t>'TRANSFERENCIA'||RECIBIDA DEL EXTERIOR SEGUN MENSAJE SWIFT N° 1160 DE LA FECHA (REM.EXT.) POR DESEMBOLSO DE AFD PRESTAMO CBO 1009 01 J REF..AOPVI23024010067 LIBRETA NRO. 00514017005 ENDE-USD-PROY. CONST. PLANTA SOLAR ORURO</t>
  </si>
  <si>
    <t>'TRANSFERENCIA'||RECIBIDA DEL EXTERIOR SEGUN MENSAJE SWIFT N° 1160 DE LA FECHA (REM.EXT.) POR DESEMBOLSO DE AFD PRESTAMO CBO 1009 01 J REF..AOPVI23024010067 LIBRETA NRO. 00514017005 ENDE-USD-PROY. CONST. PLANTA SOLAR ORURO REF.. UTILES DE ESCRITORIO</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</si>
  <si>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</si>
  <si>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</si>
  <si>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</si>
  <si>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||PAGO A EXIMBANK CHINA POPULAR PRESTAMO PBC 2015 (08) 350 VCTO 21-01-2023 POR CUENTA DE TGN, VALOR 27-01-2023 USD 23.918.770,20 CTA. 5970 CUENTA ÚNICA DEL TESORO DOLARES AMERICANOS LIB. 00099021001</t>
  </si>
  <si>
    <t>||PAGO A EXIMBANK CHINA POPULAR PRESTAMO PBC 2015 (08) 350 VCTO 21-01-2023 POR CUENTA DE TGN, VALOR 27-01-2023 USD 23.918.770,20 CTA.5970 CUENTA ÚNICA DEL TESORO DOLARES AMERICANOS LIB. 00099021001 REF. COMISIONES DEL BANQUERO</t>
  </si>
  <si>
    <t>AJUSTE COMPLEMENTARIO POR REVALORIZACION SALDOS DE ACTIVOS DE RESERVA Y OBLIGACIONES MONEDA EXTRANJERA (DOLARES) Saldo MO = -90528175.22 ;Bs/Mo: 6.86000000000 ;Saldo Bs: -621023282.02</t>
  </si>
  <si>
    <t>PAGO A AFD PRÉSTAMO CBO 1020 01 B VCTO. 31-01-2023 POR CUENTA DE TGN , NTI. 017060 VALOR 31-01-2023 INTERESES EUR 290.106,66 COMISIONES EUR 13.161,39 CTA. 5970 CUENTA UNICA DEL TESORO DOLARES AMERICANOS LIB. 00099021001</t>
  </si>
  <si>
    <t>AJUSTE COMPLEMENTARIO POR REVALORIZACION SALDOS DE ACTIVOS DE RESERVA Y OBLIGACIONES MONEDA EXTRANJERA (DOLARES) Saldo MO = -41505968.10 ;Bs/Mo: 6.86000000000 ;Saldo Bs: -284730941.19</t>
  </si>
  <si>
    <t>D00228500012</t>
  </si>
  <si>
    <t>D00228660013</t>
  </si>
  <si>
    <t>D00228700015</t>
  </si>
  <si>
    <t>S10519400002</t>
  </si>
  <si>
    <t>D00228830008</t>
  </si>
  <si>
    <t>S10523690002</t>
  </si>
  <si>
    <t>S10523680002</t>
  </si>
  <si>
    <t>D00228870007</t>
  </si>
  <si>
    <t>G21418230001</t>
  </si>
  <si>
    <t>G21418370001</t>
  </si>
  <si>
    <t>D00228950012</t>
  </si>
  <si>
    <t>D00228990011</t>
  </si>
  <si>
    <t>G21461360008</t>
  </si>
  <si>
    <t>G21461360001</t>
  </si>
  <si>
    <t>G21461350008</t>
  </si>
  <si>
    <t>S10526270002</t>
  </si>
  <si>
    <t>G21462630008</t>
  </si>
  <si>
    <t>S10526270003</t>
  </si>
  <si>
    <t>D00229030009</t>
  </si>
  <si>
    <t>S10527910002</t>
  </si>
  <si>
    <t>S10527910003</t>
  </si>
  <si>
    <t>D00229070009</t>
  </si>
  <si>
    <t>D00229110011</t>
  </si>
  <si>
    <t>D00229160012</t>
  </si>
  <si>
    <t>S10530920001</t>
  </si>
  <si>
    <t>S10530920004</t>
  </si>
  <si>
    <t>D00229210012</t>
  </si>
  <si>
    <t>G21553500001</t>
  </si>
  <si>
    <t>D00229290005</t>
  </si>
  <si>
    <t>00086071003</t>
  </si>
  <si>
    <t>De: 00086071003 A:00066031015 Transferencia que realizamos a solicitud del Ministerio de Planificación del Desarrollo mediante nota CITE: MPD/VIPFE/DGGFE/UAP-NE 3925/2022, correspondiente a la reversión de saldos de Proyectos Financiados co</t>
  </si>
  <si>
    <t>00081011101</t>
  </si>
  <si>
    <t>De: 00081011101 A:00099021001 De: 00081011101 A:00099021001 Transferencia que realizamos a solicitud de la Dirección General de Crédito Público con nota interna CITE:MEFP/VTCP/DGCP/UODP/Nº930/2022, en cumplimiento a lo establecido en el par</t>
  </si>
  <si>
    <t>De: 00099014102 A:00290014101 Transferencia que realizamos a solicitud del Servicio de Impuestos Nacionales mediante nota CITE: SIN/GAF/DRF/UC/NOT/422/2022 y de acuerdo a las notas internas CITE:MEFP/VPCF/DGCF/UCCF/Nº298/2022 de la Direcció</t>
  </si>
  <si>
    <t>00081127001</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</si>
  <si>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</si>
  <si>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</si>
  <si>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00047081101</t>
  </si>
  <si>
    <t>De: 00047081101 A:00099021001 De: 00047081101 A 00099021001 A fin de atender el requerimiento de SENASAG dependiente del Ministerio de Desarrollo Rural y Tierras con nota CITE: SENASG/DN/N°014/2022 y CITE: MEFP/VTCP/DGCP/UODP/N°69/2023 de e</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</si>
  <si>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</si>
  <si>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</si>
  <si>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</si>
  <si>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MIN. PRESIDENCIA – OTROS INGRESOS</t>
  </si>
  <si>
    <t>10000042834875</t>
  </si>
  <si>
    <t>MIN. SALUD Y DEPORTES - VICEMINISTERIO DE DEPORTES</t>
  </si>
  <si>
    <t>10000033350690</t>
  </si>
  <si>
    <t>10000003658280</t>
  </si>
  <si>
    <t>UNIBOL - APIAGUAIKI TUPA - FUNCIONAMIENTO</t>
  </si>
  <si>
    <t>10000005989336</t>
  </si>
  <si>
    <t>AUTORIDAD DE FISCALIZACION Y CONTROL DE PENSIONES Y SEGUROS - APS</t>
  </si>
  <si>
    <t>10000018659661</t>
  </si>
  <si>
    <t>AUTORIDAD DE FISCALIZACION Y CONTROL DE PENSIONES Y SEGUROS APS - MULTAS</t>
  </si>
  <si>
    <t>6461069001</t>
  </si>
  <si>
    <t xml:space="preserve">SIN-REGALIAS MINERAS INGRESOS PROPIOS </t>
  </si>
  <si>
    <t>6529069001</t>
  </si>
  <si>
    <t>TRIBUNAL SUPREMO ELECTORAL M/N</t>
  </si>
  <si>
    <t>2183333 - 1640</t>
  </si>
  <si>
    <t>Huascar Nova Villalobos</t>
  </si>
  <si>
    <t>huascar.nova@economiayfinanzas.gob.bo</t>
  </si>
  <si>
    <t>2183333 - 1651</t>
  </si>
  <si>
    <t>B20865690002</t>
  </si>
  <si>
    <t>B19887180002</t>
  </si>
  <si>
    <t>O20889850002</t>
  </si>
  <si>
    <t>O20889870002</t>
  </si>
  <si>
    <t>O20889880002</t>
  </si>
  <si>
    <t>O20889890002</t>
  </si>
  <si>
    <t>O20889900002</t>
  </si>
  <si>
    <t>O20889910002</t>
  </si>
  <si>
    <t>O20889930002</t>
  </si>
  <si>
    <t>O20889970002</t>
  </si>
  <si>
    <t>O20889990002</t>
  </si>
  <si>
    <t>O20890000002</t>
  </si>
  <si>
    <t>O20890020002</t>
  </si>
  <si>
    <t>O20890230002</t>
  </si>
  <si>
    <t>O20890570002</t>
  </si>
  <si>
    <t>O20890810002</t>
  </si>
  <si>
    <t>O20890920002</t>
  </si>
  <si>
    <t>O20890950002</t>
  </si>
  <si>
    <t>O20891120002</t>
  </si>
  <si>
    <t>O20891300002</t>
  </si>
  <si>
    <t>O20891430002</t>
  </si>
  <si>
    <t>O20893040002</t>
  </si>
  <si>
    <t>O20893220002</t>
  </si>
  <si>
    <t>O20893240002</t>
  </si>
  <si>
    <t>O20893320002</t>
  </si>
  <si>
    <t>O20893360002</t>
  </si>
  <si>
    <t>O20893550002</t>
  </si>
  <si>
    <t>O20893560002</t>
  </si>
  <si>
    <t>O20893970002</t>
  </si>
  <si>
    <t>O20894010002</t>
  </si>
  <si>
    <t>O20894030002</t>
  </si>
  <si>
    <t>O20894130002</t>
  </si>
  <si>
    <t>O20894200002</t>
  </si>
  <si>
    <t>O20894210002</t>
  </si>
  <si>
    <t>O20894240002</t>
  </si>
  <si>
    <t>O20894260002</t>
  </si>
  <si>
    <t>O20894280002</t>
  </si>
  <si>
    <t>O20894310002</t>
  </si>
  <si>
    <t>B20893660002</t>
  </si>
  <si>
    <t>B20893670002</t>
  </si>
  <si>
    <t>B20893760002</t>
  </si>
  <si>
    <t>B20893850002</t>
  </si>
  <si>
    <t>O20896480002</t>
  </si>
  <si>
    <t>O20896580002</t>
  </si>
  <si>
    <t>O20896630002</t>
  </si>
  <si>
    <t>O20897160002</t>
  </si>
  <si>
    <t>O20897310002</t>
  </si>
  <si>
    <t>O20897690002</t>
  </si>
  <si>
    <t>O20897810002</t>
  </si>
  <si>
    <t>B20896810002</t>
  </si>
  <si>
    <t>B20897130002</t>
  </si>
  <si>
    <t>O20900330002</t>
  </si>
  <si>
    <t>O20900460002</t>
  </si>
  <si>
    <t>O20900520002</t>
  </si>
  <si>
    <t>O20900530002</t>
  </si>
  <si>
    <t>O20900550002</t>
  </si>
  <si>
    <t>O20900560002</t>
  </si>
  <si>
    <t>O20900700002</t>
  </si>
  <si>
    <t>O20900990002</t>
  </si>
  <si>
    <t>O20901260002</t>
  </si>
  <si>
    <t>O20901560002</t>
  </si>
  <si>
    <t>B20901000002</t>
  </si>
  <si>
    <t>B20901090002</t>
  </si>
  <si>
    <t>O20904170002</t>
  </si>
  <si>
    <t>O20905470002</t>
  </si>
  <si>
    <t>O20905480002</t>
  </si>
  <si>
    <t>O20905940002</t>
  </si>
  <si>
    <t>O20906300002</t>
  </si>
  <si>
    <t>B20904360002</t>
  </si>
  <si>
    <t>B20904900002</t>
  </si>
  <si>
    <t>O20908240002</t>
  </si>
  <si>
    <t>O20908350002</t>
  </si>
  <si>
    <t>O20908490002</t>
  </si>
  <si>
    <t>O20908540002</t>
  </si>
  <si>
    <t>O20908580002</t>
  </si>
  <si>
    <t>O20908600002</t>
  </si>
  <si>
    <t>O20908640002</t>
  </si>
  <si>
    <t>O20908970002</t>
  </si>
  <si>
    <t>O20909130002</t>
  </si>
  <si>
    <t>O20909150002</t>
  </si>
  <si>
    <t>O20909640002</t>
  </si>
  <si>
    <t>B20908820002</t>
  </si>
  <si>
    <t>O20911580002</t>
  </si>
  <si>
    <t>O20911650002</t>
  </si>
  <si>
    <t>O20911710002</t>
  </si>
  <si>
    <t>O20911730002</t>
  </si>
  <si>
    <t>O20911760002</t>
  </si>
  <si>
    <t>O20911810002</t>
  </si>
  <si>
    <t>O20911910002</t>
  </si>
  <si>
    <t>O20912440002</t>
  </si>
  <si>
    <t>O20912550002</t>
  </si>
  <si>
    <t>O20913170002</t>
  </si>
  <si>
    <t>O20913190002</t>
  </si>
  <si>
    <t>O20913220002</t>
  </si>
  <si>
    <t>B20912270002</t>
  </si>
  <si>
    <t>B20912380002</t>
  </si>
  <si>
    <t>O20915030002</t>
  </si>
  <si>
    <t>O20915010002</t>
  </si>
  <si>
    <t>O20915710002</t>
  </si>
  <si>
    <t>O20915720002</t>
  </si>
  <si>
    <t>O20915730002</t>
  </si>
  <si>
    <t>O20916260002</t>
  </si>
  <si>
    <t>O20916350002</t>
  </si>
  <si>
    <t>O20916360002</t>
  </si>
  <si>
    <t>O20916600002</t>
  </si>
  <si>
    <t>O20916930002</t>
  </si>
  <si>
    <t>B20915930002</t>
  </si>
  <si>
    <t>B20915940002</t>
  </si>
  <si>
    <t>B20916000002</t>
  </si>
  <si>
    <t>O20918840002</t>
  </si>
  <si>
    <t>O20919310002</t>
  </si>
  <si>
    <t>O20919690002</t>
  </si>
  <si>
    <t>O20919860002</t>
  </si>
  <si>
    <t>O20919890002</t>
  </si>
  <si>
    <t>O20919900002</t>
  </si>
  <si>
    <t>O20919920002</t>
  </si>
  <si>
    <t>O20920250002</t>
  </si>
  <si>
    <t>O20920260002</t>
  </si>
  <si>
    <t>O20920480002</t>
  </si>
  <si>
    <t>B20919360002</t>
  </si>
  <si>
    <t>B20919380002</t>
  </si>
  <si>
    <t>B20919410002</t>
  </si>
  <si>
    <t>B20919460002</t>
  </si>
  <si>
    <t>O20923230002</t>
  </si>
  <si>
    <t>O20923260002</t>
  </si>
  <si>
    <t>O20923280002</t>
  </si>
  <si>
    <t>O20923350002</t>
  </si>
  <si>
    <t>O20923380002</t>
  </si>
  <si>
    <t>O20923460002</t>
  </si>
  <si>
    <t>O20923480002</t>
  </si>
  <si>
    <t>O20924040002</t>
  </si>
  <si>
    <t>O20924090002</t>
  </si>
  <si>
    <t>B20922990002</t>
  </si>
  <si>
    <t>O20926680002</t>
  </si>
  <si>
    <t>O20926820002</t>
  </si>
  <si>
    <t>O20927080002</t>
  </si>
  <si>
    <t>O20927300002</t>
  </si>
  <si>
    <t>O20927660002</t>
  </si>
  <si>
    <t>O20927820002</t>
  </si>
  <si>
    <t>O20928710002</t>
  </si>
  <si>
    <t>O20928890002</t>
  </si>
  <si>
    <t>O20929070002</t>
  </si>
  <si>
    <t>B20927250002</t>
  </si>
  <si>
    <t>O20931620002</t>
  </si>
  <si>
    <t>O20931760002</t>
  </si>
  <si>
    <t>O20931770002</t>
  </si>
  <si>
    <t>O20931800002</t>
  </si>
  <si>
    <t>O20932250002</t>
  </si>
  <si>
    <t>B20930840002</t>
  </si>
  <si>
    <t>B20931170002</t>
  </si>
  <si>
    <t>B20931210002</t>
  </si>
  <si>
    <t>B20931500002</t>
  </si>
  <si>
    <t>B20931780002</t>
  </si>
  <si>
    <t>B20931790002</t>
  </si>
  <si>
    <t>B20931840002</t>
  </si>
  <si>
    <t>O20934610002</t>
  </si>
  <si>
    <t>O20935050002</t>
  </si>
  <si>
    <t>O20935230002</t>
  </si>
  <si>
    <t>O20935350002</t>
  </si>
  <si>
    <t>O20936080002</t>
  </si>
  <si>
    <t>O20936370002</t>
  </si>
  <si>
    <t>B20934680002</t>
  </si>
  <si>
    <t>B20934700002</t>
  </si>
  <si>
    <t>B20935090002</t>
  </si>
  <si>
    <t>B20935140002</t>
  </si>
  <si>
    <t>B20935150002</t>
  </si>
  <si>
    <t>B20935160002</t>
  </si>
  <si>
    <t>O20938510002</t>
  </si>
  <si>
    <t>O20938640002</t>
  </si>
  <si>
    <t>O20939010002</t>
  </si>
  <si>
    <t>O20938930002</t>
  </si>
  <si>
    <t>O20938920002</t>
  </si>
  <si>
    <t>O20939020002</t>
  </si>
  <si>
    <t>O20939750002</t>
  </si>
  <si>
    <t>O20939980002</t>
  </si>
  <si>
    <t>O20940060002</t>
  </si>
  <si>
    <t>B20938650002</t>
  </si>
  <si>
    <t>B20938630002</t>
  </si>
  <si>
    <t>B20938520002</t>
  </si>
  <si>
    <t>O20941960002</t>
  </si>
  <si>
    <t>O20942340002</t>
  </si>
  <si>
    <t>O20942540002</t>
  </si>
  <si>
    <t>O20942750002</t>
  </si>
  <si>
    <t>O20943930002</t>
  </si>
  <si>
    <t>O20943950002</t>
  </si>
  <si>
    <t>O20944010002</t>
  </si>
  <si>
    <t>O20944040002</t>
  </si>
  <si>
    <t>O20944050002</t>
  </si>
  <si>
    <t>B20941840002</t>
  </si>
  <si>
    <t>O20945600002</t>
  </si>
  <si>
    <t>O20945650002</t>
  </si>
  <si>
    <t>O20945800002</t>
  </si>
  <si>
    <t>O20945950002</t>
  </si>
  <si>
    <t>O20946280002</t>
  </si>
  <si>
    <t>O20946550002</t>
  </si>
  <si>
    <t>O20947040002</t>
  </si>
  <si>
    <t>O20947090002</t>
  </si>
  <si>
    <t>O20947380002</t>
  </si>
  <si>
    <t>O20947560002</t>
  </si>
  <si>
    <t>B20946100002</t>
  </si>
  <si>
    <t>O20949710002</t>
  </si>
  <si>
    <t>O20949730002</t>
  </si>
  <si>
    <t>O20949760002</t>
  </si>
  <si>
    <t>O20949780002</t>
  </si>
  <si>
    <t>O20949800002</t>
  </si>
  <si>
    <t>O20951070002</t>
  </si>
  <si>
    <t>O20951120002</t>
  </si>
  <si>
    <t>O20951280002</t>
  </si>
  <si>
    <t>O20951370002</t>
  </si>
  <si>
    <t>O20951570002</t>
  </si>
  <si>
    <t>B20949680002</t>
  </si>
  <si>
    <t>B20950600002</t>
  </si>
  <si>
    <t>B20950610002</t>
  </si>
  <si>
    <t>B20950660002</t>
  </si>
  <si>
    <t>B20950750002</t>
  </si>
  <si>
    <t>O20953630002</t>
  </si>
  <si>
    <t>O20953640002</t>
  </si>
  <si>
    <t>O20953650002</t>
  </si>
  <si>
    <t>O20954130002</t>
  </si>
  <si>
    <t>O20954150002</t>
  </si>
  <si>
    <t>O20954200002</t>
  </si>
  <si>
    <t>O20954210002</t>
  </si>
  <si>
    <t>O20954920002</t>
  </si>
  <si>
    <t>O20954930002</t>
  </si>
  <si>
    <t>O20955050002</t>
  </si>
  <si>
    <t>O20955140002</t>
  </si>
  <si>
    <t>O20955310002</t>
  </si>
  <si>
    <t>B20954190002</t>
  </si>
  <si>
    <t>G21574880002</t>
  </si>
  <si>
    <t>G21577780004</t>
  </si>
  <si>
    <t>S10535240001</t>
  </si>
  <si>
    <t>S10535410001</t>
  </si>
  <si>
    <t>S10535440001</t>
  </si>
  <si>
    <t>S10535600001</t>
  </si>
  <si>
    <t>S10535580001</t>
  </si>
  <si>
    <t>S10536790001</t>
  </si>
  <si>
    <t>F0011831</t>
  </si>
  <si>
    <t>S10537870002</t>
  </si>
  <si>
    <t>S10537890003</t>
  </si>
  <si>
    <t>S10537970003</t>
  </si>
  <si>
    <t>Q17593550002</t>
  </si>
  <si>
    <t>G21639860002</t>
  </si>
  <si>
    <t>G21639880002</t>
  </si>
  <si>
    <t>G21639910002</t>
  </si>
  <si>
    <t>G21639930002</t>
  </si>
  <si>
    <t>G21639950002</t>
  </si>
  <si>
    <t>G21639970002</t>
  </si>
  <si>
    <t>G21639870001</t>
  </si>
  <si>
    <t>G21639890001</t>
  </si>
  <si>
    <t>G21639920001</t>
  </si>
  <si>
    <t>G21639940001</t>
  </si>
  <si>
    <t>G21639960001</t>
  </si>
  <si>
    <t>G21639980001</t>
  </si>
  <si>
    <t>G21641450003</t>
  </si>
  <si>
    <t>G21653720002</t>
  </si>
  <si>
    <t>Q17599710002</t>
  </si>
  <si>
    <t>G21656500003</t>
  </si>
  <si>
    <t>Q17607140002</t>
  </si>
  <si>
    <t>S10539960001</t>
  </si>
  <si>
    <t>Q17611660002</t>
  </si>
  <si>
    <t>F0011876</t>
  </si>
  <si>
    <t>G21737730003</t>
  </si>
  <si>
    <t>G21737700003</t>
  </si>
  <si>
    <t>G21737710003</t>
  </si>
  <si>
    <t>G21737720003</t>
  </si>
  <si>
    <t>Q17636710002</t>
  </si>
  <si>
    <t>G21739290002</t>
  </si>
  <si>
    <t>G21739310002</t>
  </si>
  <si>
    <t>Q17637780002</t>
  </si>
  <si>
    <t>G21739200003</t>
  </si>
  <si>
    <t>S10546210001</t>
  </si>
  <si>
    <t>G21739300001</t>
  </si>
  <si>
    <t>G21739320001</t>
  </si>
  <si>
    <t>S10546630001</t>
  </si>
  <si>
    <t>S10546670001</t>
  </si>
  <si>
    <t>S10546960001</t>
  </si>
  <si>
    <t>F0011944</t>
  </si>
  <si>
    <t>G21782400002</t>
  </si>
  <si>
    <t>G21782410001</t>
  </si>
  <si>
    <t>G21783880003</t>
  </si>
  <si>
    <t>S10548150001</t>
  </si>
  <si>
    <t>S10548180001</t>
  </si>
  <si>
    <t>G21783970002</t>
  </si>
  <si>
    <t>G21783990002</t>
  </si>
  <si>
    <t>G21783980001</t>
  </si>
  <si>
    <t>G21784000001</t>
  </si>
  <si>
    <t>S10548400003</t>
  </si>
  <si>
    <t>S10548400001</t>
  </si>
  <si>
    <t>S10548390003</t>
  </si>
  <si>
    <t>S10548390001</t>
  </si>
  <si>
    <t>S10548380003</t>
  </si>
  <si>
    <t>S10548380001</t>
  </si>
  <si>
    <t>G21796800002</t>
  </si>
  <si>
    <t>G21796820002</t>
  </si>
  <si>
    <t>G21796810001</t>
  </si>
  <si>
    <t>G21796830001</t>
  </si>
  <si>
    <t>G21805830003</t>
  </si>
  <si>
    <t>Q17678540002</t>
  </si>
  <si>
    <t>Q17680040002</t>
  </si>
  <si>
    <t>F0011987</t>
  </si>
  <si>
    <t>J05379250002</t>
  </si>
  <si>
    <t>Q17689610002</t>
  </si>
  <si>
    <t>Q17690150002</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</si>
  <si>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</si>
  <si>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</si>
  <si>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</si>
  <si>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</si>
  <si>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</si>
  <si>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</si>
  <si>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</si>
  <si>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</si>
  <si>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</si>
  <si>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</si>
  <si>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</si>
  <si>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</si>
  <si>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</si>
  <si>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</si>
  <si>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</si>
  <si>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</si>
  <si>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</si>
  <si>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</si>
  <si>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</si>
  <si>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</si>
  <si>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</si>
  <si>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</si>
  <si>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</si>
  <si>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</si>
  <si>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</si>
  <si>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</si>
  <si>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</si>
  <si>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</si>
  <si>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</si>
  <si>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</si>
  <si>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</si>
  <si>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</si>
  <si>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</si>
  <si>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</si>
  <si>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</si>
  <si>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</si>
  <si>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</si>
  <si>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</si>
  <si>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</si>
  <si>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</si>
  <si>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</si>
  <si>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</si>
  <si>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</si>
  <si>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</si>
  <si>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</si>
  <si>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</si>
  <si>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</si>
  <si>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</si>
  <si>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</si>
  <si>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</si>
  <si>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</si>
  <si>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</si>
  <si>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</si>
  <si>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</si>
  <si>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</si>
  <si>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</si>
  <si>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</si>
  <si>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</si>
  <si>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</si>
  <si>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</si>
  <si>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</si>
  <si>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</si>
  <si>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</si>
  <si>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</si>
  <si>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</si>
  <si>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</si>
  <si>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</si>
  <si>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</si>
  <si>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</si>
  <si>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</si>
  <si>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</si>
  <si>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</si>
  <si>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</si>
  <si>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</si>
  <si>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</si>
  <si>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</si>
  <si>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</si>
  <si>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</si>
  <si>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</si>
  <si>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</si>
  <si>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</si>
  <si>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</si>
  <si>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</si>
  <si>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</si>
  <si>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</si>
  <si>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</si>
  <si>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</si>
  <si>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</si>
  <si>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</si>
  <si>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</si>
  <si>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</si>
  <si>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</si>
  <si>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</si>
  <si>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</si>
  <si>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</si>
  <si>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</si>
  <si>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</si>
  <si>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</si>
  <si>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</si>
  <si>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</si>
  <si>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</si>
  <si>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</si>
  <si>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</si>
  <si>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</si>
  <si>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</si>
  <si>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G21837290003</t>
  </si>
  <si>
    <t>S10552690002</t>
  </si>
  <si>
    <t>F0012001</t>
  </si>
  <si>
    <t>G21849960002</t>
  </si>
  <si>
    <t>Q17698460002</t>
  </si>
  <si>
    <t>Q17698480002</t>
  </si>
  <si>
    <t>Q17698490002</t>
  </si>
  <si>
    <t>Q17698500002</t>
  </si>
  <si>
    <t>Q17698510002</t>
  </si>
  <si>
    <t>Q17698520002</t>
  </si>
  <si>
    <t>Q17698530002</t>
  </si>
  <si>
    <t>Q17698540002</t>
  </si>
  <si>
    <t>Q17698550002</t>
  </si>
  <si>
    <t>Q17698560002</t>
  </si>
  <si>
    <t>G21849970001</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</si>
  <si>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</si>
  <si>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</si>
  <si>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00597012001 DEPOSITO DE EFECTIVO, DEPOSITANTE: JUAN FERNANDO AGUILAR LOPEZ, CONCEPTO: DEVOLUCION CUENTAS A COBRAR DE GESTIONES ANTERIORES DE JUAN FERNANDO AGUILAR LOPEZ, CUENTA DE DEPOSITO: CUENTA UNICA DEL TESORO</t>
  </si>
  <si>
    <t>00597012001 DEPOSITO DE EFECTIVO, DEPOSITANTE: GUTIERREZ ALEAN JAIME, CONCEPTO: DEVOLUCION CUENTAS A COBRAR DE GESTIONES ANTERIORES DE GUTIERREZ ALCON JAIME, CUENTA DE DEPOSITO: CUENTA UNICA DEL TESORO</t>
  </si>
  <si>
    <t>00597012001 DEPOSITO DE EFECTIVO, DEPOSITANTE: BARRIOS ARANDIA MIRTHA NORHA, CONCEPTO: DEVOLUCION CUENTAS A COBRAR DE GESTIONES ANTERIORES DE BARRIOS ARANDIA MIRTHA NORHA, CUENTA DE DEPOSITO: CUENTA UNICA DEL TESORO</t>
  </si>
  <si>
    <t>00597012001 DEPOSITO DE EFECTIVO, DEPOSITANTE: ALVARO BELZU BORIS HENRY, CONCEPTO: DEVOLUCION CUENTAS A COBRAR DE GESTIONES ANTERIORES DE ALVARO BELZU BORIS HENRY, CUENTA DE DEPOSITO: CUENTA UNICA DEL TESORO</t>
  </si>
  <si>
    <t>00597012001 DEPOSITO DE EFECTIVO, DEPOSITANTE: CASTILLO ARTEAGA MARLENE DENISE, CONCEPTO: DEVOLUCION CUENTAS A COBRAR DE GESTIONES ANTERIORES DE CASTILLO ARTEAGA MARLENE DENISE, CUENTA DE DEPOSITO: CUENTA UNICA DEL TESORO</t>
  </si>
  <si>
    <t>00597012001 DEPOSITO DE EFECTIVO, DEPOSITANTE: SANTOS FILEMON COPA CHOQUE, CONCEPTO: DEVOLUCION CUENTAS A COBRAR DE GESTIONES ANTERIORES DE SANTOS FILEMON COPA CHOQUE, CUENTA DE DEPOSITO: CUENTA UNICA DEL TESORO</t>
  </si>
  <si>
    <t>00597012001 DEPOSITO DE EFECTIVO, DEPOSITANTE: CARLOS SANTOS GONZALES, CONCEPTO: DEVOLUCION CUENTAS A COBRAR DE GESTIONES ANTERIORES DE CARLOS SANROS GONZALES, CUENTA DE DEPOSITO: CUENTA UNICA DEL TESORO</t>
  </si>
  <si>
    <t>00597012001 DEPOSITO DE EFECTIVO, DEPOSITANTE: RICARDO FRONTANILLA PAREDEZ, CONCEPTO: DEVOLUCION CUENTAS A COBRAR DE GESTIONES ANTERIORES DE RICARDO FRONTANILLA PAREDEZ, CUENTA DE DEPOSITO: CUENTA UNICA DEL TESORO</t>
  </si>
  <si>
    <t>00597012001 DEPOSITO DE EFECTIVO, DEPOSITANTE: LAURA HUANCA ROCHA, CONCEPTO: DEVOLUCION CUENTAS A COBRAR DE GESTIONES ANTERIORES DE LAURA HUANCA ROCHA, CUENTA DE DEPOSITO: CUENTA UNICA DEL TESORO</t>
  </si>
  <si>
    <t>00597012001 DEPOSITO DE EFECTIVO, DEPOSITANTE: BLADIMIR BAZAN RIVERO, CONCEPTO: DEVOLUCION CUENTAS A COBRAR DE GESTIONES ANTERIORES DE CLADIMIR BAZAN RIVERO, CUENTA DE DEPOSITO: CUENTA UNICA DEL TESORO</t>
  </si>
  <si>
    <t>00597012001 DEPOSITO DE EFECTIVO, DEPOSITANTE: JAVIR BLANCO AGAVIR, CONCEPTO: DEVOLUCION CUENTAS A COBRAR DE GESTIONES ANTERIORES DE JAVIER BLANCO AGAVIR, CUENTA DE DEPOSITO: CUENTA UNICA DEL TESORO</t>
  </si>
  <si>
    <t>00081011101 DEPOSITO DE EFECTIVO, DEPOSITANTE: MICAELA ANDREA TORREZ ARIÑEZ-MOPSV, CONCEPTO: REPOSICIÓN DE TARJETA DE MARCADO, CUENTA DE DEPOSITO: CUENTA UNICA DEL TESORO</t>
  </si>
  <si>
    <t>00099021001 DEPOSITO DE EFECTIVO, DEPOSITANTE: JUAN CARLOS RUIZ RADA, CONCEPTO: PLAN DE PAGO MENSUAL- DEVOLUCION DE COBRO INDEBIDO, CUENTA DE DEPOSITO: CUENTA UNICA DEL TESORO</t>
  </si>
  <si>
    <t>00099021001 DEPOSITO DE EFECTIVO, DEPOSITANTE: LUIS CHAMBI CARI, CONCEPTO: DEVOLUCION DE RETROACTIVO, CUENTA DE DEPOSITO: CUENTA UNICA DEL TESORO /DJBR.</t>
  </si>
  <si>
    <t>00086011109 DEPOSITO DE EFECTIVO, DEPOSITANTE: HUGO ZEBALLOS, CONCEPTO: REPOSICION DE CREDENCIAL, CUENTA DE DEPOSITO: CUENTA UNICA DEL TESORO</t>
  </si>
  <si>
    <t>00099021001 DEPOSITO DE EFECTIVO, DEPOSITANTE: JULIO QUISPE PAJSI, CONCEPTO: DEVOLUCION POR DOBLE PERCEPCION, CUENTA DE DEPOSITO: CUENTA UNICA DEL TESORO</t>
  </si>
  <si>
    <t>00099021001 DEPOSITO DE EFECTIVO, DEPOSITANTE: DARIO FLORES ALANOCA, CONCEPTO: DEVOLUCION POR DOBLE PERCEPCION DE DICIEMBRE 2022 A ENERO 2023 MAS DUODECIMAS DE AGUINALDO, CUENTA DE DEPOSITO: CUENTA UNICA DEL TESORO /DJBR.</t>
  </si>
  <si>
    <t>00293012001 DEPOSITO DE EFECTIVO, DEPOSITANTE: MANUEL ANDRES ZAMBRANA GUARACHI CI.8558211PT, CONCEPTO: RESARCIMIENTO DE DAÑOS A EDIFICIO CASA DE LA MONEDA POTOSI, CUENTA DE DEPOSITO: CUENTA UNICA DEL TESORO</t>
  </si>
  <si>
    <t>00099021001 DEPOSITO DE EFECTIVO, DEPOSITANTE: TERESA PAULINE MCKENZIE MEDINA DE JARMUSZ, CONCEPTO: DEVOLUCION DE DOBLE PERCEPCION, CUENTA DE DEPOSITO: CUENTA UNICA DEL TESORO</t>
  </si>
  <si>
    <t>00099021001 DEPOSITO DE EFECTIVO, DEPOSITANTE: RICHARD DELFIN MAMANI HUANCA, CONCEPTO: DEVOLUCION POR PAGO EN EXCESO,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</si>
  <si>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</si>
  <si>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</si>
  <si>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ANTONIO CANDIA VASQUEZ, CONCEPTO: DEVOLUCION DE RECURSOS, CUENTA DE DEPOSITO: CUENTA UNICA DEL TESORO</t>
  </si>
  <si>
    <t>00099021001 DEPOSITO DE EFECTIVO, DEPOSITANTE: NINOSKA RITA GERONIMO HUAYLLAS, CONCEPTO: DEVOLUCIÓN COSTO DE 7 PRUEBAS COVID 19, CUENTA DE DEPOSITO: CUENTA UNICA DEL TESORO</t>
  </si>
  <si>
    <t>00099021001 DEPOSITO DE EFECTIVO, DEPOSITANTE: CAROLINA ISABEL GUERRERO DEL CARPIO, CONCEPTO: DEVOLUCION POR DOBLE PERCEPCION, CUENTA DE DEPOSITO: CUENTA UNICA DEL TESORO</t>
  </si>
  <si>
    <t>00099021001 DEPOSITO DE EFECTIVO, DEPOSITANTE: JUAN ARTURO CORTEZ ESPINOZA, CONCEPTO: DEVOLUCION DE DINERO DUODECIMAS DE NOV, Y DIC, POR SOBREPASO DE LA DIS. DE LETRA A POR JUBILACION, CUENTA DE DEPOSITO: CUENTA UNICA DEL TESORO /DJBR.</t>
  </si>
  <si>
    <t>00099021001 DEPOSITO DE EFECTIVO, DEPOSITANTE: JUAN ARTURO CORTEZ ESPINOZA, CONCEPTO: DEVOLUCION DE DINER POR SOBREPASO DE LA DIS. DE LA LETRA A POR JUBILACION CORRESP. MES MARZO 2021, CUENTA DE DEPOSITO: CUENTA UNICA DEL TESORO /DJBR.</t>
  </si>
  <si>
    <t>00099021001 DEPOSITO DE EFECTIVO, DEPOSITANTE: JUAN ARTURO CORTEZ ESPINOZA, CONCEPTO: DEVOLUCION DE DINER POR SOBREPASO DE LA DIS. DE LA LETRA A POR JUBILACION CORESP. MES ABRIL 2021, CUENTA DE DEPOSITO: CUENTA UNICA DEL TESORO /DJBR.</t>
  </si>
  <si>
    <t>00099021001 DEPOSITO DE EFECTIVO, DEPOSITANTE: JUAN ARTURO CORTEZ ESPINOZA, CONCEPTO: DEVOLUCION DE DINERO POR SOBREPASO DE LA DIS. DE LA LETRA A POR JUBILACION CORRESP. MES FEBRERO 2021, CUENTA DE DEPOSITO: CUENTA UNICA DEL TESORO /DJBR.</t>
  </si>
  <si>
    <t>00099021001 DEPOSITO DE EFECTIVO, DEPOSITANTE: JUAN ARTURO CORTEZ ESPINOZA, CONCEPTO: DEVOLUCION DE DINERO POR SOBREPASO DE LA DIS. DE LA LETRA A POR JUBILACION CORRESP. MES ENERO 2021, CUENTA DE DEPOSITO: CUENTA UNICA DEL TESORO /DJBR.</t>
  </si>
  <si>
    <t>00099021001 DEPOSITO DE EFECTIVO, DEPOSITANTE: JUAN ARTURO CORTEZ ESPINOZA, CONCEPTO: DEVOLUCION DE DINERO POR SOBREPASO DE LA DIS. DE LA LETRA A POR JUBILACION CORRESP.MES DICIEMBRE2020, CUENTA DE DEPOSITO: CUENTA UNICA DEL TESORO /DJBR.</t>
  </si>
  <si>
    <t>00099021001 DEPOSITO DE EFECTIVO, DEPOSITANTE: JUAN ARTURO CORTEZ ESPINOZA, CONCEPTO: DEVOLUCION DE DINERO POR SOBREPASO DE LA DIS. DE LA LETRA A POR JUBILACION CORRESP. MES NOVIEMBR2020, CUENTA DE DEPOSITO: CUENTA UNICA DEL TESORO /DJBR.</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</si>
  <si>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</si>
  <si>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</si>
  <si>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</si>
  <si>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INCAPACIDAD TEMPORAL PERIODO NOVIEMBRE 2022-LA PAZ,DEP.: CAJA DE SALUD DE LA BANCA PRIVADA , PROCEDENCIA: BANCO NACIONAL DE BOLIVIA S.A., CHEQUE: 9829946, FECHA DE EMISION:31/01/2023</t>
  </si>
  <si>
    <t>00099021001 DEPOSITO DE EFECTIVO, DEPOSITANTE: CRISTINA MACHACA MARZA- MIN. EDU., CONCEPTO: DEVOLUCIÓN POR DOBLE PERCEPCIÓN, CUENTA DE DEPOSITO: CUENTA UNICA DEL TESORO</t>
  </si>
  <si>
    <t>00099021001 DEPOSITO DE EFECTIVO, DEPOSITANTE: JORGE NINA BERNAL, CONCEPTO: DEVOLUCION POR DOBLE PERCEPCION DE ACUERDO A CONVENIO DE PAGO N°004/2021, CUENTA DE DEPOSITO: CUENTA UNICA DEL TESORO /DJBR.</t>
  </si>
  <si>
    <t>00099021001 DEPOSITO DE EFECTIVO, DEPOSITANTE: FELICIANO HUANCA LAURA, CONCEPTO: DEVOLUCIÓN DE COBRO INDEBIDO, CUENTA DE DEPOSITO: CUENTA UNICA DEL TESORO</t>
  </si>
  <si>
    <t>00099021001 DEPOSITO DE EFECTIVO, DEPOSITANTE: RAUL VILLCA QUISPE, CONCEPTO: DEVOLUCION FONDOS EN AVANCE, CUENTA DE DEPOSITO: CUENTA UNICA DEL TESORO /DJBR.</t>
  </si>
  <si>
    <t>00099021001 DEPOSITO DE EFECTIVO, DEPOSITANTE: SILVIA DENICE PEÑA GOMEZ-CI 3059426OR, CONCEPTO: DOBLE PERCEPCION, CUENTA DE DEPOSITO: CUENTA UNICA DEL TESORO /DJBR.</t>
  </si>
  <si>
    <t>00099021001 DEP.DE CHEQ.AJENOS,RET.DE CAM.,CONCEPTO: DEVOLUCION DE CC NO COBRADA OCTUBRE 2022,DEP.: LA VITALICIA SEGUROS Y REASEGUROS DE VIDA S.A. , PROCEDENCIA: BANCO BISA S.A., CHEQUE: 1867385, FECHA DE EMISION:02/02/2023</t>
  </si>
  <si>
    <t>00291064101 DEP.DE CHEQ.AJENOS,RET.DE CAM.,CONCEPTO: DESEMBOLSO APORTE LOCAL GAD POTOSI PROYECTO KM25 TARATA ANZALDO RIO CAINE TORO TORO,DEP.: GOBIERNO AUTONOMO DEPARTAMENTAL DE POTOSI</t>
  </si>
  <si>
    <t>00099021001 DEPOSITO DE EFECTIVO, DEPOSITANTE: GUMERCINDO CHAVEZ MAMANI, CONCEPTO: DEVOLUCION POR DOBLE PERCEPCION, CUENTA DE DEPOSITO: CUENTA UNICA DEL TESORO /DJBR.</t>
  </si>
  <si>
    <t>00587012021 DEPOSITO DE EFECTIVO, DEPOSITANTE: ROSMERY USNAYO ARUQUIPA E.B.C., CONCEPTO: DEVOLUCION AL COMPROBANTE NRO 1789, CUENTA DE DEPOSITO: CUENTA UNICA DEL TESORO</t>
  </si>
  <si>
    <t>00587012021 DEPOSITO DE EFECTIVO, DEPOSITANTE: ROSMERY USNAYO ARUQUIPA E.B.C., CONCEPTO: DEVOLUCION AL COMPROBANTE NRO 2183 DE LA GESTION 2022, CUENTA DE DEPOSITO: CUENTA UNICA DEL TESORO</t>
  </si>
  <si>
    <t>00587012021 DEPOSITO DE EFECTIVO, DEPOSITANTE: ROSMERY USNAYO ARUQUIPA E.B.C., CONCEPTO: DEVOLUCION AL COMPROBANTE NRO 1979 GESTION 2022, CUENTA DE DEPOSITO: CUENTA UNICA DEL TESORO</t>
  </si>
  <si>
    <t>00587012021 DEPOSITO DE EFECTIVO, DEPOSITANTE: ROSMERY USNAYO ARUQUIPA E.B.C., CONCEPTO: DEVOLCUION AL COPROBANTE NRO 2164 DE LA GESTION 2022, CUENTA DE DEPOSITO: CUENTA UNICA DEL TESORO</t>
  </si>
  <si>
    <t>00099021001 DEPOSITO DE EFECTIVO, DEPOSITANTE: URSINA MANUELO CORNEJO, CONCEPTO: DEVOLUCION COBRO INDEBIDO POR INCONSISTENCIA DE COTIZACIONES SENASIR, CUENTA DE DEPOSITO: CUENTA UNICA DEL TESORO</t>
  </si>
  <si>
    <t>00081011101 DEPOSITO DE EFECTIVO, DEPOSITANTE: ROLANDO MARZE CONDORI-MOPSV, CONCEPTO: REPOSICIÓN DE TARJETA MARCADO, CUENTA DE DEPOSITO: CUENTA UNICA DEL TESORO</t>
  </si>
  <si>
    <t>00099021001 DEPOSITO DE EFECTIVO, DEPOSITANTE: YHOLA JUANITA YANARICO DE MACHACA, CONCEPTO: COBRO INDEBIDO POR NUEVAS NUPCIAS, CUENTA DE DEPOSITO: CUENTA UNICA DEL TESORO</t>
  </si>
  <si>
    <t>00099021001 DEPOSITO DE EFECTIVO, DEPOSITANTE: LIDIA EVELINA RODRIGUEZ SAAVEDRA, CONCEPTO: DEVOLUCIÓN DE DEUDA, DOBLE PERCEPCIÓN, CUENTA DE DEPOSITO: CUENTA UNICA DEL TESORO</t>
  </si>
  <si>
    <t>00291014203 DEP.DE CHEQ.AJENOS,RET.DE CAM.,CONCEPTO: REEMBOLSO POR L GAD SATACRUZ FIDEICOMISO FNDR CONSTRUCCION TUNEL INCAHUASI,DEP.: GAD SANTA CRUZ , PROCEDENCIA: BANCO UNION S.A., CHEQUE: 4030, FECHA DE EMISION:03/02/2023</t>
  </si>
  <si>
    <t>00099021001 DEP.DE CHEQ.AJENOS,RET.DE CAM.,CONCEPTO: MARIO LUIS PACELLO AGUIRRE,DEP.: BANCO UNION S.A. , PROCEDENCIA: BANCO UNION S.A., CHEQUE: 187957, FECHA DE EMISION:06/02/2023</t>
  </si>
  <si>
    <t>00099021001 DEPOSITO DE EFECTIVO, DEPOSITANTE: ESPERANZA AGUILAR ZEBALLOS, CONCEPTO: DEVOLUCION POR SOBREPASAR LA LETRA A POLICIA BOLIVIANA, CUENTA DE DEPOSITO: CUENTA UNICA DEL TESORO</t>
  </si>
  <si>
    <t>00587012021 DEPOSITO DE EFECTIVO, DEPOSITANTE: ROSMERY USNAYO ARUQUIPA- EBC, CONCEPTO: DEVOLUCIÓN AL COMPROBANTE N°2006 GESTIÓN 2022, CUENTA DE DEPOSITO: CUENTA UNICA DEL TESORO</t>
  </si>
  <si>
    <t>00587012021 DEPOSITO DE EFECTIVO, DEPOSITANTE: ROSMERY USNAYO ARUQUIPA- EBC, CONCEPTO: DEVOLUCIÓN AL COMPROBANTE N°1978 GESTIÓN 2022, CUENTA DE DEPOSITO: CUENTA UNICA DEL TESORO</t>
  </si>
  <si>
    <t>00548132001 DEPOSITO DE EFECTIVO, DEPOSITANTE: RENE GABRIEL LARUTA TOLA, CONCEPTO: DEVOLUCION DEL 13% POR VIATICOS, CUENTA DE DEPOSITO: CUENTA UNICA DEL TESORO</t>
  </si>
  <si>
    <t>00213012001 DEPOSITO DE EFECTIVO, DEPOSITANTE: CHAMBI RAMIREZ DEMETRIO CARLOS, CONCEPTO: DEVOLUCIÓN DE PASAJES, CUENTA DE DEPOSITO: CUENTA UNICA DEL TESORO</t>
  </si>
  <si>
    <t>00099021001 DEP.DE CHEQ.AJENOS,RET.DE CAM.,CONCEPTO: DEVOLUCION DE COTIZACION EXCESO,DEP.: FUTURO DE BOLIVIA S.A. AFP , PROCEDENCIA: BANCO DE CREDITO DE BOLIVIA S.A., CHEQUE: 68843, FECHA DE EMISION:03/02/2023</t>
  </si>
  <si>
    <t>00099021001 DEP.DE CHEQ.AJENOS,RET.DE CAM.,CONCEPTO: RAMIRO OSVALDO ARNEZ PANTOJA,DEP.: BANCO UNION SA , PROCEDENCIA: BANCO UNION S.A., CHEQUE: 187959, FECHA DE EMISION:07/02/2023</t>
  </si>
  <si>
    <t>00099021001 DEPOSITO DE EFECTIVO, DEPOSITANTE: JULIO CRUZ RODRIGUEZ, CONCEPTO: POR DOBLE PERSEPCION, CUENTA DE DEPOSITO: CUENTA UNICA DEL TESORO</t>
  </si>
  <si>
    <t>00587012018 DEPOSITO DE EFECTIVO, DEPOSITANTE: EDWIN ROGER ARNEZ GONZALES E.B.C., CONCEPTO: DEVOLUCION AL COMPROBANTE N°549, CUENTA DE DEPOSITO: CUENTA UNICA DEL TESORO</t>
  </si>
  <si>
    <t>00587012016 DEPOSITO DE EFECTIVO, DEPOSITANTE: IRMA CHACON RIVERA - E.B.C., CONCEPTO: DEVOLUCION AL COMPROBANTE N°451 DE LA GESTION 2022, CUENTA DE DEPOSITO: CUENTA UNICA DEL TESORO</t>
  </si>
  <si>
    <t>00587012016 DEPOSITO DE EFECTIVO, DEPOSITANTE: IRMA CHACON RIVERA-E.B.C., CONCEPTO: DEVOLUCION AL COMPROBANTE N°1254 DE LA GESTION 2022, CUENTA DE DEPOSITO: CUENTA UNICA DEL TESORO</t>
  </si>
  <si>
    <t>00587012016 DEPOSITO DE EFECTIVO, DEPOSITANTE: E.B.C.-IRMA CHACON RIVERA, CONCEPTO: DEVOLUCION AL COMPROBANTE N°842 DE LA GESTION 2022, CUENTA DE DEPOSITO: CUENTA UNICA DEL TESORO</t>
  </si>
  <si>
    <t>00587012012 DEPOSITO DE EFECTIVO, DEPOSITANTE: IRMA CHACON RIVERA-E.B.C., CONCEPTO: DEVOLUCION AL COMPROBANTE N°2050 DE GESTION 2022, CUENTA DE DEPOSITO: CUENTA UNICA DEL TESORO</t>
  </si>
  <si>
    <t>00099021001 DEPOSITO DE EFECTIVO, DEPOSITANTE: MARIA LUISA ROMERO ROJAS, CONCEPTO: DEVOLUCION DOBLE PERCEPCION, CUENTA DE DEPOSITO: CUENTA UNICA DEL TESORO /DJBR.</t>
  </si>
  <si>
    <t>00099021001 DEPOSITO DE EFECTIVO, DEPOSITANTE: MINISTERIO DE MEDIO AMBIENTE Y AGUA, CONCEPTO: CONCEPTO DE REPOSICION UTILES DE ESCRITORIO, CUENTA DE DEPOSITO: CUENTA UNICA DEL TESORO</t>
  </si>
  <si>
    <t>00099021001 DEPOSITO DE EFECTIVO, DEPOSITANTE: JOSE ARMANDO PERICON VARGAS, CONCEPTO: DEVOLUCIÓN POR DOBLE PERCEPCIÓN, CUENTA DE DEPOSITO: CUENTA UNICA DEL TESORO /DJBR.</t>
  </si>
  <si>
    <t>00099021001 DEPOSITO DE EFECTIVO, DEPOSITANTE: CATACORA ALVAREZ JULIO, CONCEPTO: DOBLE PERCEPCION, CUENTA DE DEPOSITO: CUENTA UNICA DEL TESORO /DJBR.</t>
  </si>
  <si>
    <t>00099021001 DEP.DE CHEQ.AJENOS,RET.DE CAM.,CONCEPTO: JENNY GRISELDA MACHICADO VILLARRUBIA,DEP.: BANCO UNION SA , PROCEDENCIA: BANCO UNION S.A., CHEQUE: 187960, FECHA DE EMISION:08/02/2023</t>
  </si>
  <si>
    <t>00099021001 DEPOSITO DE EFECTIVO, DEPOSITANTE: LOURDES ALIAGA ZAPATA, CONCEPTO: DOBLE PERCEPCION DEL MES DE FEBRERO 2023, CUENTA DE DEPOSITO: CUENTA UNICA DEL TESORO</t>
  </si>
  <si>
    <t>00099021001 DEPOSITO DE EFECTIVO, DEPOSITANTE: FELIX SALAMANCA ERGUETA, CONCEPTO: DOBLE PERCEPCIÓN, CUENTA DE DEPOSITO: CUENTA UNICA DEL TESORO /DJBR.</t>
  </si>
  <si>
    <t>00099021001 DEPOSITO DE EFECTIVO, DEPOSITANTE: TEOFILO BAPTISTA RAMIREZ, CONCEPTO: DEVOLUCIÓN DE HABERES 2010 MES DE ENERO DE 2023, CUENTA DE DEPOSITO: CUENTA UNICA DEL TESORO /DJBR.</t>
  </si>
  <si>
    <t>00601012001 DEPOSITO DE EFECTIVO, DEPOSITANTE: PLACIDO CONDORI MAMANI, CONCEPTO: DEVOLUCION DE SALDOS, CUENTA DE DEPOSITO: CUENTA UNICA DEL TESORO</t>
  </si>
  <si>
    <t>00099021001 DEPOSITO DE EFECTIVO, DEPOSITANTE: MARCO ANTONIO BOZO RIOS - AISEM, CONCEPTO: DEVOLUCIÓN DE FONDOS POR CONCEPTO DE DESCARGO DE FONDOS EN AVANCE SEGÚN INFORME DE DESCARGO, CUENTA DE DEPOSITO: CUENTA UNICA DEL TESORO</t>
  </si>
  <si>
    <t>00099021001 DEPOSITO DE EFECTIVO, DEPOSITANTE: VIVEROS DURAN CRISTINA, CONCEPTO: DEVOLUCIÓN DE DEUDA, CUENTA DE DEPOSITO: CUENTA UNICA DEL TESORO</t>
  </si>
  <si>
    <t>00099021001 DEPOSITO DE EFECTIVO, DEPOSITANTE: JEANNETTE ANGUS ENRIQUEZ, CONCEPTO: DEVOLUCIÓN DOBLE PERCEPCIÓN, CUENTA DE DEPOSITO: CUENTA UNICA DEL TESORO</t>
  </si>
  <si>
    <t>00099021001 DEPOSITO DE EFECTIVO, DEPOSITANTE: JOSE ORLANDO SOLIZ ARGANDOÑA, CONCEPTO: DOBLE PERCEPCION, CUENTA DE DEPOSITO: CUENTA UNICA DEL TESORO</t>
  </si>
  <si>
    <t>00099021001 DEPOSITO DE EFECTIVO, DEPOSITANTE: MIRIAM SILES MENDOZA, CONCEPTO: DEVOLUCIÓN DE RETROACTIVO, CUENTA DE DEPOSITO: CUENTA UNICA DEL TESORO</t>
  </si>
  <si>
    <t>00597012001 DEPOSITO DE EFECTIVO, DEPOSITANTE: ALEYDA IRIS CONDORI CHOQUETARQUI, CONCEPTO: DEVOLUCIÓN IVA 13% DE LA FACTURA N°223557 CORRESPONDIENTE AL MES DE NOVIEMBRE DE LA EMPRESA AXS, CUENTA DE DEPOSITO: CUENTA UNICA DEL TESORO</t>
  </si>
  <si>
    <t>00099021001 DEPOSITO DE EFECTIVO, DEPOSITANTE: MARCO ANTONIO FERNANDEZ SILVA, CONCEPTO: DOBLE PERCEPCIÓN, CUENTA DE DEPOSITO: CUENTA UNICA DEL TESORO</t>
  </si>
  <si>
    <t>00293012001 DEPOSITO DE EFECTIVO, DEPOSITANTE: MARCO ANTONIO CRISPIN MARQUEZ, CONCEPTO: DEPÓSITO FUNDACIÓN CULTURAL BCB, POR DAÑOS Y PERJUICIOS MP/ OSMAN CALLAPINO, CUENTA DE DEPOSITO: CUENTA UNICA DEL TESORO</t>
  </si>
  <si>
    <t>00670072001 DEPOSITO DE EFECTIVO, DEPOSITANTE: MIGUEL ANGEL CONDORI ANAGUA, CONCEPTO: COMBUSTIBLE NO UTILIZADO, CUENTA DE DEPOSITO: CUENTA UNICA DEL TESORO</t>
  </si>
  <si>
    <t>00099021001 DEP.DE CHEQ.AJENOS,RET.DE CAM.,CONCEPTO: INCENTIVO AL BACHILLER DESTACADO, GESTIONES 2014,2015 Y 2016,DEP.: MINISTERIO DE EDUCACION , PROCEDENCIA: BANCO UNION S.A., CHEQUE: 418, FECHA DE EMISION:31/01/2023</t>
  </si>
  <si>
    <t>00099021001 DEP.DE CHEQ.AJENOS,RET.DE CAM.,CONCEPTO: DEVOLUCIÓN FONDOS SOLICITADOS POR ERROR SEGUN CONCILIACION OCTUBRE 2022,DEP.: SEGUROS PROVIDA S.A. , PROCEDENCIA: BANCO NACIONAL DE BOLIVIA S.A., CHEQUE: 2312858, FECHA DE EMISION:09/02/2023</t>
  </si>
  <si>
    <t>00099021001 DEPOSITO DE EFECTIVO, DEPOSITANTE: OSCAR JULIO ARCE PERALTA, CONCEPTO: DEVOLUCIÓN POR DOBLE PERCEPCIÓN, CUENTA DE DEPOSITO: CUENTA UNICA DEL TESORO /DJBR.</t>
  </si>
  <si>
    <t>00099021001 DEPOSITO DE EFECTIVO, DEPOSITANTE: HUGO BARBA ARAMAYO-MIN. DE SALUD Y DEP., CONCEPTO: DOBLE PERCEPCION DEVOLUCION, CUENTA DE DEPOSITO: CUENTA UNICA DEL TESORO</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</si>
  <si>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</si>
  <si>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</si>
  <si>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</si>
  <si>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VICTORIA APAZA ARIAS, CONCEPTO: DEVOLUCIÓN POR DOBLE PERCEPCION, CUENTA DE DEPOSITO: CUENTA UNICA DEL TESORO</t>
  </si>
  <si>
    <t>00213012001 DEPOSITO DE EFECTIVO, DEPOSITANTE: SOSSA SANCHEZ ERICK VICTOR, CONCEPTO: DEVOLUCIÓN DE VIATICOS, CUENTA DE DEPOSITO: CUENTA UNICA DEL TESORO</t>
  </si>
  <si>
    <t>00213012001 DEPOSITO DE EFECTIVO, DEPOSITANTE: SOSSA SANCHEZ ERICK VICTOR, CONCEPTO: DEVOLUCIÓN DE PASAJES, CUENTA DE DEPOSITO: CUENTA UNICA DEL TESORO</t>
  </si>
  <si>
    <t>00099021001 DEPOSITO DE EFECTIVO, DEPOSITANTE: TEODORO ALARCON CANDIA, CONCEPTO: DOBLE PERCEPCIÓN, CUENTA DE DEPOSITO: CUENTA UNICA DEL TESORO</t>
  </si>
  <si>
    <t>00099021001 DEPOSITO DE EFECTIVO, DEPOSITANTE: EVELYN TATIANA ALI CHAVEZ, CONCEPTO: REVERSION DE BOLETA DE HABER MENSUAL, CUENTA DE DEPOSITO: CUENTA UNICA DEL TESORO /DJBR.</t>
  </si>
  <si>
    <t>00099021001 DEP.DE CHEQ.AJENOS,RET.DE CAM.,CONCEPTO: RAUL VICENTE VEIZAGA REJAS,DEP.: BANCO UNION S.A , PROCEDENCIA: BANCO UNION S.A., CHEQUE: 187962, FECHA DE EMISION:10/02/2023</t>
  </si>
  <si>
    <t>00291012008 DEP.DE CHEQ.AJENOS,RET.DE CAM.,CONCEPTO: VIVIANA AGUERO JUSTINIANO,DEP.: BANCO UNION S.A. , PROCEDENCIA: BANCO UNION S.A., CHEQUE: 187963, FECHA DE EMISION:10/02/2023</t>
  </si>
  <si>
    <t>00291012008 DEP.DE CHEQ.AJENOS,RET.DE CAM.,CONCEPTO: VIVIANA AGUERO JUSTINIANO,DEP.: BANCO UNION S.A. , PROCEDENCIA: BANCO UNION S.A., CHEQUE: 187964, FECHA DE EMISION:10/02/2023</t>
  </si>
  <si>
    <t>00099021001 DEPOSITO DE EFECTIVO, DEPOSITANTE: AGUSTINA RODRIGUEZ DE APAZA, CONCEPTO: DEVOLUCION NUPCIAS, CUENTA DE DEPOSITO: CUENTA UNICA DEL TESORO</t>
  </si>
  <si>
    <t>00099021001 DEPOSITO DE EFECTIVO, DEPOSITANTE: EDWIN VICTOR LAMAS SIVILA, CONCEPTO: DEPÓSITO POR DEVOLUCIÓN SUELDO SUPERIOR AL PRESIDENTE, CUENTA DE DEPOSITO: CUENTA UNICA DEL TESORO /DJBR.</t>
  </si>
  <si>
    <t>00249012001 DEPOSITO DE EFECTIVO, DEPOSITANTE: IBLIN ROSSO FLORES, CONCEPTO: DEVOLUCIÓN DE REFRIGERIO DICIEMBRE/2022, CUENTA DE DEPOSITO: CUENTA UNICA DEL TESORO</t>
  </si>
  <si>
    <t>00249012001 DEPOSITO DE EFECTIVO, DEPOSITANTE: IBLIN ROSSO FLORES, CONCEPTO: DEVOLUCIÓN DE PASAJES DICIEMBRE/2022, CUENTA DE DEPOSITO: CUENTA UNICA DEL TESORO</t>
  </si>
  <si>
    <t>00099021001 DEPOSITO DE EFECTIVO, DEPOSITANTE: MARIA JESUS HOYOS CASTRO, CONCEPTO: COBRO INDEBIDO POR SEGUNDAS NUPCIAS, CUENTA DE DEPOSITO: CUENTA UNICA DEL TESORO</t>
  </si>
  <si>
    <t>00081011101 DEPOSITO DE EFECTIVO, DEPOSITANTE: MANFRED LOPEZ VELARDE, CONCEPTO: REPOSICION DE CREDENCIAL, CUENTA DE DEPOSITO: CUENTA UNICA DEL TESORO</t>
  </si>
  <si>
    <t>00081011101 DEPOSITO DE EFECTIVO, DEPOSITANTE: MANFRED LOPEZ VELARDE, CONCEPTO: REPOSICION DE TARJETA MARCADO, CUENTA DE DEPOSITO: CUENTA UNICA DEL TESORO</t>
  </si>
  <si>
    <t>00212014306 DEPOSITO DE EFECTIVO, DEPOSITANTE: INSTITUTO NACIONAL DE REFORMA AGRARIA, CONCEPTO: DEVOLUCION PLANILLA N°18 DIRECCION DEPARTAMENTAL COCHABAMBA, CUENTA DE DEPOSITO: CUENTA UNICA DEL TESORO</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</si>
  <si>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</si>
  <si>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</si>
  <si>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</si>
  <si>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00224012007 DEP.DE CHEQ.AJENOS,RET.DE CAM.,CONCEPTO: REPOSICIÓN DE FONDOS A TRAVES DEL SIGEP AL PROGRAMA SHINAHOTA,DEP.: INSUMOS BOLIVIA , PROCEDENCIA: BANCO UNION S.A., CHEQUE: 2269, FECHA DE EMISION:10/02/2023</t>
  </si>
  <si>
    <t>00382014302 DEPOSITO DE EFECTIVO, DEPOSITANTE: AISEM, CONCEPTO: DEVOLUCION DE VIATICOS, CUENTA DE DEPOSITO: CUENTA UNICA DEL TESORO</t>
  </si>
  <si>
    <t>00099021001 DEPOSITO DE EFECTIVO, DEPOSITANTE: AISEM, CONCEPTO: DEVOLUCION DE VIATICOS, CUENTA DE DEPOSITO: CUENTA UNICA DEL TESORO</t>
  </si>
  <si>
    <t>00213012001 DEPOSITO DE EFECTIVO, DEPOSITANTE: ARRIAGA FLORES EVELIN, CONCEPTO: DEVOLUCION DE PASAJES, CUENTA DE DEPOSITO: CUENTA UNICA DEL TESORO</t>
  </si>
  <si>
    <t>00213012001 DEPOSITO DE EFECTIVO, DEPOSITANTE: ESCOBAR QUISPE DINA ANGELICA, CONCEPTO: DEVOLUCION DE PASAJES, CUENTA DE DEPOSITO: CUENTA UNICA DEL TESORO</t>
  </si>
  <si>
    <t>00595012002 DEPOSITO DE EFECTIVO, DEPOSITANTE: JAIME DURAN CHUQUIMIA, CONCEPTO: DEVOLUCION DE VIATICOS DEV 84/22, CUENTA DE DEPOSITO: CUENTA UNICA DEL TESORO</t>
  </si>
  <si>
    <t>00595012002 DEPOSITO DE EFECTIVO, DEPOSITANTE: JAIME DURAN CHUQUIMIA, CONCEPTO: DEVOLUCION DE VIATICOS DEV 68/22, CUENTA DE DEPOSITO: CUENTA UNICA DEL TESORO</t>
  </si>
  <si>
    <t>00587012012 DEPOSITO DE EFECTIVO, DEPOSITANTE: IRMA CHACON RIVERA E.B.C., CONCEPTO: DEVOLUCION AL COMPROBANTE NRO 1887 DE LA GESTION 2022, CUENTA DE DEPOSITO: CUENTA UNICA DEL TESORO</t>
  </si>
  <si>
    <t>00587012016 DEPOSITO DE EFECTIVO, DEPOSITANTE: CAROLA CARMEN GUZMAN E.B.C., CONCEPTO: DEVOLUCION AL COMPROBANTE N° 1732 DE LA GESTION 2022, CUENTA DE DEPOSITO: CUENTA UNICA DEL TESORO</t>
  </si>
  <si>
    <t>00099021001 DEP.DE CHEQ.AJENOS,RET.DE CAM.,CONCEPTO: OLGA BETZABE CARTAGENA FORONDA,DEP.: BANCO UNION SA , PROCEDENCIA: BANCO UNION S.A., CHEQUE: 187968, FECHA DE EMISION:14/02/2023</t>
  </si>
  <si>
    <t>00081011101 DEPOSITO DE EFECTIVO, DEPOSITANTE: JULIETA MARGOT TORRICO LANDA, CONCEPTO: REPOSICION DE TARJETA MARCADO, CUENTA DE DEPOSITO: CUENTA UNICA DEL TESORO</t>
  </si>
  <si>
    <t>00099021001 DEPOSITO DE EFECTIVO, DEPOSITANTE: MARIO ALEJANDRO ROCA ALVAREZ, CONCEPTO: REGULARIZACION DE TOPE SALARIAL GESTION 2021, CUENTA DE DEPOSITO: CUENTA UNICA DEL TESORO</t>
  </si>
  <si>
    <t>00046024204 DEPOSITO DE EFECTIVO, DEPOSITANTE: RATZI CABALLERO CASTRO, CONCEPTO: REVERSION SALDO NO EJECUTADO, CUENTA DE DEPOSITO: CUENTA UNICA DEL TESORO</t>
  </si>
  <si>
    <t>00099021001 DEPOSITO DE EFECTIVO, DEPOSITANTE: RONALD IGOR PARDO ZAPATA, CONCEPTO: DEVOLUCION RECURSOS, CUENTA DE DEPOSITO: CUENTA UNICA DEL TESORO /DJBR.</t>
  </si>
  <si>
    <t>00099021001 DEPOSITO DE EFECTIVO, DEPOSITANTE: TATIANA MARUSIA QUIROGA MORALES, CONCEPTO: DOBLE PERCEPCIÓN POR LA DUODECIMA DEL PERIODO ENERO 2021, CUENTA DE DEPOSITO: CUENTA UNICA DEL TESORO</t>
  </si>
  <si>
    <t>00099021001 DEPOSITO DE EFECTIVO, DEPOSITANTE: CARLOS DENCEL PELAEZ PACHECO, CONCEPTO: RENUMERACION MAXIMA PERMITIDA ENERO 2023, CUENTA DE DEPOSITO: CUENTA UNICA DEL TESORO</t>
  </si>
  <si>
    <t>00212012001 DEPOSITO DE EFECTIVO, DEPOSITANTE: INRA, CONCEPTO: DEVOLUCION DE VIATICOS DE LA GESTION 2022 PREVENTIVO 1983, CUENTA DE DEPOSITO: CUENTA UNICA DEL TESORO</t>
  </si>
  <si>
    <t>00099021001 DEPOSITO DE EFECTIVO, DEPOSITANTE: ALICIA SDENKA SAAVEDRA LOREDO, CONCEPTO: DEVOLUCIÓN DE DEUDA FORM CD/DP-001, CUENTA DE DEPOSITO: CUENTA UNICA DEL TESORO /DJBR.</t>
  </si>
  <si>
    <t>00099021001 DEPOSITO DE EFECTIVO, DEPOSITANTE: RONALD NELSON MACHACA ZARATE, CONCEPTO: DEVOLUCIÓN DE PASAJE, CUENTA DE DEPOSITO: CUENTA UNICA DEL TESORO /DJBR.</t>
  </si>
  <si>
    <t>00099021001 DEPOSITO DE EFECTIVO, DEPOSITANTE: IVAN CARLOS ARANDIA LEDEZMA, CONCEPTO: EXCEDENTE DE LA RENUMERACION PERMITIDA EN EL SECTOR PUBLICO CORRESPONDIENTE AL MES DE ENERO 2023, CUENTA DE DEPOSITO: CUENTA UNICA DEL TESORO</t>
  </si>
  <si>
    <t>00099021001 DEP.DE CHEQ.AJENOS,RET.DE CAM.,CONCEPTO: GASTON ENRIQUE ARANIBAR BELTRAN,DEP.: BANCO UNION S.A. , PROCEDENCIA: BANCO UNION S.A., CHEQUE: 187969, FECHA DE EMISION:15/02/2023</t>
  </si>
  <si>
    <t>00294014101 DEPOSITO DE EFECTIVO, DEPOSITANTE: COTEL RL, CONCEPTO: DEVOLUCION POR TRANSFERENCIA ERRONEA DE UNIBOL A COTEL RL, CUENTA DE DEPOSITO: CUENTA UNICA DEL TESORO</t>
  </si>
  <si>
    <t>00099021001 DEPOSITO DE EFECTIVO, DEPOSITANTE: AISEM - ROGER S. MONTEVILLA, CONCEPTO: DEVOLUCION DE PASAJES AEREOS, CUENTA DE DEPOSITO: CUENTA UNICA DEL TESORO</t>
  </si>
  <si>
    <t>00099021001 DEPOSITO DE EFECTIVO, DEPOSITANTE: PEDRO PABLO BAPTISTA RAMIREZ, CONCEPTO: DOBLE PERSEPCIÓN, CUENTA DE DEPOSITO: CUENTA UNICA DEL TESORO /DJBR.</t>
  </si>
  <si>
    <t>00099021001 DEPOSITO DE EFECTIVO, DEPOSITANTE: MARCO ANTONIO TAPIA FLORES, CONCEPTO: DEVOLUCION POR DOBLE PERCEPCION, CUENTA DE DEPOSITO: CUENTA UNICA DEL TESORO /DJBR.</t>
  </si>
  <si>
    <t>00099021001 DEP.DE CHEQ.AJENOS,RET.DE CAM.,CONCEPTO: DEVOLUCIÓN DE PASAJES AEREOS INTERNACIONALES,DEP.: CONSEJEROS DE VIAJES SRL , PROCEDENCIA: BANCO NACIONAL DE BOLIVIA S.A., CHEQUE: 895750, FECHA DE EMISION:16/02/2023</t>
  </si>
  <si>
    <t>00099021001 DEP.DE CHEQ.AJENOS,RET.DE CAM.,CONCEPTO: DEVOLUCIÓN DE COTIZACIONES EXCESO EMP. FBP,DEP.: FUTURO DE BOLIVIA S.A. AFP , PROCEDENCIA: BANCO DE CREDITO DE BOLIVIA S.A., CHEQUE: 68930, FECHA DE EMISION:15/02/2023</t>
  </si>
  <si>
    <t>00099021001 DEP.DE CHEQ.AJENOS,RET.DE CAM.,CONCEPTO: DEVOLUCIÓN COTIZACIÓN EXCESO EMPLEADOR,DEP.: FUTURO DE BOLIVIA S.A. AFP , PROCEDENCIA: BANCO DE CREDITO DE BOLIVIA S.A., CHEQUE: 68931, FECHA DE EMISION:15/02/2023</t>
  </si>
  <si>
    <t>00030011102 DEP.DE CHEQ.AJENOS,RET.DE CAM.,CONCEPTO: DEVOLUCION PASAJE AEREO MIGUEL SALAZAR C31-2-37/2022,DEP.: MIGUEL SALAZAR LIMA , PROCEDENCIA: BANCO UNION S.A., CHEQUE: 959, FECHA DE EMISION:15/02/2023</t>
  </si>
  <si>
    <t>00099021001 DEP.DE CHEQ.AJENOS,RET.DE CAM.,CONCEPTO: EDDY WILMER LAURA BALTAZAR,DEP.: BANCO UNION SA , PROCEDENCIA: BANCO UNION S.A., CHEQUE: 187973, FECHA DE EMISION:16/02/2023</t>
  </si>
  <si>
    <t>00099021001 DEP.DE CHEQ.AJENOS,RET.DE CAM.,CONCEPTO: JUAN CARLOS VALERIO MOLINA MALDONADO,DEP.: BANCO UNION SA , PROCEDENCIA: BANCO UNION S.A., CHEQUE: 187972, FECHA DE EMISION:16/02/2023 /DJBR.</t>
  </si>
  <si>
    <t>00099021001 DEP.DE CHEQ.AJENOS,RET.DE CAM.,CONCEPTO: GLADIS CLEMENCIA PATZY CALVIMONTES,DEP.: BANCO UNION SA , PROCEDENCIA: BANCO UNION S.A., CHEQUE: 187970, FECHA DE EMISION:16/02/2023</t>
  </si>
  <si>
    <t>00099021001 DEPOSITO DE EFECTIVO, DEPOSITANTE: ABDON COAQUIRA HUMEREZ, CONCEPTO: DOBLE PERCEPCION POR LOS MESES:ENERO - FEBRERO 2021, CUENTA DE DEPOSITO: CUENTA UNICA DEL TESORO</t>
  </si>
  <si>
    <t>00213012001 DEPOSITO DE EFECTIVO, DEPOSITANTE: DINA RAQUEL RAMIREZ RODRIGUEZ, CONCEPTO: DEVOLUCION DE PASAJES, CUENTA DE DEPOSITO: CUENTA UNICA DEL TESORO</t>
  </si>
  <si>
    <t>00597012001 DEPOSITO DE EFECTIVO, DEPOSITANTE: MIGUEL ANGEL VINAYA CRUZ, CONCEPTO: DEPÓSITO POR ADEUDOS REGISTRADOS EN ESTADOS FINANCIEROS COMIBOL GESTIÓN 2017, CUENTA DE DEPOSITO: CUENTA UNICA DEL TESORO</t>
  </si>
  <si>
    <t>00099021001 DEPOSITO DE EFECTIVO, DEPOSITANTE: CAFETERIA "ELY", CONCEPTO: DEVOLUCIÓN DE RECURSOS ORDINARIOS DICIEMBRE - 2022, CUENTA DE DEPOSITO: CUENTA UNICA DEL TESORO</t>
  </si>
  <si>
    <t>00423142001 DEPOSITO DE EFECTIVO, DEPOSITANTE: CAJA DE SALUD DE CAMINOS Y RA, CONCEPTO: DEVOLUCION DE RETROACTIVO, CUENTA DE DEPOSITO: CUENTA UNICA DEL TESORO</t>
  </si>
  <si>
    <t>00597012001 DEPOSITO DE EFECTIVO, DEPOSITANTE: JESUS REYNALDO COCHI LIMACHI, CONCEPTO: DEUDA REGISTRADA EN COMIBOL EN LA GESTIÓN 2017,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</si>
  <si>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</si>
  <si>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</si>
  <si>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00078034201 DEP.DE CHEQ.AJENOS,RET.DE CAM.,CONCEPTO: DEVOLUCION POR CONCILIACION CON TALLER SURGAS EQUIPOS NO REPORTADOS EN BASE DE DATOS ANH,DEP.: ROSSMERY NELLY ARUQUIPA MAMANI , PROCEDENCIA: BANCO UNION S.A., CHEQUE: 157, FECHA DE EMISION:14/02/2023</t>
  </si>
  <si>
    <t>00099021001 DEP.DE CHEQ.AJENOS,RET.DE CAM.,CONCEPTO: DEVOLUCION AETN,DEP.: CAJA DE SALUD DE LA BANCA PRIVADA , PROCEDENCIA: BANCO NACIONAL DE BOLIVIA S.A., CHEQUE: 3599370, FECHA DE EMISION:07/02/2023</t>
  </si>
  <si>
    <t>00078034201 DEP.DE CHEQ.AJENOS,RET.DE CAM.,CONCEPTO: DEVOLUCION POR DESCUENTO DE LICENCIA SIN GOCE DE HABERES FUENTE 42- ORGANISMO 230,DEP.: ROSSMERY ARUQUIPA , PROCEDENCIA: BANCO UNION S.A., CHEQUE: 159, FECHA DE EMISION:15/02/2023</t>
  </si>
  <si>
    <t>00099021001 DEP.DE CHEQ.AJENOS,RET.DE CAM.,CONCEPTO: DEVOLUCION APS,DEP.: CAJA DE SALUD DE LA BANCA PRIVADA , PROCEDENCIA: BANCO NACIONAL DE BOLIVIA S.A., CHEQUE: 3599405, FECHA DE EMISION:07/02/2023</t>
  </si>
  <si>
    <t>00099021001 DEPOSITO DE EFECTIVO, DEPOSITANTE: FREDY MOISES FLORES MAMANI, CONCEPTO: COBRO INDEBIDO DEL P.R.A., CUENTA DE DEPOSITO: CUENTA UNICA DEL TESORO</t>
  </si>
  <si>
    <t>00099021001 DEPOSITO DE EFECTIVO, DEPOSITANTE: EMILIANA LIMACHI POMA, CONCEPTO: COBRO INDEBIDO DEVOLUCION, CUENTA DE DEPOSITO: CUENTA UNICA DEL TESORO</t>
  </si>
  <si>
    <t>00099021001 DEPOSITO DE EFECTIVO, DEPOSITANTE: CLARIVEL AYALA PERROGON CI 3232504, CONCEPTO: DEVOLUCION DE SUELDOS Y SALARIOS, CUENTA DE DEPOSITO: CUENTA UNICA DEL TESORO</t>
  </si>
  <si>
    <t>00213012001 DEPOSITO DE EFECTIVO, DEPOSITANTE: PRISCILA ANGELA RAMOS CHUQUIMIA, CONCEPTO: DEVOLUCION DE PASAJES, CUENTA DE DEPOSITO: CUENTA UNICA DEL TESORO</t>
  </si>
  <si>
    <t>00213012001 DEPOSITO DE EFECTIVO, DEPOSITANTE: VICTOR HUGO GUIBARRA ESCOBAR, CONCEPTO: DEVOLUCION DE PASAJES, CUENTA DE DEPOSITO: CUENTA UNICA DEL TESORO</t>
  </si>
  <si>
    <t>00132032001 DEPOSITO DE EFECTIVO, DEPOSITANTE: NINA CRUZ DE MACIAS IVONNE NATIVIDAD, CONCEPTO: DEVOLUCIÓN DE SALDO CONTRATO SEDEM - GJ - ECEBOL N° 145-2022, CUENTA DE DEPOSITO: CUENTA UNICA DEL TESORO</t>
  </si>
  <si>
    <t>00389012001 DEPOSITO DE EFECTIVO, DEPOSITANTE: OF CENTRAL - MC4 SRL, CONCEPTO: DEVOLUCION DE RECURSOS POR PAGO EN DEMASIA C-31 N°778 DA 1, CUENTA DE DEPOSITO: CUENTA UNICA DEL TESORO</t>
  </si>
  <si>
    <t>00213012001 DEPOSITO DE EFECTIVO, DEPOSITANTE: LUIS JAVIER AGUILAR MORALES, CONCEPTO: DEVOLUCION DE PASAJES, CUENTA DE DEPOSITO: CUENTA UNICA DEL TESORO</t>
  </si>
  <si>
    <t>00192014101 DEPOSITO DE EFECTIVO, DEPOSITANTE: CLAUDIA AKEMI BELTRAN TEREBA, CONCEPTO: DEV RECURSOS SOBRANTES COMPRA TALONAROS C31-326.1.10/2019 FF 00.41-119, CLAUDIA BELTRAN TEREBA, CUENTA DE DEPOSITO: CUENTA UNICA DEL TESORO</t>
  </si>
  <si>
    <t>00291034201 DEP.DE CHEQ.AJENOS,RET.DE CAM.,CONCEPTO: TRANSFERENCIA DE RECURSOS,DEP.: ADMINISTRADORA BOLIVIANA DE CARRETERAS -ABC , PROCEDENCIA: BANCO UNION S.A., CHEQUE: 34, FECHA DE EMISION:17/02/2023</t>
  </si>
  <si>
    <t>00291034101 DEP.DE CHEQ.AJENOS,RET.DE CAM.,CONCEPTO: TRANSFERENCIA DE RECURSOS,DEP.: ADMINISTRADORA BOLIVIANA DE CARRETERAS-ABC , PROCEDENCIA: BANCO UNION S.A., CHEQUE: 33, FECHA DE EMISION:17/02/2023</t>
  </si>
  <si>
    <t>00099021001 DEP.DE CHEQ.AJENOS,RET.DE CAM.,CONCEPTO: DEVOLUCION COTIZACION EXCESO,DEP.: FUTURO DE BOLIVIA SA - AFP , PROCEDENCIA: BANCO DE CREDITO DE BOLIVIA S.A., CHEQUE: 68937, FECHA DE EMISION:17/02/2023</t>
  </si>
  <si>
    <t>00212012001 DEPOSITO DE EFECTIVO, DEPOSITANTE: MARIA LOPEZ SEGALES CI.6019179LP, CONCEPTO: REPOSICION DE CREDENCIAL, CUENTA DE DEPOSITO: CUENTA UNICA DEL TESORO</t>
  </si>
  <si>
    <t>00251012001 DEPOSITO DE EFECTIVO, DEPOSITANTE: BERNARDINA CAMACHO, CONCEPTO: DEVOLUCIÓN DE SALDO EXCEDENTE DE REFRIGERIO - FEBRERO 2022, CUENTA DE DEPOSITO: CUENTA UNICA DEL TESORO</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</si>
  <si>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</si>
  <si>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</si>
  <si>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00015011107 DEPOSITO DE EFECTIVO, DEPOSITANTE: JORGE COSTAS, CONCEPTO: PAGO CONTRAPARTE SERVICIO DE ENERGIA ELECTRICA CALLE CUBA N°1617, CUENTA DE DEPOSITO: CUENTA UNICA DEL TESORO</t>
  </si>
  <si>
    <t>00213012001 DEPOSITO DE EFECTIVO, DEPOSITANTE: ISRAEL BECKAR RIVERO COPA, CONCEPTO: DEVOLUCIÓN DE PASAJES, CUENTA DE DEPOSITO: CUENTA UNICA DEL TESORO</t>
  </si>
  <si>
    <t>00099021001 DEP.DE CHEQ.AJENOS,RET.DE CAM.,CONCEPTO: PAGO POR DESCUENTO RECURSOS PUBLICOS,DEP.: CAJA NACIONAL DE SALUD , PROCEDENCIA: BANCO UNION S.A., CHEQUE: 66138, FECHA DE EMISION:22/02/2023</t>
  </si>
  <si>
    <t>00598012001 DEPOSITO DE EFECTIVO, DEPOSITANTE: EDITORIAL DEL ESTADO -VIVIANA QUINTANILLA MORILLAS, CONCEPTO: ALQUILER PARA LA RENDICION PUBLICA DE CUENTAS FINAL GESTION 2022, CUENTA DE DEPOSITO: CUENTA UNICA DEL TESORO</t>
  </si>
  <si>
    <t>00099021001 DEPOSITO DE EFECTIVO, DEPOSITANTE: RENE PINTO CUELLAR, CONCEPTO: DEVOLUCION DE DEUDA, CUENTA DE DEPOSITO: CUENTA UNICA DEL TESORO /DJBR.</t>
  </si>
  <si>
    <t>00213012001 DEPOSITO DE EFECTIVO, DEPOSITANTE: MARCO ANTONIO CONDORI HUARACHI, CONCEPTO: DEVOLUCION DE PASAJES, CUENTA DE DEPOSITO: CUENTA UNICA DEL TESORO</t>
  </si>
  <si>
    <t>00099021001 DEPOSITO DE EFECTIVO, DEPOSITANTE: LUCRECIA VELARDE VDA. DE FLORES, CONCEPTO: DEVOLUCION DE SUELDO, CUENTA DE DEPOSITO: CUENTA UNICA DEL TESORO</t>
  </si>
  <si>
    <t>00389012001 DEPOSITO DE EFECTIVO, DEPOSITANTE: GILMA ZENTENO MIRANDA, CONCEPTO: DEVOLUCION DE RECURSOS NO EJECUTADOS C-31 1898/2022, CUENTA DE DEPOSITO: CUENTA UNICA DEL TESORO</t>
  </si>
  <si>
    <t>00099021001 DEPOSITO DE EFECTIVO, DEPOSITANTE: CESAR ALVARO HUAYNOCA DELGADO, CONCEPTO: DEVOLUCION DE SUELDO DEL MES DE ENERO DE LA GESTIÓN 2023,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</si>
  <si>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</si>
  <si>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GOBIERNO AUTONOMO MUNICIPAL DE POCOATA, CONCEPTO: POR LA DEVOLUCION DE SALDOS NO EJECUTADOS FORESTACIÓN Y REFORESTACIÓN EN LA MICROCUENTAS, CUENTA DE DEPOSITO: CUENTA UNICA DEL TESORO</t>
  </si>
  <si>
    <t>00099021001 DEPOSITO DE EFECTIVO, DEPOSITANTE: NANCY RAFAELA MACHICADO VDA. DE SABAT, CONCEPTO: DEVOLUCIÓN POR SOBREPASAR DE LA DISPONIBILIDAD DE LA LETRA "A", CUENTA DE DEPOSITO: CUENTA UNICA DEL TESORO</t>
  </si>
  <si>
    <t>00099021001 DEPOSITO DE EFECTIVO, DEPOSITANTE: SIMON VENTURA CONDORI, CONCEPTO: DEVOLUCIÓN DE SALARIOS, CUENTA DE DEPOSITO: CUENTA UNICA DEL TESORO /DJBR.</t>
  </si>
  <si>
    <t>00587012021 DEP.DE CHEQ.AJENOS,RET.DE CAM.,CONCEPTO: DEPÓSITO PLANILLA 3 GUAYARAMERIN,DEP.: E.B.C. , PROCEDENCIA: BANCO UNION S.A., CHEQUE: 1771, FECHA DE EMISION:24/02/2023</t>
  </si>
  <si>
    <t>00099021001 DEPOSITO DE EFECTIVO, DEPOSITANTE: MARTHA RAQUEL CUEVAS COYAURI, CONCEPTO: PAGO POR EXCESO DE USO TELEFONICO, CUENTA DE DEPOSITO: CUENTA UNICA DEL TESORO</t>
  </si>
  <si>
    <t>00099021001 DEPOSITO DE EFECTIVO, DEPOSITANTE: JHONATAN OROSCO QUISPE, CONCEPTO: DEVOLUCIÓN DE HABERES PERIODO - MES DE FEBRERO 2022, CUENTA DE DEPOSITO: CUENTA UNICA DEL TESORO /DJBR.</t>
  </si>
  <si>
    <t>00099021001 DEPOSITO DE EFECTIVO, DEPOSITANTE: JHONATAN OROSCO QUISPE, CONCEPTO: DEVOLUCIÓN DE HABERES PERIODO MES DE MARZO 2022, CUENTA DE DEPOSITO: CUENTA UNICA DEL TESORO /DJBR.</t>
  </si>
  <si>
    <t>00099021001 DEPOSITO DE EFECTIVO, DEPOSITANTE: JHONATAN OROSCO QUISPE, CONCEPTO: DEVOLUCIÓN DE HABERES PERIODO MES DE ABRIL 2022, CUENTA DE DEPOSITO: CUENTA UNICA DEL TESORO /DJBR.</t>
  </si>
  <si>
    <t>00099021001 DEPOSITO DE EFECTIVO, DEPOSITANTE: JHONATAN OROSCO QUISPE, CONCEPTO: DEVOLUCIÓN DE HABERES PERIODO MES DE MAYO 2022, CUENTA DE DEPOSITO: CUENTA UNICA DEL TESORO /DJBR.</t>
  </si>
  <si>
    <t>00046171101 DEPOSITO DE EFECTIVO, DEPOSITANTE: IMPORTADORA Y DISTRIBUIDORA PANYSA SRL, CONCEPTO: SANCION JURIDICA, CUENTA DE DEPOSITO: CUENTA UNICA DEL TESORO</t>
  </si>
  <si>
    <t>PAGO PRÉSTAMO IDA 2134-BO VCTO. 01-02-2023 POR CUENTA DE BANCO DE DESARROLLO , VALOR 01-02-2023 CAPITAL BS 524.823,23 INTERESES BS 78.723,50 LIBRETA NRO.00099021001 - TGN - RECURSOS ORDINARIOS - ALIVIO MDRI</t>
  </si>
  <si>
    <t>VENTA DE DIVISAS S/G NOTA SEDEM/GG/EB N° 0068/2023,25/01/2023 Y AUT.VTA.DIV.EFECT.P/MEFP DE 01/02/2023.REF.:EMISION CARTA DE CREDITO I-2023-12,COMISION EMISION L/C 0,15% S/USD6.056.985,19.-POR 302 DIAS,REEMB.GSTS.COMUNICACION BS220.-Y EMISION CO LIB. 00132039202 SEDEM - FOMENTO A LAS EMPRESAS PUBLICAS PRODUCTIVAS REF: COMISIONES EMISION I-2023-12</t>
  </si>
  <si>
    <t>||AMPLIACION DE VALIDEZ 0,15% S/USD134.089,55.-POR 31 DIAS,COMISION ENMIENDA LC BS220.-REEMB.GSTS.COMUNICACION BS220.-Y EMISION COMP.CONTABLE BS50.-,S/G NOTA SEDEM/GG/EB/ORU N°0047/2023,30/01/23.REF.:I-2022-07 P/C ECEBOL A/F INGENIERIA LOGISTICA PERU E.I.R.L. LIB.00132032001 ECEBOL - GESTION OPERATIVA REF.:COMISIONES ENMIENDA 4 LC I-2022-07</t>
  </si>
  <si>
    <t>||REGISTRO COBRO COMISION ENMIENDA CARTA DE CREDITO STANDBY BS220.- Y EMISION COMP. CONTABLE BS50.- REF: 10000LG000282800 (BCB:SB-R-2017-28) A/F ADMINISTRADORA BOLIVIANA DE CARRETERAS, S/G SWIFT N°1625, 31/1/2023. LIB:00291012002 ABC-RECURSOS PROPIOS, REF: COMIS. AVISO ENMIENDA SB-R-2017-28</t>
  </si>
  <si>
    <t>||REGISTRO COBRO COMISION ENMIENDA CARTA DE CREDITO STANDBY BS220.- Y EMISION COMP. CONTABLE BS50.- REF: 10000LG000313300 (BCB:SB-R-2017-53) A/F ADMINISTRADORA BOLIVIANA DE CARRETERAS, S/G SWIFT N°1626, 31/1/2023. LIB:00291012002 ABC-RECURSOS PROPIOS, REF: COMIS. AVISO ENMIENDA SB-R-2017-53</t>
  </si>
  <si>
    <t>||COMISION TRANSFERENCIA FONDOS AL EXTERIOR 0,10% S/USD 61.974,93 REEM. GASTOS COMUNICACION BS220.- Y EMISION COMPROBANTE CONTABLE BS50.- REF: PAGO 4 C.C. I-2022-29 EMP. PUB. QUIPUS A/F GREAT CHIN LIMITED EN COMPLEMENTO A COMPROBANTE S-1053559 DE LA FECHA. LIB:00590019201 EPNE - QUIPUS REF: COMISIONES PAGO N° 4 CC I-2022-29</t>
  </si>
  <si>
    <t>||COMISION TRANSFERENCIA FONDOS AL EXTERIOR 0,10% S/USD 3.492,28 REEM. GASTOS COMUNICACION BS220.- Y EMISION COMPROBANTE CONTABLE BS50.- REF: PAGO 3 C.C. I-2022-29 EMP. PUB. QUIPUS A/F GREAT CHIN LIMITED EN COMPLEMENTO A COMPROBANTE S-1053557 DE LA FECHA. LIB:00590019201 EPNE - QUIPUS REF: COMISIONES PAGO N° 3 CC I-2022-29</t>
  </si>
  <si>
    <t>||REGISTRO COBRO COMISION AVISO ENMIENDA CARTA DE CREDITO STANDBY BS220.-Y EMISION COMP.CONTABLE BS50.-REF.:10000LG000155700 (BCB:SB-R-2017-57) A/F ADMINISTRADORA BOLIVIANA DE CARRETERAS-ABC,S/G SWIFT 963 ADJ. LIB.00291012002 ABC-RECURSOS PROPIOS REF.:COMISIONES AVISO ENMIENDA SBLC 10000LG000155700</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</si>
  <si>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</si>
  <si>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</si>
  <si>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||TRANSFERENCIA DE RECURSOS A LA FUNDACIÓN CULTURAL DEL BCB CORRESPONDIENTE AL 1° TRIMESTRE 2023 PARA GASTOS CORRIENTES S/G INFORMES; BCB-SPCG-DPP-INF-2023-3, BCB-GADM-SCONT-DAF-INF-2023-26, NOTA FC-BCB-PDCIA N° 052/2023 DE LA FC.BCB Y F.T. 1 DE LA GADM. TRANSFERENCIA A LA LIBRETA N° 00293014201 DE LA FUNDACIÓN CULTURAL DEL BANCO CENTRAL DE BOLIVIA</t>
  </si>
  <si>
    <t>||COMPLEMENTO AL PAGO REALIZADO A EXIMBANK CHINA POPULAR PRÉSTAMO PBC 2015 (08) 350 VCTO 21-01-2023 POR CUENTA DE TGN, SEGÚN NOTA MEFP/VTCP/DGCP/UODP/N° 137/2023 DE FECHA 03-02-2023, VALOR 06-02-2023 USD 32.895,22. CTA. 3987 CUENTA ÚNICA DEL TESORO LIB. 00099021001 REF.: COMISIONES BANCARIAS</t>
  </si>
  <si>
    <t>||COMPLEMENTO AL PAGO REALIZADO A EXIMBANK CHINA POPULAR PRÉSTAMO PBC 2016 (22) 410 VCTO 21-01-2023 POR CUENTA DE TGN, SEGÚN NOTA MEFP/VTCP/DGCP/UODP/N° 137/2023 DE FECHA 03-02-2023, VALOR 06-02-2023 USD 33.993,70. CTA. 3987 CUENTA ÚNICA DEL TESORO LIB. 00099021001 REF.: COMISIONES BANCARIAS</t>
  </si>
  <si>
    <t>NUMERO DE LIBRETA CUT: 00099021001 OPERACIÓN E75 TRANSFERENCIA DE LA CUENTA FISCAL BUN A LA CUT EN MN TRANSFERENCIA DE FONDOS A SOLICITUD DE: GOB.AUTONOMO MCPAL. VITIVHI CITE: GAMV-SAF/012/2023 CTA. 3987 LIBRETA NÂ°00099021001 TGN RECURSOS ORDINARIOS</t>
  </si>
  <si>
    <t>REGULARIZACION DE TRANSFERENCIA DEL EXTERIOR SEGUN SWIFT NO.1743 Y NO.1742 DE FECHA 07/02/2023 ORDENANTE: YTL SOCIEDAD ANONIMA (SAN JUAN DEL PARANA) REF.: PAGO TOTAL FACT 0010ODV 23 VEX LIB. 00597012001 RECURSOS PROPIOS VENTAS YLB</t>
  </si>
  <si>
    <t>REGULARIZACION DE TRANSFERENCIA DEL EXTERIOR SEGUN SWIFT NO.1806 Y NO.1805 DE FECHA 07/02/2023 ORDENANTE: COMERCIAL MINERALS CO SPA (ANTOFAGASTA CHILE) REF.: CRED D0430330613901 - 0446368 LIB. 00597012001 RECURSOS PROPIOS VENTAS YLB</t>
  </si>
  <si>
    <t>REGULARIZACION DE TRANSFERENCIA DEL EXTERIOR SEGUN SWIFT NO.1130 Y NO.1129 DE FECHA 07/02/2023 ORDENANTE: YTL SOCIEDAD ANONIMA (SAN JUAN DEL PARANA) REF.: CRED INV PAGO TOTAL FACT ODV 23 VEX LIB. 00597012001 RECURSOS PROPIOS VENTAS YLB</t>
  </si>
  <si>
    <t>REGULARIZACION DE TRANSFERENCIA DEL EXTERIOR SEGUN SWIFT NO.1639 Y NO.1638 DE FECHA 07/02/2023 ORDENANTE: INNOVATION BUSINESS ENG SA (PANAMA) REF.: CRED PAGO A PROVEEDOR SERVICIOS Y DEUDA PAYMENT POR ODV 0008 ODV 23 LIB. 00597012001 RECURSOS PROPIOS VENTAS YLB</t>
  </si>
  <si>
    <t>REGULARIZACION DE TRANSFERENCIA DEL EXTERIOR SEGUN SWIFT NO.1758 Y NO.1757 DE FECHA 07/02/2023 ORDENANTE: INNOVATION BUSINESS ENG SA (PANAMA) REF.: CRED PAGO A PROVEEDOR SERVICIOS Y DEUDA PAYMENT FOR GCO 0009 ODV 23 LIB. 00597012001 RECURSOS PROPIOS VENTAS YLB</t>
  </si>
  <si>
    <t>REGULARIZACION DE TRANSFERENCIA DEL EXTERIOR SEGUN SWIFT NO.1744 Y NO.1741 DE FECHA 07/02/2023 ORDENANTE: YTL SOCIEDAD ANONIMA (SAN JUAN DE PARANA) REF.: CRED PAGO TOTAL FACT 0011ODV 23 VEX LIB. 00597012001 RECURSOS PROPIOS VENTAS YLB</t>
  </si>
  <si>
    <t>COBRO COSTOS DE PAPELERIA POR REGULARIZACION DE TRANSFERENCIA DEL EXTERIOR POR ORDEN DE YTL SOCIEDAD ANONIMA (SAN JUAN DEL PARANA) REF.: PAGO TOTAL FACT 0010ODV 23 VEX LIB. 00597012001 RECURSOS PROPIOS VENTAS YLB</t>
  </si>
  <si>
    <t>COBRO COSTOS DE PAPELERIA POR REGULARIZACION DE TRANSFERENCIA DEL EXTERIOR POR ORDEN DE COMERCIAL MINERALS CO SPA (ANTOFAGASTA CHILE) REF.: CRED D0430330613901 - 0446368 LIB. 00597012001 RECURSOS PROPIOS VENTAS YLB</t>
  </si>
  <si>
    <t>COBRO COSTOS DE PAPELERIA POR REGULARIZACION DE TRANSFERENCIA DEL EXTERIOR POR ORDEN DE YTL SOCIEDAD ANONIMA (SAN JUAN DEL PARANA) REF.: CRED INV PAGO TOTAL FACT ODV 23 VEX LIB. 00597012001 RECURSOS PROPIOS VENTAS YLB</t>
  </si>
  <si>
    <t>COBRO COSTOS DE PAPELERIA POR REGULARIZACION DE TRANSFERENCIA DEL EXTERIOR POR ORDEN DE INNOVATION BUSINESS ENG SA (PANAMA) REF.: CRED PAGO A PROVEEDOR SERVICIOS Y DEUDA PAYMENT POR ODV 0008 ODV 23 LIB. 00597012001 RECURSOS PROPIOS VENTAS YLB</t>
  </si>
  <si>
    <t>COBRO COSTOS DE PAPELERIA POR REGULARIZACION DE TRANSFERENCIA DEL EXTERIOR POR ORDEN DE INNOVATION BUSINESS ENG SA (PANAMA) REF.: CRED PAGO A PROVEEDOR SERVICIOS Y DEUDA PAYMENT FOR GCO 0009 ODV 23 LIB. 00597012001 RECURSOS PROPIOS VENTAS YLB</t>
  </si>
  <si>
    <t>COBRO COSTOS DE PAPELERIA POR REGULARIZACION DE TRANSFERENCIA DEL EXTERIOR POR ORDEN DE YTL SOCIEDAD ANONIMA (SAN JUAN DE PARANA) REF.: CRED PAGO TOTAL FACT 0011ODV 23 VEX LIB. 00597012001 RECURSOS PROPIOS VENTAS YLB</t>
  </si>
  <si>
    <t>TRANSFERENCIA RECIBIDA DEL EXTERIOR SEGÚN MENSAJES SWIFT Nos. 2084-2083 (REM.EXT.) DE FECHA 07-02-2023 POR DESEMBOLSO DE BIRF PRÉSTAMO BIRF 8648-BO 34 LIBRETA N° 00291012002 ABC-RECURSOS PROPIOS REF.: UTILES DE ESCRITORIO</t>
  </si>
  <si>
    <t>PAGO PRÉSTAMO BID BID 939-SF-BO VCTO. 08-02-2023 POR CUENTA DE BANCO DE DESARROLLO , VALOR 08-02-2023 CAPITAL BS 3.423.057,33 INTERESES BS 552.190,72 LIBRETA NRO.00099021001 TGN-RECURSOS ORDINARIOS (3987)-ALIVIO MDRI</t>
  </si>
  <si>
    <t>NUMERO DE LIBRETA CUT: 00099021001 OPERACIÓN E75 TRANSFERENCIA DE LA CUENTA FISCAL BUN A LA CUT EN MN TRANSFERENCIA DE FONDOS A SOLICITUD DE: GOB.AUTONOMO MCPAL. PUNA CITE: OF.DESP MAE NÂ°075/2023 CTA. 3987 LIBRETA NÂ°00099021001 TGN RECURSOS ORDINARIOS</t>
  </si>
  <si>
    <t>PAGO PRÉSTAMO BID 914-SF-BO-1 VCTO. 08-02-2023 POR CUENTA DE FNDR SEGÚN NOTA COD. LIQ. 017088 DE FECHA 07-02-2023, VALOR 08-02-2023 CAPITAL USD 7.042,73 INTERESES USD 11.003,48 LIBRETA NRO.00099021001 TGN-RECURSOS ORDINARIOS - 3987 - ALIVIO MDRI</t>
  </si>
  <si>
    <t>NUMERO DE LIBRETA CUT: 00099021001 OPERACIÓN E18 TRANSFERENCIA DEL SISTEMA FINANCIERO POR CUENTA DE TERCEROS A LA CUT TRANSFERENCIA AL TGN DE ACUERDO LEY NO. 1493 REGLAMENTADA POR EL DS NO. 4848</t>
  </si>
  <si>
    <t>'COBRO DE UTILES DE ESCRITORIO POR´||BS50.-Y REEMB.GSTS.COMUNICACION BS220.-.CARTA DE CREDITO STANDBY 10000LG000228800 (BCB:SB-R-2017-27), S/G NOTA ABC/GNA/SAF/ATE/2023-0267,31/01/2023. LIB.00291012002 ABC-RECURSOS PROPIOS REF.:COMISIONES SBLC 10000LG000228800</t>
  </si>
  <si>
    <t>NUMERO DE LIBRETA CUT: 00099021001 OPERACIÓN E18 TRANSFERENCIA DEL SISTEMA FINANCIERO POR CUENTA DE TERCEROS A LA CUT TRTANSFERENCIA DISPOSICION A LA LEY NO. 1356 DE FECHA 28/12/2020 VENTA SERVICIOS TELEFONOA MOVIL INTERNET PARA FINANCIAMIENTO RENTA UNIVERSAL DE LA VEJEZ SOLICITUD EMPRESA NACION</t>
  </si>
  <si>
    <t>A:00099021001 Transferencia que realizamos a solicitud de la Empresa Nacional de Electricidad mediante nota CITE: ENDE-DEEM-2/70-23 en aplicación al Decreto Supremo No 4848 de 28 de diciembre de 2022.</t>
  </si>
  <si>
    <t>PAGO A IDA PRÉSTAMO 3942-BO VCTO. 15-02-2023 POR CUENTA DE TGN , NTI. 016984 VALOR 15-02-2023 CAPITAL USD 1.144.496,59 INTERESES USD 2.867,61 CTA. 3987 CUENTA UNICA DEL TESORO LIB. 00099021001 REF.: COMISIONES BANCARIAS</t>
  </si>
  <si>
    <t>PAGO A IDA PRÉSTAMO 3788-BO VCTO. 15-02-2023 POR CUENTA DE TGN , NTI. 016981 VALOR 15-02-2023 CAPITAL USD 894.585,71 CTA. 3987 CUENTA UNICA DEL TESORO LIB. 00099021001 REF.: COMISIONES BANCARIAS</t>
  </si>
  <si>
    <t>PAGO A IDA PRÉSTAMO 3842-BO VCTO. 15-02-2023 POR CUENTA DE TGN , NTI. 016982 VALOR 15-02-2023 CAPITAL USD 74.642,22 CTA. 3987 CUENTA UNICA DEL TESORO LIB. 00099021001 REF.: COMISIONES BANCARIAS</t>
  </si>
  <si>
    <t>PAGO A IDA PRÉSTAMO 3854-BO VCTO. 15-02-2023 POR CUENTA DE TGN , NTI. 016983 VALOR 15-02-2023 CAPITAL USD 432.109,99 CTA. 3987 CUENTA UNICA DEL TESORO LIB. 00099021001 REF.: COMISIONES BANCARIAS</t>
  </si>
  <si>
    <t>NUMERO DE LIBRETA CUT: 00099021001 OPERACIÓN E18 TRANSFERENCIA DEL SISTEMA FINANCIERO POR CUENTA DE TERCEROS A LA CUT devolucion pagos de cc no cobrados octubre 2022</t>
  </si>
  <si>
    <t>TRANSFERENCIA DEL EXTERIOR SEGUN SWIFT NO.2747 Y NO.2740 DE FECHA 15/02/2023 ORDENANTE: FERTIMAX INDUSTRIAS Y SERVICIOS SAE (ASUNCION PARAGUAY) REF.: CRED YLB-GCO-00020 YLB-GCO-00021 YLB-GCO-00022 YLB-GCO-00023 LIB. 00597012001 RECURSOS PROPIOS VENTAS YLB</t>
  </si>
  <si>
    <t>TRANSFERENCIA DEL EXTERIOR SEGUN SWIFT NO.2722 Y NO.2721 DE FECHA 15/02/2023 ORDENANTE: FASS COMERCIO DE PRODUTOS QUIM (BRAZIL RIBEIRAO PRETO) REF.: CRED INV YLB GCO 0015 ODV 23 LIB. 00597012001 RECURSOS PROPIOS VENTAS YLB</t>
  </si>
  <si>
    <t>NUMERO DE LIBRETA CUT: 00099021001 OPERACIÓN E75 TRANSFERENCIA DE LA CUENTA FISCAL BUN A LA CUT EN MN TRANSFERENCIA DE FONDOS A SOLICITUD DE: GOBIERNO AUTONOMO MCPAL. TOTORA CITE : G.A.M.T. CITE</t>
  </si>
  <si>
    <t>PAGO A BID PRÉSTAMO 4414/KI-BO VCTO. 15-02-2023 POR CUENTA DE TGN , NTI. 017098 VALOR 15-02-2023 INTERESES USD 80.632,48 CTA. 3987 CUENTA UNICA DEL TESORO LIB. 00099021001 REF.: COMISIONES BANCARIAS</t>
  </si>
  <si>
    <t>||COMISION TRANSFERENCIA FDOS.AL EXTERIOR 0,10% S/USD140.300.-,REEMB.GSTS.COMUNICACION BS220.-Y EMISION COMP.CONTABLE BS50.-REF.:PAGO 1 LC I-2022-24 P/C YPFB A/F KOSAN CRISPLANT A/S,EN COMPL.A COMP.1054619,15/02/2023. LIB.00513072001 YPFB - OPERACIONES G N R G D REF.:COMISIONES PAGO 1 LC I-2022-24</t>
  </si>
  <si>
    <t>COBRO COSTOS DE PAPELERIA SEGUN TRANSFERENCIA DEL EXTERIOR POR ORDEN DE FERTIMAX INDUSTRIAS Y SERVICIOS SAE (ASUNCION PARAGUAY) REF.: CRED YLB-GCO-00020 YLB-GCO-00021 YLB-GCO-00022 YLB-GCO-00023 LIB. 00597012001 RECURSOS PROPIOS VENTAS YLB</t>
  </si>
  <si>
    <t>COBRO COSTOS DE PAPELERIA SEGUN TRANSFERENCIA DEL EXTERIOR POR ORDEN DE FASS COMERCIO DE PRODUTOS QUIM (BRAZIL RIBEIRAO PRETO) REF.: CRED INV YLB GCO 0015 ODV 23 LIB. 00597012001 RECURSOS PROPIOS VENTAS YLB</t>
  </si>
  <si>
    <t>||COMISION TRANSFERENCIA FONDOS AL EXTERIOR 0,10% S/USD 2.017,73 REEM. GASTOS COMUNICACIÓN BS220.- Y EMISION COMPROBANTE CONTABLE BS50.- REF: PAGO N°5 CC I-2022-29 EMP. PUB. QUIPUS A/F GREAT CHIN LIMITED EN COMPLEMENTO A COMPROBANTE S-1054662 DE LA FECHA LIB:00590019201 EPNE  QUIPUS REF: COMISIONES PAGO N° 5 CC I-2022-29.</t>
  </si>
  <si>
    <t>||COMISION TRANSFERENCIA FONDOS AL EXTERIOR 0,10% S/USD 251.025,60 REEM. GASTOS COMUNICACIÓN BS220.- Y EMISION COMPROBANTE CONTABLE BS50.- REF: PAGO N°6 CC I-2022-29 EMP. PUB. QUIPUS A/F GREAT CHIN LIMITED EN COMPLEMENTO A COMPROBANTE S-1054664 DE LA FECHA. LIB:00590019201 EPNE  QUIPUS REF: COMISIONES PAGO N° 6 CC I-2022-29.</t>
  </si>
  <si>
    <t>'COBRO DE UTILES DE ESCRITORIO POR´||BS50.-Y REEMB.GSTS.COMUNICACION BS220.-REF.:EMISION CARTA DE CREDITO I-2023-13 P/C EMPRESA PUBLICA PRODUCTIVA CEMENTOS DE BOLIVIA-ECEBOL A/F CLAUDIUS PETERS (AMERICAS) INC.,EN COMPL.A COMP.1054678,16/02/2023. LIB.00132032001 ECEBOL - GESTION OPERATIVA REF.:EMISION LC I-2023-13</t>
  </si>
  <si>
    <t>A:00099021001 TRANSFERENCIA DE RECUPERACIONES SEGÚN NOTA GEF-LCR-DYF-0090-NOT/23 POR CONCEPTO DE PAGO DE INTERES DE ACUERDO A CONTRATO DE FIDEICOMISO “ACCESOS SEGUROS VIVIR BIEN” CORRESPONDIENTE AL GAM VILLA MONTES.</t>
  </si>
  <si>
    <t>TRANSFERENCIA DEL EXTERIOR SEGUN SWIFT NO.3104 Y NO.3103 DE FECHA 22/02/2023 ORDENANTE: CHORI CO., LTD (PJ/TOKYO) REF.: YLB-GCO-0017-ODV/23-VEX.0018(HJN122) GOODS LIB. 00597012001 RECURSOS PROPIOS VENTAS YLB</t>
  </si>
  <si>
    <t>COBRO COSTOS DE PAPELERIA SEGUN TRANSFERENCIA DEL EXTERIOR POR ORDEN DE CHORI CO., LTD (PJ/TOKYO) REF.: YLB-GCO-0017-ODV/23-VEX.0018(HJN122) GOODS LIB. 00597012001 RECURSOS PROPIOS VENTAS YLB</t>
  </si>
  <si>
    <t>PAGO A JICA PRÉSTAMO BV-P5 VCTO. 20-02-2023 POR CUENTA DE TGN SEGÚN NOTA MEFP/VTCP/DGCP/UODP/No 192/2023 DEL 17-02-2023, NTI. 017046 VALOR 22-02-2023 INTERESES JPY 721.832,00 COMISIONES JPY 1.007.499,00 CTA. 3987 CUENTA UNICA DEL TESORO LIBRETA NRO.00099021001 REF.: COMISIONES BANCARIAS</t>
  </si>
  <si>
    <t>||TRANSFERENCIA DE FONDOS SEGUN NOTA CITE: MEFP/VTCP/DGCP/UF/N° 121/2023 DE LA FECHA (HRE-TSO-329) ENVIADO POR EL MEFP. DEBITO AUTOMATICO A LA EDITORIAL DEL ESTADO PLURINACIONAL DE BOLIVIA EN FAVOR DEL FIDEICOMISO FINPRO. DEBITO DE LA LIBRETA 00598012001 EEPB-RECURSOS ESPECIFICOS POR VENTAS DE SERVICIOS.</t>
  </si>
  <si>
    <t>'COBRO DE'||ÚTILES DE ESCRITORIO POR EL COMPROBANTE CONTABLE N° 1054815 DE LA FECHA, SEGÚN NOTA CITE: MEFP/VTCP/DGCP/UF/N° 121/2023 DE LA FECHA (HRE-TSO-329) ENVIADA POR EL MEFP. DEBITO DE LA LIBRETA 00598012001 EEPB-RECURSOS ESPECIFICOS POR VENTAS DE SERVICIOS.</t>
  </si>
  <si>
    <t>TRANSFERENCIA DEL EXTERIOR SEGUN SWIFT NO.3125 Y NO.3124 DE FECHA 22/02/2023 ORDENANTE: ELADIA SA (ASUNCION PARAGUAY) REF.: KCL TIPO 1 Y 2 LIB. 00597012001 RECURSOS PROPIOS VENTAS YLB</t>
  </si>
  <si>
    <t>TRANSFERENCIA DEL EXTERIOR SEGUN SWIFT NO.3127 Y NO.3128 DE FECHA 22/02/2023 ORDENANTE: ALTAMIRA TRADE AG REF.: YLB-GCO-0031-ODV/23-VEX LIB. 00597012001 RECURSOS PROPIOS VENTAS YLB</t>
  </si>
  <si>
    <t>COBRO COSTOS DE PAPELERIA SEGUN TRANSFERENCIA DEL EXTERIOR POR ORDEN DE ELADIA SA (ASUNCION PARAGUAY) REF.: KCL TIPO 1 Y 2 LIB. 00597012001 RECURSOS PROPIOS VENTAS YLB</t>
  </si>
  <si>
    <t>COBRO COSTOS DE PAPELERIA SEGUN TRANSFERENCIA DEL EXTERIOR POR ORDEN DE ALTAMIRA TRADE AG REF.: YLB-GCO-0031-ODV/23-VEX LIB. 00597012001 RECURSOS PROPIOS VENTAS YLB</t>
  </si>
  <si>
    <t>||PAGO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REF.: COMISIONES BANCARIAS</t>
  </si>
  <si>
    <t>||PAGO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INCLUYE USD 20,00 POR COMISIONES DEL BANQUERO</t>
  </si>
  <si>
    <t>||PAGO A PRIV PRÉSTAMO US29731QAB32 VCTO. 22-02-2023 POR CUENTA DE TGN, SEGÚN NOTA MEFP/VTCP/DGCP/UODP/N° 209/2023 DE 22-02-2023 INTERESES USD 5.456.120,25 CTA. 3987 CUENTA UNICA DEL TESORO LIB 00099021001 REF.: COMISIONES BANCARIAS</t>
  </si>
  <si>
    <t>||PAGO A PRIV PRÉSTAMO US29731QAB32 VCTO. 22-02-2023 POR CUENTA DE TGN, SEGÚN NOTA MEFP/VTCP/DGCP/UODP/N° 209/2023 DE 22-02-2023 INTERESES USD 5.456.120,25 CTA. 3987 CUENTA UNICA DEL TESORO LIB 00099021001</t>
  </si>
  <si>
    <t>||PAGO A CAF PRÉSTAMO CFA004987 VCTO. 22-02-2023 POR CUENTA DEL TGN, SEGÚN NOTA MEFP/VTCP/DGCP/UODP/N° 209/2023 DE 22-02-2023 CAPITAL USD5.925.892,86 INTERESES USD1.189.127,06 LIB. 00099021001 TGN-RECURSOS ORDINARIOS (3987) REF.: COMISIONES BANCARIAS</t>
  </si>
  <si>
    <t>||PAGO A CAF PRÉSTAMO CFA004987 VCTO. 22-02-2023 POR CUENTA DEL TGN, SEGÚN NOTA MEFP/VTCP/DGCP/UODP/N° 209/2023 DE 22-02-2023 CAPITAL USD5.925.892,86 INTERESES USD1.189.127,06 LIB. 00099021001 TGN-RECURSOS ORDINARIOS (3987)</t>
  </si>
  <si>
    <t>TRANSFERENCIA DEL EXTERIOR SEGUN SWIFT NO.3132 Y NO.3131 DE FECHA 23/02/2023 ORDENANTE: M C CABRAL JUNIOR IMP E EXP LTDA (GUAJARA MIRIM BRASIL) REF.: INV 0025ODV23 LIB. 00597012001 RECURSOS PROPIOS VENTAS YLB</t>
  </si>
  <si>
    <t>TRANSFERENCIA DEL EXTERIOR SEGUN SWIFT NO.3146 Y NO.3145 DE FECHA 23/02/2023 ORDENANTE: HINOVE AGROCIENCIA SA (SP BRASIL) REF.: INVOICE DATE 10 DE FEBRERO DE 2023 LIB. 00597012001 RECURSOS PROPIOS VENTAS YLB</t>
  </si>
  <si>
    <t>COBRO COSTOS DE PAPELERIA SEGUN TRANSFERENCIA DEL EXTERIOR POR ORDEN DE M C CABRAL JUNIOR IMP E EXP LTDA (GUAJARA MIRIM BRASIL) REF.: INV 0025ODV23 LIB. 00597012001 RECURSOS PROPIOS VENTAS YLB</t>
  </si>
  <si>
    <t>COBRO COSTOS DE PAPELERIA SEGUN TRANSFERENCIA DEL EXTERIOR POR ORDEN DE HINOVE AGROCIENCIA SA (SP BRASIL) REF.: INVOICE DATE 10 DE FEBRERO DE 2023 LIB. 00597012001 RECURSOS PROPIOS VENTAS YLB</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</si>
  <si>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</si>
  <si>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NUMERO DE LIBRETA CUT: 00099021001 OPERACIÓN E18 TRANSFERENCIA DEL SISTEMA FINANCIERO POR CUENTA DE TERCEROS A LA CUT TRANSFERENCIA DEVOLUCION DE RECURSOS ECONOMICOS NO EJECUTADOS EN LA GESTION 2022. PROYECTO CUENCA PEDAGOGICA PARANI -SAPAHAQUI. SOLICITUD QUIAPE CALLOCOSI CIRO RAUL</t>
  </si>
  <si>
    <t>NUMERO DE LIBRETA CUT: 00099021001 OPERACIÓN E75 TRANSFERENCIA DE LA CUENTA FISCAL BUN A LA CUT EN MN TRANSFERENCIA DE FONDOS A SOLICITUD DE: GOBIERNO AUTONOMO MUNICIPAL DE GUANAY CITE: GAMG/DAF/RYM/NÂ° 011/2023 CUENTA CUT 3987 LIBRETA NÂ° 00099021001 TGN-RECURSOS ORDINARIOS</t>
  </si>
  <si>
    <t>A:00099021001 TRANSFERENCIA DE RECUPERACIONES SEGÚN NOTA GEF-LCR-CMD-0119-NOT/23 POR CONCEPTO DE PAGO DE CAPITAL E INTERES DE ACUERDO A CONTRATO DE FIDEICOMISO “PROYECTOS DE INVERSION PUBLICA” CORRESPONDIENTE AL GAM CHIMORE.</t>
  </si>
  <si>
    <t>A:00099021001 TRANSFERENCIA DE RECUPERACIONES SEGÚN NOTA GEF-LCR-CMD-0119-NOT/23 POR CONCEPTO DE PAGO DE CAPITAL E INTERES DE ACUERDO A CONTRATO DE FIDEICOMISO “PROYECTOS DE INVERSION PUBLICA” CORRESPONDIENTE AL GAM TARIJA.</t>
  </si>
  <si>
    <t>A:00099021001 TRANSFERENCIA DE RECUPERACIONES SEGÚN NOTA GEF-LCR-CMD-0119-NOT/23 POR CONCEPTO DE PAGO DE CAPITAL E INTERES DE ACUERDO A CONTRATO DE FIDEICOMISO “PROYECTOS DE INVERSION PUBLICA” CORRESPONDIENTE AL GAM HUMANATA.</t>
  </si>
  <si>
    <t>A:00099021001 TRANSFERENCIA DE RECUPERACIONES SEGÚN NOTA GEF-LCR-CMD-0119-NOT/23 POR CONCEPTO DE PAGO DE CAPITAL E INTERES DE ACUERDO A CONTRATO DE FIDEICOMISO “PROYECTOS DE INVERSION PUBLICA” CORRESPONDIENTE AL GAM LURIBAY.</t>
  </si>
  <si>
    <t>A:00099021001 TRANSFERENCIA DE RECUPERACIONES SEGÚN NOTA GEF-LCR-CMD-0119-NOT/23 POR CONCEPTO DE PAGO DE INTERES DE ACUERDO A CONTRATO DE FIDEICOMISO “PROYECTOS DE INVERSION PUBLICA” CORRESPONDIENTE AL GAM CULPINA.</t>
  </si>
  <si>
    <t>A:00099021001 TRANSFERENCIA DE RECUPERACIONES SEGÚN NOTA GEF-LCR-CMD-0119-NOT/23 POR CONCEPTO DE PAGO DE CAPITAL E INTERES DE ACUERDO A CONTRATO DE FIDEICOMISO “PROYECTOS DE INVERSION PUBLICA” CORRESPONDIENTE AL GAM CLIZA.</t>
  </si>
  <si>
    <t>A:00099021001 TRANSFERENCIA DE RECUPERACIONES SEGÚN NOTA GEF-LCR-CMD-0119-NOT/23 POR CONCEPTO DE PAGO DE CAPITAL E INTERES DE ACUERDO A CONTRATO DE FIDEICOMISO “PROYECTOS DE INVERSION PUBLICA” CORRESPONDIENTE AL GAM POJO.</t>
  </si>
  <si>
    <t>A:00099021001 TRANSFERENCIA DE RECUPERACIONES SEGÚN NOTA GEF-LCR-CMD-0119-NOT/23 POR CONCEPTO DE PAGO DE CAPITAL E INTERES DE ACUERDO A CONTRATO DE FIDEICOMISO “PROYECTOS DE INVERSION PUBLICA” CORRESPONDIENTE AL GAM COCHABAMBA.</t>
  </si>
  <si>
    <t>A:00099021001 TRANSFERENCIA DE RECUPERACIONES SEGÚN NOTA GEF-LCR-CMD-0119-NOT/23 POR CONCEPTO DE PAGO DE CAPITAL E INTERES DE ACUERDO A CONTRATO DE FIDEICOMISO “PROYECTOS DE INVERSION PUBLICA” CORRESPONDIENTE AL GAM BELLA FLOR.</t>
  </si>
  <si>
    <t>A:00099021001 Transferencia que realizamos a solicitud de la Unidad de Administración e Información Salarial mediante nota CITE: MEFP/VTCP/DGPOT/UAIS/No 383/2023, informe MEFP/VTCP/DGPOT/UAIS/No.28/2023 para la reversión definitiva de las Boletas de Pago solicitadas por COSSMIL consignadas en el comprobante de pago No. 71951 H.R. 6-21164-R</t>
  </si>
  <si>
    <t>NUMERO DE LIBRETA CUT: 00291012009 OPERACIÓN E18 TRANSFERENCIA DEL SISTEMA FINANCIERO POR CUENTA DE TERCEROS A LA CUT 1ER CUOTA PLAN DE PAGOS POR DANOS A LA CARRETERA PLACA 4282EGE</t>
  </si>
  <si>
    <t>NUMERO DE LIBRETA CUT: 00099021001 OPERACIÓN E75 TRANSFERENCIA DE LA CUENTA FISCAL BUN A LA CUT EN MN TRANSFERENCIA DE FONDOS A SOLICITUD DE: GOBIERNO AUTONOMO MUNICIPAL DE ANCORAIMES CITE: GAMA/MAE/010/2023 CUENTA CUT 3987 LIBRETA NÂ° 00099021001 TGN-RECURSOS ORDINARIOS</t>
  </si>
  <si>
    <t>PAGO A BID PRÉSTAMO 3091/BL-BO VCTO. 27-02-2023 SEGUN NOTA MEFP/VTCP/DGCP/UODP/No 222/2023 DE LA FECHA POR CUENTA DE GOB.AUT.DEPT.PANDO, NTI. 017103 VALOR 27-02-2023 CAPITAL USD 102.500,00 INTERESES USD 86.027,26 COMISIONES USD 7.672,38 CTA. 3987 CUENTA UNICA DEL TESORO LIB. 00099021001 REF.: COMISIONES BANCARIAS</t>
  </si>
  <si>
    <t>||TRANSFERENCIA DE RECURSOS A LA FUNDACIÓN CULTURAL DEL BCB CORRESPONDIENTE AL 1° TRIMESTRE 2023 -2°DESEMBOLSO COMPLEMENTARIO PARA GASTOS CORRIENTES S/G INFORME BCB-GADM-SCONT-DAF-INF-2023-37, NOTA FC-BCB-PDCIA N° 216/2023 DE LA FC.BCB Y F.T. 2 DE LA GADM. TRANSFERENCIA A LA LIBRETA N° 00293014201 DE LA FUNDACION CULTURAL DEL BANCO CENTRAL DE BOLIVIA</t>
  </si>
  <si>
    <t>A:00099021001 TRANSFERENCIA DE RECUPERACIONES SEGÚN NOTA GEF-LCR-CMD-0119-NOT/23 POR CONCEPTO DE PAGO DE CAPITAL E INTERES DE ACUERDO A CONTRATO DE FIDEICOMISO “PROYECTOS DE INVERSION PUBLICA” CORRESPONDIENTE AL GAR GRAN CHACO.</t>
  </si>
  <si>
    <t>A:00099021001 TRANSFERENCIA DE RECUPERACIONES SEGÚN NOTA GEF-LCR-CMD-0119-NOT/23 POR CONCEPTO DE PAGO DE CAPITAL E INTERES DE ACUERDO A CONTRATO DE FIDEICOMISO “PROYECTOS DE INVERSION PUBLICA” CORRESPONDIENTE AL GAD TARIJA.</t>
  </si>
  <si>
    <t>A:00099021001 TRANSFERENCIA DE RECUPERACIONES SEGÚN NOTA GEF-LCR-CMD-0119-NOT/23 POR CONCEPTO DE PAGO DE CAPITAL E INTERES DE ACUERDO A CONTRATO DE FIDEICOMISO “PROYECTOS DE INVERSION PUBLICA” CORRESPONDIENTE AL GAM TOMINA.</t>
  </si>
  <si>
    <t>A:00099021001 TRANSFERENCIA DE RECUPERACIONES SEGÚN NOTA GEF-LCR-CMD-0119-NOT/23 POR CONCEPTO DE PAGO DE CAPITAL E INTERES DE ACUERDO A CONTRATO DE FIDEICOMISO “PROYECTOS DE INVERSION PUBLICA” CORRESPONDIENTE AL GAM ANZALDO.</t>
  </si>
  <si>
    <t>A:00099021001 TRANSFERENCIA DE RECUPERACIONES SEGÚN NOTA GEF-LCR-CMD-0119-NOT/23 POR CONCEPTO DE PAGO DE CAPITAL E INTERES DE ACUERDO A CONTRATO DE FIDEICOMISO “PROYECTOS DE INVERSION PUBLICA” CORRESPONDIENTE AL GAM VILLA TUNARI.</t>
  </si>
  <si>
    <t>A:00099021001 TRANSFERENCIA DE RECUPERACIONES SEGÚN NOTA GEF-LCR-CMD-0119-NOT/23 POR CONCEPTO DE PAGO DE CAPITAL E INTERES DE ACUERDO A CONTRATO DE FIDEICOMISO “PROYECTOS DE INVERSION PUBLICA” CORRESPONDIENTE AL GAM VILLA AZURDUY.</t>
  </si>
  <si>
    <t>A:00099021001 TRANSFERENCIA DE RECUPERACIONES SEGÚN NOTA GEF-LCR-CMD-0119-NOT/23 POR CONCEPTO DE PAGO DE CAPITAL E INTERES DE ACUERDO A CONTRATO DE FIDEICOMISO “PROYECTOS DE INVERSION PUBLICA” CORRESPONDIENTE AL GAM SHINAHOTA.</t>
  </si>
  <si>
    <t>A:00099021001 TRANSFERENCIA DE RECUPERACIONES SEGÚN NOTA GEF-LCR-CMD-0119-NOT/23 POR CONCEPTO DE PAGO DE CAPITAL E INTERES DE ACUERDO A CONTRATO DE FIDEICOMISO “PROYECTOS DE INVERSION PUBLICA” CORRESPONDIENTE AL GAM SAN CARLOS.</t>
  </si>
  <si>
    <t>A:00099021001 TRANSFERENCIA DE RECUPERACIONES SEGÚN NOTA GEF-LCR-CMD-0119-NOT/23 POR CONCEPTO DE PAGO DE CAPITAL E INTERES DE ACUERDO A CONTRATO DE FIDEICOMISO “PROYECTOS DE INVERSION PUBLICA” CORRESPONDIENTE AL GAM MOJINETE.</t>
  </si>
  <si>
    <t>A:00099021001 TRANSFERENCIA DE RECUPERACIONES SEGÚN NOTA GEF-LCR-CMD-0119-NOT/23 POR CONCEPTO DE PAGO DE CAPITAL E INTERES DE ACUERDO A CONTRATO DE FIDEICOMISO “PROYECTOS DE INVERSION PUBLICA” CORRESPONDIENTE AL GAM ENTRE RIOS (COCHABAMBA).</t>
  </si>
  <si>
    <t>A:00099021001 TRANSFERENCIA DE RECUPERACIONES SEGÚN NOTA GEF-LCR-CMD-0119-NOT/23 POR CONCEPTO DE PAGO DE CAPITAL E INTERES DE ACUERDO A CONTRATO DE FIDEICOMISO “PROYECTOS DE INVERSION PUBLICA” CORRESPONDIENTE AL GAM AIQUILE.</t>
  </si>
  <si>
    <t>A:00099021001 TRANSFERENCIA DE RECUPERACIONES SEGÚN NOTA GEF-LCR-CMD-0119-NOT/23 POR CONCEPTO DE PAGO DE CAPITAL E INTERES DE ACUERDO A CONTRATO DE FIDEICOMISO “PROYECTOS DE INVERSION PUBLICA” CORRESPONDIENTE AL GAM TARVITA.</t>
  </si>
  <si>
    <t>A:00099021001 TRANSFERENCIA DE RECUPERACIONES SEGÚN NOTA GEF-LCR-CMD-0119-NOT/23 POR CONCEPTO DE PAGO DE CAPITAL E INTERES DE ACUERDO A CONTRATO DE FIDEICOMISO “PROYECTOS DE INVERSION PUBLICA” CORRESPONDIENTE AL GAM COLOMI.</t>
  </si>
  <si>
    <t>TRANSFERENCIA DEL EXTERIOR SEGUN SWIFT NO.3354 Y NO.3353 DE FECHA 28/02/2023 ORDENANTE: FASS COMERCIO DE PRODCUTOS QUIMICOS (BRAZIL RIBEIRAO PRETO) REF.: INV YLBGCOODV, YLBGCOODV VEX 34/35 LIB. 00597012001 RECURSOS PROPIOS VENTAS YLB</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</si>
  <si>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</si>
  <si>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</si>
  <si>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</si>
  <si>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</si>
  <si>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</si>
  <si>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</si>
  <si>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</si>
  <si>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</si>
  <si>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</si>
  <si>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</si>
  <si>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COBRO COSTOS DE PAPELERIA SEGUN TRANSFERENCIA DEL EXTERIOR POR ORDEN DE FASS COMERCIO DE PRODCUTOS QUIMICOS (BRAZIL RIBEIRAO PRETO) REF.: INV YLBGCOODV, YLBGCOODV VEX 34/35 LIB. 00597012001 RECURSOS PROPIOS VENTAS YLB</t>
  </si>
  <si>
    <t>TRANSFERENCIA DE FONDOS AL EXTERIOR A SOLICITUD DE MINISTERIO DE ECONOMIA Y FINANZAS PUBLICAS SEGUN SOLICITUD 17623 REF: PAGO A FAVOR DE LUXEMBOURG STOCK EXCHANGE - BANK BCEE, POR RENOVACION ANUAL DEL CODIGO DE IDENTIFICADOR LEGAL DE ENTIDAD LEI, PERIODO DEL 06/12/2022 AL 05/12/2023, SEGUN MEFP/VTCP LIB. 00099021001 TGN-RECURSOS ORDINARIOS-DOLARES AMERICANOS (5970) POR DIFERENCIAL CAMBIARIO</t>
  </si>
  <si>
    <t>||REGISTRO DEVOLUCION DE FONDOS LC I-2022-22 P/C CEASS A/F BRAWN LABORATORIES LIMITED,S/G NOTA CEASS/UAF/CONTA/NOT-EXT 9/2023,30/01/2023. LIB.00099021001 TGN-RECURSOS ORDINARIOS-DOLARES AMERICANOS (5970) REF.:DEV.SLDO.NO UTIL.LC I-2022-22</t>
  </si>
  <si>
    <t>||COMPLEMENTO AL PAGO REALIZADO A EXIMBANK CHINA POPULAR PRÉSTAMO PBC 2015 (08) 350 VCTO 21-01-2023 POR CUENTA DE TGN, SEGÚN NOTA MEFP/VTCP/DGCP/UODP/N° 137/2023 DE FECHA 03-02-2023, VALOR 06-02-2023 USD 32.895,22. CTA. 5970 CUENTA ÚNICA DEL TESORO DOLARES AMERICANOS LIB. 00099021001</t>
  </si>
  <si>
    <t>||COMPLEMENTO AL PAGO REALIZADO A EXIMBANK CHINA POPULAR PRÉSTAMO PBC 2016 (22) 410 VCTO 21-01-2023 POR CUENTA DE TGN, SEGÚN NOTA MEFP/VTCP/DGCP/UODP/N° 137/2023 DE FECHA 03-02-2023, VALOR 06-02-2023 USD 33.993,70. CTA. 5970 CUENTA ÚNICA DEL TESORO DOLARES AMERICANOS LIB. 00099021001</t>
  </si>
  <si>
    <t>TRANSFERENCIA RECIBIDA DEL EXTERIOR SEGÚN MENSAJES SWIFT Nos. 2084-2083 (REM.EXT.) DE FECHA 07-02-2023 POR DESEMBOLSO DE BIRF PRÉSTAMO BIRF 8648-BO 34 LIBRETA N° 00291084302 ABC-USD-BM PROY CORREDOR DE INTEGRACION CARRETERAS</t>
  </si>
  <si>
    <t>PAGO PRÉSTAMO BID 939-SF-BO VCTO. 08-02-2023 POR CUENTA DE BANCO DE DESARROLLO , VALOR 08-02-2023 CAPITAL USD 651.382,87 INTERESES USD 105.077,87 LIBRETA NRO. 00099021001 TGN - RECURSOS ORDINARIOS DOLARES AMERICANOS - 5970 ALIVIO MDRI</t>
  </si>
  <si>
    <t>PAGO A IDA PRÉSTAMO 3942-BO VCTO. 15-02-2023 POR CUENTA DE TGN , NTI. 016984 VALOR 15-02-2023 CAPITAL USD 1.144.496,59 INTERESES USD 2.867,61 CTA. 5970 CUENTA UNICA DEL TESORO DOLARES AMERICANOS LIB. 00099021001</t>
  </si>
  <si>
    <t>PAGO A IDA PRÉSTAMO 3788-BO VCTO. 15-02-2023 POR CUENTA DE TGN , NTI. 016981 VALOR 15-02-2023 CAPITAL USD 894.585,71 CTA. 5970 CUENTA UNICA DEL TESORO DOLARES AMERICANOS LIB. 00099021001</t>
  </si>
  <si>
    <t>PAGO A IDA PRÉSTAMO 3842-BO VCTO. 15-02-2023 POR CUENTA DE TGN , NTI. 016982 VALOR 15-02-2023 CAPITAL USD 74.642,22 CTA. 5970 CUENTA UNICA DEL TESORO DOLARES AMERICANOS LIB. 00099021001</t>
  </si>
  <si>
    <t>PAGO A IDA PRÉSTAMO 3854-BO VCTO. 15-02-2023 POR CUENTA DE TGN , NTI. 016983 VALOR 15-02-2023 CAPITAL USD 432.109,99 CTA. 5970 CUENTA UNICA DEL TESORO DOLARES AMERICANOS LIB. 00099021001</t>
  </si>
  <si>
    <t>PAGO A BID PRÉSTAMO 4414/KI-BO VCTO. 15-02-2023 POR CUENTA DE TGN , NTI. 017098 VALOR 15-02-2023 INTERESES USD 80.632,48 CTA. 5970 CUENTA UNICA DEL TESORO DOLARES AMERICANOS LIB. 00099021001</t>
  </si>
  <si>
    <t>PAGO A JICA PRÉSTAMO BV-P5 VCTO. 20-02-2023 POR CUENTA DE TGN SEGÚN NOTA MEFP/VTCP/DGCP/UODP/No 192/2023 DEL 17-02-2023, NTI. 017046 VALOR 22-02-2023 INTERESES JPY 721.832,00 COMISIONES JPY 1.007.499,00 CTA. 5970 CUENTA UNICA DEL TESORO DOLARES AMERICANOS LIBRETA NRO.00099021001</t>
  </si>
  <si>
    <t>||COBRO DE COMISIONES QUE EFECTÚA EL MUFG BANK LTD. POR PAGO DE PRÉSTAMO BV-P5 VCTO 20/02/2023 SEGÚN MENSAJE SWIFT NRO. 3029 DE LA FECHA Y NOTA MEFP/VTCP/DGCP/UODP/NRO. 192/2023 DEL 17/02/2023 LIBRETA 00099021001 TGN-RECURSOS ORDINARIOS-DÓLARES AMERICANOS (5970)</t>
  </si>
  <si>
    <t>TRANSFERENCIA RECIBIDA DEL EXTERIOR SEGÚN MENSAJES SWIFT Nos. DE ACUERDO A SWIFT ADJUNTO (REM.EXT.) DE FECHA 24-02-2023 POR DESEMBOLSO DE BID PRÉSTAMO 5514/OC-BO REQ 00004 BO 2023136525 LIBRETA N° 00206044301 INE-USD-IMPLEM.CENSO DE POBLACIÓN Y VIVIENDA-BID REF.: UTILES DE ESCRITORIO</t>
  </si>
  <si>
    <t>||TRANSF.DE FONDOS AL EXTERIOR SEGUN SOL. EN NOTA MEFP/VTCP/DGCP/UODP/NO.196/2023, RECIBIDA EN FECHA 22/02/2023 REF:PAGO SERVICIO DE AGENTE COLATERAL, BONOS DE INVERSION DE LA SERIE "B" INVOICE OCTOBER 2022 LIBRETA NO.00099021001 TGN RECURSOS ORDINARIOS-DOLARES AMERICANOS</t>
  </si>
  <si>
    <t>PAGO A BID PRÉSTAMO 3091/BL-BO VCTO. 27-02-2023 SEGUN NOTA MEFP/VTCP/DGCP/UODP/No 222/2023 DE LA FECHA POR CUENTA DE GOB.AUT.DEPT.PANDO, NTI. 017103 VALOR 27-02-2023 CAPITAL USD 102.500,00 INTERESES USD 86.027,26 COMISIONES USD 7.672,38 CTA. 5970 CUENTA UNICA DEL TESORO DOLARES AMERICANOS LIB. 00099021001</t>
  </si>
  <si>
    <t>De: 00081014202 A:00099021001 Transferencia que realizamos a solicitud del Ministerio de Obras Públicas, Servicios y Vivienda mediante nota CITE: MOPSV/DGAA/No 059/2023, Informe INF/MOPSV/VMTEL/UEPP No 0328/2022 I/2022-08715 H.R. 6-2390-R</t>
  </si>
  <si>
    <t>00006114201</t>
  </si>
  <si>
    <t>De: 00006114201 A:00066014202 De: 00006114201 A: 00066014202 Transferencia que realizamos en virtud a la nota CITE: VPEP-SG- DGAA-UF-NE- 007/2023 e informe VPEP-SG-DGAA-UFI-PRE-INF-0001/2023 y Enmienda CIF-PIU 004/2019 con la finalidad de</t>
  </si>
  <si>
    <t>00046041101</t>
  </si>
  <si>
    <t>De: 00046041101 A:00099021001 De: 00046041101 A: 00099021001 Transferencia que realizamos en virtud a la nota CITE: MSyD/ENS/DIR/ 046/2022 e Informe MSyD/ENS/DIR/ADM/TEC.CONT/004/2023 con el fin de proceder la devolución de recursos por in</t>
  </si>
  <si>
    <t>De: 00006114201 A:00099021001 A: 00099021001 Transferencia que realizamos en virtud a la nota CITE: VPEP-SG-DGAA-UF-NE-0008/2023 e Informe VPEP-SG-DGAA-UFI-PRE-INF-0006/2023 y CIF PIU 004/2019 Programa de Intervenciones Urbanas, para dar c</t>
  </si>
  <si>
    <t>00078027005</t>
  </si>
  <si>
    <t>De: 00078027005 A:00099021001 Transferencia que realizamos a solicitud del Viceministerio de Electricidad y Energías Alternativas dependiente del Ministerio de Hidrocarburos y Energías mediante nota CITE: MHE-VMEER-PEVD-PCASL/2023/0023 Info</t>
  </si>
  <si>
    <t>De: 00078027005 A:00086097001 Transferencia que realizamos a solicitud del Viceministerio de Electricidad y Energías Alternativas dependiente del Ministerio de Hidrocarburos y Energías mediante nota CITE: MHE-VMEER-PEVD-PCASL/2023/0024 Info</t>
  </si>
  <si>
    <t>00086097001</t>
  </si>
  <si>
    <t>De: 00099021001 A:00010011102 Transferencia que realizamos a solicitud del Ministerio de Relaciones Exteriores mediante nota CITE: GM-DGAA-UFI-Cs-40/2023 y la nota interna CITE: MEFP/VTCP/DGPOT/UOTGN Nº99/2023 H.R. 6-2270-R</t>
  </si>
  <si>
    <t>00010011102</t>
  </si>
  <si>
    <t>10000044427975</t>
  </si>
  <si>
    <t>MINISTERIO DE SALUD Y DEPORTES - CENETROP - RECURSOS</t>
  </si>
  <si>
    <t>10000004670978</t>
  </si>
  <si>
    <t>AUTORIDAD DE FISC. Y CTROL. SOC. DE AGUA POTABLE Y</t>
  </si>
  <si>
    <t>10000046422212</t>
  </si>
  <si>
    <t>GESTORA - COMISION POR ADMINISTRACION DEL SIP</t>
  </si>
  <si>
    <t>feb</t>
  </si>
  <si>
    <t>CORRESPONDIENTE AL PERIODO DE ENERO A MARZO DE 2023</t>
  </si>
  <si>
    <t>ACTUALIZADO AL : 6 de abril de 2023 Hrs. 13:20</t>
  </si>
  <si>
    <t>O20957830002</t>
  </si>
  <si>
    <t>O20957840002</t>
  </si>
  <si>
    <t>O20958040002</t>
  </si>
  <si>
    <t>O20958070002</t>
  </si>
  <si>
    <t>O20958090002</t>
  </si>
  <si>
    <t>O20958120002</t>
  </si>
  <si>
    <t>O20958340002</t>
  </si>
  <si>
    <t>O20958380002</t>
  </si>
  <si>
    <t>O20958510002</t>
  </si>
  <si>
    <t>O20958530002</t>
  </si>
  <si>
    <t>O20958630002</t>
  </si>
  <si>
    <t>O20958620002</t>
  </si>
  <si>
    <t>O20958690002</t>
  </si>
  <si>
    <t>O20958920002</t>
  </si>
  <si>
    <t>O20958990002</t>
  </si>
  <si>
    <t>O20959090002</t>
  </si>
  <si>
    <t>O20959180002</t>
  </si>
  <si>
    <t>O20959520002</t>
  </si>
  <si>
    <t>O20959550002</t>
  </si>
  <si>
    <t>O20959800002</t>
  </si>
  <si>
    <t>O20959920002</t>
  </si>
  <si>
    <t>B20957920002</t>
  </si>
  <si>
    <t>B20958470002</t>
  </si>
  <si>
    <t>B20959000002</t>
  </si>
  <si>
    <t>B20959020002</t>
  </si>
  <si>
    <t>B20959040002</t>
  </si>
  <si>
    <t>O20961500002</t>
  </si>
  <si>
    <t>O20961550002</t>
  </si>
  <si>
    <t>O20961610002</t>
  </si>
  <si>
    <t>O20961790002</t>
  </si>
  <si>
    <t>O20961810002</t>
  </si>
  <si>
    <t>O20961820002</t>
  </si>
  <si>
    <t>O20961950002</t>
  </si>
  <si>
    <t>O20962030002</t>
  </si>
  <si>
    <t>O20962050002</t>
  </si>
  <si>
    <t>O20962080002</t>
  </si>
  <si>
    <t>O20962490002</t>
  </si>
  <si>
    <t>O20962600002</t>
  </si>
  <si>
    <t>O20962650002</t>
  </si>
  <si>
    <t>O20962800002</t>
  </si>
  <si>
    <t>O20962900002</t>
  </si>
  <si>
    <t>O20962910002</t>
  </si>
  <si>
    <t>O20962950002</t>
  </si>
  <si>
    <t>O20962990002</t>
  </si>
  <si>
    <t>O20963130002</t>
  </si>
  <si>
    <t>O20963210002</t>
  </si>
  <si>
    <t>O20963260002</t>
  </si>
  <si>
    <t>O20963300002</t>
  </si>
  <si>
    <t>O20963330002</t>
  </si>
  <si>
    <t>O20963400002</t>
  </si>
  <si>
    <t>O20963510002</t>
  </si>
  <si>
    <t>O20963640002</t>
  </si>
  <si>
    <t>B20961750002</t>
  </si>
  <si>
    <t>B20962220002</t>
  </si>
  <si>
    <t>O20965270002</t>
  </si>
  <si>
    <t>O20965420002</t>
  </si>
  <si>
    <t>O20965430002</t>
  </si>
  <si>
    <t>O20965610002</t>
  </si>
  <si>
    <t>O20965680002</t>
  </si>
  <si>
    <t>O20965940002</t>
  </si>
  <si>
    <t>O20966020002</t>
  </si>
  <si>
    <t>O20966220002</t>
  </si>
  <si>
    <t>O20966230002</t>
  </si>
  <si>
    <t>O20966250002</t>
  </si>
  <si>
    <t>O20966410002</t>
  </si>
  <si>
    <t>O20966470002</t>
  </si>
  <si>
    <t>O20966580002</t>
  </si>
  <si>
    <t>O20966790002</t>
  </si>
  <si>
    <t>O20966890002</t>
  </si>
  <si>
    <t>O20967030002</t>
  </si>
  <si>
    <t>O20967130002</t>
  </si>
  <si>
    <t>O20967150002</t>
  </si>
  <si>
    <t>O20967310002</t>
  </si>
  <si>
    <t>O20967330002</t>
  </si>
  <si>
    <t>O20967440002</t>
  </si>
  <si>
    <t>O20967450002</t>
  </si>
  <si>
    <t>O20967520002</t>
  </si>
  <si>
    <t>O20967540002</t>
  </si>
  <si>
    <t>O20967580002</t>
  </si>
  <si>
    <t>B20965220002</t>
  </si>
  <si>
    <t>B20965250002</t>
  </si>
  <si>
    <t>B20965400002</t>
  </si>
  <si>
    <t>B20965440002</t>
  </si>
  <si>
    <t>B20965470002</t>
  </si>
  <si>
    <t>B20965490002</t>
  </si>
  <si>
    <t>B20965580002</t>
  </si>
  <si>
    <t>B20965730002</t>
  </si>
  <si>
    <t>B20965780002</t>
  </si>
  <si>
    <t>B20965860002</t>
  </si>
  <si>
    <t>B20966150002</t>
  </si>
  <si>
    <t>B20966160002</t>
  </si>
  <si>
    <t>B20966170002</t>
  </si>
  <si>
    <t>B20966180002</t>
  </si>
  <si>
    <t>B20966190002</t>
  </si>
  <si>
    <t>B20966210002</t>
  </si>
  <si>
    <t>B20966240002</t>
  </si>
  <si>
    <t>B20966270002</t>
  </si>
  <si>
    <t>B20966280002</t>
  </si>
  <si>
    <t>O20969140002</t>
  </si>
  <si>
    <t>O20969160002</t>
  </si>
  <si>
    <t>O20969290002</t>
  </si>
  <si>
    <t>O20969320002</t>
  </si>
  <si>
    <t>O20969340002</t>
  </si>
  <si>
    <t>O20969630002</t>
  </si>
  <si>
    <t>O20969860002</t>
  </si>
  <si>
    <t>O20970120002</t>
  </si>
  <si>
    <t>O20970230002</t>
  </si>
  <si>
    <t>O20970240002</t>
  </si>
  <si>
    <t>O20970600002</t>
  </si>
  <si>
    <t>O20970630002</t>
  </si>
  <si>
    <t>O20970920002</t>
  </si>
  <si>
    <t>O20971380002</t>
  </si>
  <si>
    <t>B20969410002</t>
  </si>
  <si>
    <t>O20973720002</t>
  </si>
  <si>
    <t>O20973780002</t>
  </si>
  <si>
    <t>O20973880002</t>
  </si>
  <si>
    <t>O20973920002</t>
  </si>
  <si>
    <t>O20974230002</t>
  </si>
  <si>
    <t>O20974330002</t>
  </si>
  <si>
    <t>O20974470002</t>
  </si>
  <si>
    <t>O20974630002</t>
  </si>
  <si>
    <t>O20974640002</t>
  </si>
  <si>
    <t>O20974690002</t>
  </si>
  <si>
    <t>O20974730002</t>
  </si>
  <si>
    <t>O20974760002</t>
  </si>
  <si>
    <t>O20974800002</t>
  </si>
  <si>
    <t>O20974890002</t>
  </si>
  <si>
    <t>O20974930002</t>
  </si>
  <si>
    <t>O20975060002</t>
  </si>
  <si>
    <t>O20975750002</t>
  </si>
  <si>
    <t>O20975780002</t>
  </si>
  <si>
    <t>O20975960002</t>
  </si>
  <si>
    <t>O20976150002</t>
  </si>
  <si>
    <t>O20976170002</t>
  </si>
  <si>
    <t>O20976520002</t>
  </si>
  <si>
    <t>O20976800002</t>
  </si>
  <si>
    <t>O20977330002</t>
  </si>
  <si>
    <t>O20976820002</t>
  </si>
  <si>
    <t>O20976840002</t>
  </si>
  <si>
    <t>O20976910002</t>
  </si>
  <si>
    <t>B20973810002</t>
  </si>
  <si>
    <t>B20973940002</t>
  </si>
  <si>
    <t>B20974420002</t>
  </si>
  <si>
    <t>B20974450002</t>
  </si>
  <si>
    <t>B20974540002</t>
  </si>
  <si>
    <t>B20974820002</t>
  </si>
  <si>
    <t>B20974860002</t>
  </si>
  <si>
    <t>B20974870002</t>
  </si>
  <si>
    <t>B20974900002</t>
  </si>
  <si>
    <t>B20974940002</t>
  </si>
  <si>
    <t>B20975000002</t>
  </si>
  <si>
    <t>B20975050002</t>
  </si>
  <si>
    <t>B20975080002</t>
  </si>
  <si>
    <t>B20975130002</t>
  </si>
  <si>
    <t>B20975140002</t>
  </si>
  <si>
    <t>B20975170002</t>
  </si>
  <si>
    <t>B20975220002</t>
  </si>
  <si>
    <t>B20975260002</t>
  </si>
  <si>
    <t>B20975300002</t>
  </si>
  <si>
    <t>B20975330002</t>
  </si>
  <si>
    <t>B20975470002</t>
  </si>
  <si>
    <t>B20975380002</t>
  </si>
  <si>
    <t>B20975400002</t>
  </si>
  <si>
    <t>B20975440002</t>
  </si>
  <si>
    <t>O20977310002</t>
  </si>
  <si>
    <t>O20977340002</t>
  </si>
  <si>
    <t>O20976000002</t>
  </si>
  <si>
    <t>O20982730002</t>
  </si>
  <si>
    <t>O20982970002</t>
  </si>
  <si>
    <t>O20983120002</t>
  </si>
  <si>
    <t>O20983160002</t>
  </si>
  <si>
    <t>O20983310002</t>
  </si>
  <si>
    <t>O20983490002</t>
  </si>
  <si>
    <t>O20983880002</t>
  </si>
  <si>
    <t>O20984140002</t>
  </si>
  <si>
    <t>O20984260002</t>
  </si>
  <si>
    <t>O20984400002</t>
  </si>
  <si>
    <t>O20984630002</t>
  </si>
  <si>
    <t>O20984780002</t>
  </si>
  <si>
    <t>O20984820002</t>
  </si>
  <si>
    <t>O20984930002</t>
  </si>
  <si>
    <t>O20984950002</t>
  </si>
  <si>
    <t>O20985080002</t>
  </si>
  <si>
    <t>B20982000002</t>
  </si>
  <si>
    <t>B20982010002</t>
  </si>
  <si>
    <t>B20982020002</t>
  </si>
  <si>
    <t>B20982040002</t>
  </si>
  <si>
    <t>B20982080002</t>
  </si>
  <si>
    <t>B20982090002</t>
  </si>
  <si>
    <t>B20982110002</t>
  </si>
  <si>
    <t>B20982130002</t>
  </si>
  <si>
    <t>B20982150002</t>
  </si>
  <si>
    <t>B20982170002</t>
  </si>
  <si>
    <t>B20982180002</t>
  </si>
  <si>
    <t>B20982200002</t>
  </si>
  <si>
    <t>B20982220002</t>
  </si>
  <si>
    <t>B20982240002</t>
  </si>
  <si>
    <t>B20982250002</t>
  </si>
  <si>
    <t>B20982270002</t>
  </si>
  <si>
    <t>B20982290002</t>
  </si>
  <si>
    <t>B20982310002</t>
  </si>
  <si>
    <t>B20982330002</t>
  </si>
  <si>
    <t>B20982370002</t>
  </si>
  <si>
    <t>B20982400002</t>
  </si>
  <si>
    <t>B20982430002</t>
  </si>
  <si>
    <t>B20982450002</t>
  </si>
  <si>
    <t>B20982480002</t>
  </si>
  <si>
    <t>B20982500002</t>
  </si>
  <si>
    <t>B20982510002</t>
  </si>
  <si>
    <t>B20982520002</t>
  </si>
  <si>
    <t>B20982540002</t>
  </si>
  <si>
    <t>B20982560002</t>
  </si>
  <si>
    <t>B20982590002</t>
  </si>
  <si>
    <t>B20982600002</t>
  </si>
  <si>
    <t>B20982650002</t>
  </si>
  <si>
    <t>B20982830002</t>
  </si>
  <si>
    <t>B20982900002</t>
  </si>
  <si>
    <t>B20983220002</t>
  </si>
  <si>
    <t>O20989330002</t>
  </si>
  <si>
    <t>O20989340002</t>
  </si>
  <si>
    <t>O20989370002</t>
  </si>
  <si>
    <t>O20989420002</t>
  </si>
  <si>
    <t>O20989520002</t>
  </si>
  <si>
    <t>O20989560002</t>
  </si>
  <si>
    <t>O20989940002</t>
  </si>
  <si>
    <t>O20990040002</t>
  </si>
  <si>
    <t>O20990050002</t>
  </si>
  <si>
    <t>O20990220002</t>
  </si>
  <si>
    <t>B20989550002</t>
  </si>
  <si>
    <t>B20989730002</t>
  </si>
  <si>
    <t>B20989770002</t>
  </si>
  <si>
    <t>B20989780002</t>
  </si>
  <si>
    <t>B20989810002</t>
  </si>
  <si>
    <t>B20989830002</t>
  </si>
  <si>
    <t>O20991960002</t>
  </si>
  <si>
    <t>O20992100002</t>
  </si>
  <si>
    <t>O20992330002</t>
  </si>
  <si>
    <t>O20992400002</t>
  </si>
  <si>
    <t>O20992440002</t>
  </si>
  <si>
    <t>O20992480002</t>
  </si>
  <si>
    <t>O20992490002</t>
  </si>
  <si>
    <t>O20992520002</t>
  </si>
  <si>
    <t>O20992580002</t>
  </si>
  <si>
    <t>O20992590002</t>
  </si>
  <si>
    <t>O20992600002</t>
  </si>
  <si>
    <t>O20992620002</t>
  </si>
  <si>
    <t>O20992680002</t>
  </si>
  <si>
    <t>O20992720002</t>
  </si>
  <si>
    <t>O20992820002</t>
  </si>
  <si>
    <t>O20992970002</t>
  </si>
  <si>
    <t>O20993140002</t>
  </si>
  <si>
    <t>O20993200002</t>
  </si>
  <si>
    <t>O20993220002</t>
  </si>
  <si>
    <t>B20992000002</t>
  </si>
  <si>
    <t>B20992020002</t>
  </si>
  <si>
    <t>B20992110002</t>
  </si>
  <si>
    <t>B20992360002</t>
  </si>
  <si>
    <t>B20992380002</t>
  </si>
  <si>
    <t>B20992500002</t>
  </si>
  <si>
    <t>B20992530002</t>
  </si>
  <si>
    <t>B20992610002</t>
  </si>
  <si>
    <t>B20992630002</t>
  </si>
  <si>
    <t>O20995900002</t>
  </si>
  <si>
    <t>O20995920002</t>
  </si>
  <si>
    <t>O20996010002</t>
  </si>
  <si>
    <t>O20996020002</t>
  </si>
  <si>
    <t>O20996030002</t>
  </si>
  <si>
    <t>O20996040002</t>
  </si>
  <si>
    <t>O20996060002</t>
  </si>
  <si>
    <t>O20996080002</t>
  </si>
  <si>
    <t>O20996420002</t>
  </si>
  <si>
    <t>O20996380002</t>
  </si>
  <si>
    <t>O20996410002</t>
  </si>
  <si>
    <t>O20996430002</t>
  </si>
  <si>
    <t>O20996450002</t>
  </si>
  <si>
    <t>O20996470002</t>
  </si>
  <si>
    <t>O20996670002</t>
  </si>
  <si>
    <t>O20996690002</t>
  </si>
  <si>
    <t>O20996720002</t>
  </si>
  <si>
    <t>O20996750002</t>
  </si>
  <si>
    <t>O20996760002</t>
  </si>
  <si>
    <t>O20996830002</t>
  </si>
  <si>
    <t>O20996870002</t>
  </si>
  <si>
    <t>O20996850002</t>
  </si>
  <si>
    <t>O20996860002</t>
  </si>
  <si>
    <t>O20996890002</t>
  </si>
  <si>
    <t>O20996960002</t>
  </si>
  <si>
    <t>O20997050002</t>
  </si>
  <si>
    <t>O20997140002</t>
  </si>
  <si>
    <t>O20997200002</t>
  </si>
  <si>
    <t>B20996100002</t>
  </si>
  <si>
    <t>B20996140002</t>
  </si>
  <si>
    <t>B20996170002</t>
  </si>
  <si>
    <t>B20996200002</t>
  </si>
  <si>
    <t>B20996220002</t>
  </si>
  <si>
    <t>B20996240002</t>
  </si>
  <si>
    <t>B20996270002</t>
  </si>
  <si>
    <t>B20996290002</t>
  </si>
  <si>
    <t>B20996300002</t>
  </si>
  <si>
    <t>B20996310002</t>
  </si>
  <si>
    <t>B20996320002</t>
  </si>
  <si>
    <t>B20996330002</t>
  </si>
  <si>
    <t>B20996460002</t>
  </si>
  <si>
    <t>B20996540002</t>
  </si>
  <si>
    <t>B20996550002</t>
  </si>
  <si>
    <t>B20996590002</t>
  </si>
  <si>
    <t>B20996610002</t>
  </si>
  <si>
    <t>B20996630002</t>
  </si>
  <si>
    <t>B20996640002</t>
  </si>
  <si>
    <t>O20997210002</t>
  </si>
  <si>
    <t>O20998890002</t>
  </si>
  <si>
    <t>O20998900002</t>
  </si>
  <si>
    <t>O20999130002</t>
  </si>
  <si>
    <t>O20999180002</t>
  </si>
  <si>
    <t>O20999550002</t>
  </si>
  <si>
    <t>O20999590002</t>
  </si>
  <si>
    <t>O20999730002</t>
  </si>
  <si>
    <t>O20999790002</t>
  </si>
  <si>
    <t>O20999870002</t>
  </si>
  <si>
    <t>O20999930002</t>
  </si>
  <si>
    <t>O20999940002</t>
  </si>
  <si>
    <t>O20999950002</t>
  </si>
  <si>
    <t>O20999970002</t>
  </si>
  <si>
    <t>O21000000002</t>
  </si>
  <si>
    <t>O21000020002</t>
  </si>
  <si>
    <t>O21000030002</t>
  </si>
  <si>
    <t>O21000080002</t>
  </si>
  <si>
    <t>O21000150002</t>
  </si>
  <si>
    <t>O21000220002</t>
  </si>
  <si>
    <t>O21000370002</t>
  </si>
  <si>
    <t>O21000440002</t>
  </si>
  <si>
    <t>O21000470002</t>
  </si>
  <si>
    <t>O21000500002</t>
  </si>
  <si>
    <t>O21000510002</t>
  </si>
  <si>
    <t>B20998820002</t>
  </si>
  <si>
    <t>B20998830002</t>
  </si>
  <si>
    <t>B20998840002</t>
  </si>
  <si>
    <t>B20998850002</t>
  </si>
  <si>
    <t>B20998860002</t>
  </si>
  <si>
    <t>B20998870002</t>
  </si>
  <si>
    <t>B20998880002</t>
  </si>
  <si>
    <t>B20999240002</t>
  </si>
  <si>
    <t>B20999290002</t>
  </si>
  <si>
    <t>B20999310002</t>
  </si>
  <si>
    <t>B20999370002</t>
  </si>
  <si>
    <t>B20999390002</t>
  </si>
  <si>
    <t>B20999410002</t>
  </si>
  <si>
    <t>B20999420002</t>
  </si>
  <si>
    <t>B20999480002</t>
  </si>
  <si>
    <t>B20999520002</t>
  </si>
  <si>
    <t>B20999540002</t>
  </si>
  <si>
    <t>B20999560002</t>
  </si>
  <si>
    <t>B20999570002</t>
  </si>
  <si>
    <t>B20999600002</t>
  </si>
  <si>
    <t>B20999610002</t>
  </si>
  <si>
    <t>B20999690002</t>
  </si>
  <si>
    <t>O20999900002</t>
  </si>
  <si>
    <t>O21001920002</t>
  </si>
  <si>
    <t>O21001970002</t>
  </si>
  <si>
    <t>O21002030002</t>
  </si>
  <si>
    <t>O21002040002</t>
  </si>
  <si>
    <t>O21002050002</t>
  </si>
  <si>
    <t>O21002060002</t>
  </si>
  <si>
    <t>O21002080002</t>
  </si>
  <si>
    <t>O21002090002</t>
  </si>
  <si>
    <t>O21002110002</t>
  </si>
  <si>
    <t>O21002120002</t>
  </si>
  <si>
    <t>O21002130002</t>
  </si>
  <si>
    <t>O21002140002</t>
  </si>
  <si>
    <t>O21002160002</t>
  </si>
  <si>
    <t>O21002180002</t>
  </si>
  <si>
    <t>O21002280002</t>
  </si>
  <si>
    <t>O21002320002</t>
  </si>
  <si>
    <t>O21002330002</t>
  </si>
  <si>
    <t>O21002340002</t>
  </si>
  <si>
    <t>O21002400002</t>
  </si>
  <si>
    <t>O21002410002</t>
  </si>
  <si>
    <t>O21002440002</t>
  </si>
  <si>
    <t>O21002590002</t>
  </si>
  <si>
    <t>O21002780002</t>
  </si>
  <si>
    <t>O21002860002</t>
  </si>
  <si>
    <t>O21002910002</t>
  </si>
  <si>
    <t>O21002920002</t>
  </si>
  <si>
    <t>O21003110002</t>
  </si>
  <si>
    <t>O21003130002</t>
  </si>
  <si>
    <t>O21003140002</t>
  </si>
  <si>
    <t>O21003250002</t>
  </si>
  <si>
    <t>O21003440002</t>
  </si>
  <si>
    <t>O21003450002</t>
  </si>
  <si>
    <t>O21003470002</t>
  </si>
  <si>
    <t>O21003480002</t>
  </si>
  <si>
    <t>O21003490002</t>
  </si>
  <si>
    <t>B21002350002</t>
  </si>
  <si>
    <t>B21002370002</t>
  </si>
  <si>
    <t>B21002390002</t>
  </si>
  <si>
    <t>B21002560002</t>
  </si>
  <si>
    <t>B21002640002</t>
  </si>
  <si>
    <t>B21002730002</t>
  </si>
  <si>
    <t>B21002760002</t>
  </si>
  <si>
    <t>B21002770002</t>
  </si>
  <si>
    <t>B21002790002</t>
  </si>
  <si>
    <t>B21002850002</t>
  </si>
  <si>
    <t>O21005100002</t>
  </si>
  <si>
    <t>O21005120002</t>
  </si>
  <si>
    <t>O21005140002</t>
  </si>
  <si>
    <t>O21005160002</t>
  </si>
  <si>
    <t>O21005210002</t>
  </si>
  <si>
    <t>O21005240002</t>
  </si>
  <si>
    <t>O21005430002</t>
  </si>
  <si>
    <t>O21005500002</t>
  </si>
  <si>
    <t>O21005520002</t>
  </si>
  <si>
    <t>O21005540002</t>
  </si>
  <si>
    <t>O21005570002</t>
  </si>
  <si>
    <t>O21005580002</t>
  </si>
  <si>
    <t>O21005690002</t>
  </si>
  <si>
    <t>O21006090002</t>
  </si>
  <si>
    <t>O21006120002</t>
  </si>
  <si>
    <t>O21006180002</t>
  </si>
  <si>
    <t>O21006260002</t>
  </si>
  <si>
    <t>O21006350002</t>
  </si>
  <si>
    <t>O21006360002</t>
  </si>
  <si>
    <t>O21006370002</t>
  </si>
  <si>
    <t>O21006380002</t>
  </si>
  <si>
    <t>B21004960002</t>
  </si>
  <si>
    <t>B21004970002</t>
  </si>
  <si>
    <t>B21005090002</t>
  </si>
  <si>
    <t>B21005110002</t>
  </si>
  <si>
    <t>B21005280002</t>
  </si>
  <si>
    <t>B21005310002</t>
  </si>
  <si>
    <t>B21005350002</t>
  </si>
  <si>
    <t>B21005370002</t>
  </si>
  <si>
    <t>B21005400002</t>
  </si>
  <si>
    <t>B21005650002</t>
  </si>
  <si>
    <t>B21005700002</t>
  </si>
  <si>
    <t>O21007990002</t>
  </si>
  <si>
    <t>O21008090002</t>
  </si>
  <si>
    <t>O21008140002</t>
  </si>
  <si>
    <t>O21008210002</t>
  </si>
  <si>
    <t>O21008400002</t>
  </si>
  <si>
    <t>O21008420002</t>
  </si>
  <si>
    <t>O21008520002</t>
  </si>
  <si>
    <t>O21008620002</t>
  </si>
  <si>
    <t>O21008630002</t>
  </si>
  <si>
    <t>O21008670002</t>
  </si>
  <si>
    <t>O21008680002</t>
  </si>
  <si>
    <t>O21008880002</t>
  </si>
  <si>
    <t>O21008920002</t>
  </si>
  <si>
    <t>O21009040002</t>
  </si>
  <si>
    <t>O21009100002</t>
  </si>
  <si>
    <t>O21009140002</t>
  </si>
  <si>
    <t>O21009160002</t>
  </si>
  <si>
    <t>O21009170002</t>
  </si>
  <si>
    <t>O21009180002</t>
  </si>
  <si>
    <t>O21009190002</t>
  </si>
  <si>
    <t>B21008220002</t>
  </si>
  <si>
    <t>B21008540002</t>
  </si>
  <si>
    <t>B21008560002</t>
  </si>
  <si>
    <t>O21008690002</t>
  </si>
  <si>
    <t>O21009090002</t>
  </si>
  <si>
    <t>O21009110002</t>
  </si>
  <si>
    <t>O21009130002</t>
  </si>
  <si>
    <t>O21012010002</t>
  </si>
  <si>
    <t>O21012110002</t>
  </si>
  <si>
    <t>O21012170002</t>
  </si>
  <si>
    <t>O21012200002</t>
  </si>
  <si>
    <t>O21012210002</t>
  </si>
  <si>
    <t>O21012280002</t>
  </si>
  <si>
    <t>O21012310002</t>
  </si>
  <si>
    <t>O21012340002</t>
  </si>
  <si>
    <t>O21012370002</t>
  </si>
  <si>
    <t>O21012520002</t>
  </si>
  <si>
    <t>O21012750002</t>
  </si>
  <si>
    <t>O21013030002</t>
  </si>
  <si>
    <t>O21013040002</t>
  </si>
  <si>
    <t>O21013140002</t>
  </si>
  <si>
    <t>O21013320002</t>
  </si>
  <si>
    <t>O21013370002</t>
  </si>
  <si>
    <t>O21013380002</t>
  </si>
  <si>
    <t>O21013450002</t>
  </si>
  <si>
    <t>B21012020002</t>
  </si>
  <si>
    <t>B21012040002</t>
  </si>
  <si>
    <t>B21012050002</t>
  </si>
  <si>
    <t>B21012070002</t>
  </si>
  <si>
    <t>B21012730002</t>
  </si>
  <si>
    <t>B21012430002</t>
  </si>
  <si>
    <t>B21012790002</t>
  </si>
  <si>
    <t>B21012850002</t>
  </si>
  <si>
    <t>B21012870002</t>
  </si>
  <si>
    <t>B21012940002</t>
  </si>
  <si>
    <t>B21012960002</t>
  </si>
  <si>
    <t>B21012980002</t>
  </si>
  <si>
    <t>B21013010002</t>
  </si>
  <si>
    <t>O21012470002</t>
  </si>
  <si>
    <t>B21012410002</t>
  </si>
  <si>
    <t>O21014910002</t>
  </si>
  <si>
    <t>O21014920002</t>
  </si>
  <si>
    <t>O21015150002</t>
  </si>
  <si>
    <t>O21015160002</t>
  </si>
  <si>
    <t>O21015290002</t>
  </si>
  <si>
    <t>O21015320002</t>
  </si>
  <si>
    <t>O21015690002</t>
  </si>
  <si>
    <t>O21015730002</t>
  </si>
  <si>
    <t>O21015790002</t>
  </si>
  <si>
    <t>O21015800002</t>
  </si>
  <si>
    <t>O21015860002</t>
  </si>
  <si>
    <t>O21015880002</t>
  </si>
  <si>
    <t>O21016030002</t>
  </si>
  <si>
    <t>O21015890002</t>
  </si>
  <si>
    <t>O21015960002</t>
  </si>
  <si>
    <t>O21016010002</t>
  </si>
  <si>
    <t>O21016230002</t>
  </si>
  <si>
    <t>O21016270002</t>
  </si>
  <si>
    <t>O21016310002</t>
  </si>
  <si>
    <t>O21016340002</t>
  </si>
  <si>
    <t>B21015140002</t>
  </si>
  <si>
    <t>B21015440002</t>
  </si>
  <si>
    <t>B21015480002</t>
  </si>
  <si>
    <t>B21015520002</t>
  </si>
  <si>
    <t>B21015580002</t>
  </si>
  <si>
    <t>B21015630002</t>
  </si>
  <si>
    <t>O21014890002</t>
  </si>
  <si>
    <t>O21017800002</t>
  </si>
  <si>
    <t>O21017810002</t>
  </si>
  <si>
    <t>O21017960002</t>
  </si>
  <si>
    <t>O21018160002</t>
  </si>
  <si>
    <t>O21018250002</t>
  </si>
  <si>
    <t>O21018280002</t>
  </si>
  <si>
    <t>O21018440002</t>
  </si>
  <si>
    <t>O21018460002</t>
  </si>
  <si>
    <t>O21018800002</t>
  </si>
  <si>
    <t>O21018860002</t>
  </si>
  <si>
    <t>O21018890002</t>
  </si>
  <si>
    <t>O21019020002</t>
  </si>
  <si>
    <t>O21019090002</t>
  </si>
  <si>
    <t>O21019130002</t>
  </si>
  <si>
    <t>O21019180002</t>
  </si>
  <si>
    <t>O21019190002</t>
  </si>
  <si>
    <t>O21019210002</t>
  </si>
  <si>
    <t>O21019220002</t>
  </si>
  <si>
    <t>O21019230002</t>
  </si>
  <si>
    <t>O21019240002</t>
  </si>
  <si>
    <t>O21019250002</t>
  </si>
  <si>
    <t>O21019260002</t>
  </si>
  <si>
    <t>B21018510002</t>
  </si>
  <si>
    <t>B21018550002</t>
  </si>
  <si>
    <t>B21018680002</t>
  </si>
  <si>
    <t>B21018730002</t>
  </si>
  <si>
    <t>B21018760002</t>
  </si>
  <si>
    <t>O21019270002</t>
  </si>
  <si>
    <t>O21019280002</t>
  </si>
  <si>
    <t>O21019300002</t>
  </si>
  <si>
    <t>O21019350002</t>
  </si>
  <si>
    <t>O21019310002</t>
  </si>
  <si>
    <t>O21019330002</t>
  </si>
  <si>
    <t>O21019360002</t>
  </si>
  <si>
    <t>O21019370002</t>
  </si>
  <si>
    <t>O21019380002</t>
  </si>
  <si>
    <t>O21019390002</t>
  </si>
  <si>
    <t>O21019400002</t>
  </si>
  <si>
    <t>O21019410002</t>
  </si>
  <si>
    <t>O21020880002</t>
  </si>
  <si>
    <t>O21020920002</t>
  </si>
  <si>
    <t>O21020990002</t>
  </si>
  <si>
    <t>O21021070002</t>
  </si>
  <si>
    <t>O21021410002</t>
  </si>
  <si>
    <t>O21021520002</t>
  </si>
  <si>
    <t>O21021550002</t>
  </si>
  <si>
    <t>O21021580002</t>
  </si>
  <si>
    <t>O21021600002</t>
  </si>
  <si>
    <t>O21021710002</t>
  </si>
  <si>
    <t>O21021770002</t>
  </si>
  <si>
    <t>O21021790002</t>
  </si>
  <si>
    <t>O21021820002</t>
  </si>
  <si>
    <t>O21021840002</t>
  </si>
  <si>
    <t>O21021860002</t>
  </si>
  <si>
    <t>O21021870002</t>
  </si>
  <si>
    <t>O21021880002</t>
  </si>
  <si>
    <t>O21021900002</t>
  </si>
  <si>
    <t>O21021910002</t>
  </si>
  <si>
    <t>O21021920002</t>
  </si>
  <si>
    <t>O21021930002</t>
  </si>
  <si>
    <t>O21021950002</t>
  </si>
  <si>
    <t>O21021970002</t>
  </si>
  <si>
    <t>O21022090002</t>
  </si>
  <si>
    <t>O21022180002</t>
  </si>
  <si>
    <t>O21022350002</t>
  </si>
  <si>
    <t>O21022410002</t>
  </si>
  <si>
    <t>O21022440002</t>
  </si>
  <si>
    <t>O21022490002</t>
  </si>
  <si>
    <t>B21020890002</t>
  </si>
  <si>
    <t>B21020910002</t>
  </si>
  <si>
    <t>B21020950002</t>
  </si>
  <si>
    <t>B21020960002</t>
  </si>
  <si>
    <t>B21020970002</t>
  </si>
  <si>
    <t>B21020980002</t>
  </si>
  <si>
    <t>B21021010002</t>
  </si>
  <si>
    <t>B21021020002</t>
  </si>
  <si>
    <t>B21021040002</t>
  </si>
  <si>
    <t>B21021050002</t>
  </si>
  <si>
    <t>B21021060002</t>
  </si>
  <si>
    <t>B21021080002</t>
  </si>
  <si>
    <t>B21021130002</t>
  </si>
  <si>
    <t>B21021170002</t>
  </si>
  <si>
    <t>B21021200002</t>
  </si>
  <si>
    <t>B21021230002</t>
  </si>
  <si>
    <t>B21021260002</t>
  </si>
  <si>
    <t>B21021280002</t>
  </si>
  <si>
    <t>B21021300002</t>
  </si>
  <si>
    <t>B21021310002</t>
  </si>
  <si>
    <t>B21021330002</t>
  </si>
  <si>
    <t>B21021370002</t>
  </si>
  <si>
    <t>B21021390002</t>
  </si>
  <si>
    <t>B21021510002</t>
  </si>
  <si>
    <t>B21021530002</t>
  </si>
  <si>
    <t>B21021540002</t>
  </si>
  <si>
    <t>B21021560002</t>
  </si>
  <si>
    <t>O21021780002</t>
  </si>
  <si>
    <t>O21023920002</t>
  </si>
  <si>
    <t>O21023940002</t>
  </si>
  <si>
    <t>O21024010002</t>
  </si>
  <si>
    <t>O21024250002</t>
  </si>
  <si>
    <t>O21024260002</t>
  </si>
  <si>
    <t>O21024270002</t>
  </si>
  <si>
    <t>O21024280002</t>
  </si>
  <si>
    <t>O21024300002</t>
  </si>
  <si>
    <t>O21024310002</t>
  </si>
  <si>
    <t>O21024330002</t>
  </si>
  <si>
    <t>O21024340002</t>
  </si>
  <si>
    <t>O21024360002</t>
  </si>
  <si>
    <t>O21024660002</t>
  </si>
  <si>
    <t>O21024690002</t>
  </si>
  <si>
    <t>O21024860002</t>
  </si>
  <si>
    <t>O21024960002</t>
  </si>
  <si>
    <t>O21025170002</t>
  </si>
  <si>
    <t>O21025180002</t>
  </si>
  <si>
    <t>O21025190002</t>
  </si>
  <si>
    <t>O21025200002</t>
  </si>
  <si>
    <t>B21024030002</t>
  </si>
  <si>
    <t>B21024290002</t>
  </si>
  <si>
    <t>B21024320002</t>
  </si>
  <si>
    <t>B21024580002</t>
  </si>
  <si>
    <t>B21024620002</t>
  </si>
  <si>
    <t>B21024640002</t>
  </si>
  <si>
    <t>O21027860002</t>
  </si>
  <si>
    <t>O21027870002</t>
  </si>
  <si>
    <t>O21028170002</t>
  </si>
  <si>
    <t>O21028190002</t>
  </si>
  <si>
    <t>O21028260002</t>
  </si>
  <si>
    <t>O21028300002</t>
  </si>
  <si>
    <t>O21028310002</t>
  </si>
  <si>
    <t>O21028440002</t>
  </si>
  <si>
    <t>O21028690002</t>
  </si>
  <si>
    <t>O21028740002</t>
  </si>
  <si>
    <t>O21028940002</t>
  </si>
  <si>
    <t>O21029050002</t>
  </si>
  <si>
    <t>O21029060002</t>
  </si>
  <si>
    <t>O21029080002</t>
  </si>
  <si>
    <t>O21029090002</t>
  </si>
  <si>
    <t>O21029100002</t>
  </si>
  <si>
    <t>B21027990002</t>
  </si>
  <si>
    <t>B21028150002</t>
  </si>
  <si>
    <t>B21028220002</t>
  </si>
  <si>
    <t>B21028470002</t>
  </si>
  <si>
    <t>B21028480002</t>
  </si>
  <si>
    <t>B21028500002</t>
  </si>
  <si>
    <t>B21028530002</t>
  </si>
  <si>
    <t>B21028550002</t>
  </si>
  <si>
    <t>O21030520002</t>
  </si>
  <si>
    <t>O21030530002</t>
  </si>
  <si>
    <t>O21030570002</t>
  </si>
  <si>
    <t>O21030640002</t>
  </si>
  <si>
    <t>O21030700002</t>
  </si>
  <si>
    <t>O21030710002</t>
  </si>
  <si>
    <t>O21030720002</t>
  </si>
  <si>
    <t>O21030940002</t>
  </si>
  <si>
    <t>O21030970002</t>
  </si>
  <si>
    <t>O21031140002</t>
  </si>
  <si>
    <t>O21031300002</t>
  </si>
  <si>
    <t>O21031480002</t>
  </si>
  <si>
    <t>O21031760002</t>
  </si>
  <si>
    <t>O21031810002</t>
  </si>
  <si>
    <t>O21031880002</t>
  </si>
  <si>
    <t>B21030540002</t>
  </si>
  <si>
    <t>B21030610002</t>
  </si>
  <si>
    <t>B21030670002</t>
  </si>
  <si>
    <t>B21030680002</t>
  </si>
  <si>
    <t>B21030810002</t>
  </si>
  <si>
    <t>B21030850002</t>
  </si>
  <si>
    <t>B21030930002</t>
  </si>
  <si>
    <t>B21030980002</t>
  </si>
  <si>
    <t>B21030990002</t>
  </si>
  <si>
    <t>O21033330002</t>
  </si>
  <si>
    <t>O21033430002</t>
  </si>
  <si>
    <t>O21033450002</t>
  </si>
  <si>
    <t>O21033460002</t>
  </si>
  <si>
    <t>O21033470002</t>
  </si>
  <si>
    <t>O21033610002</t>
  </si>
  <si>
    <t>O21033710002</t>
  </si>
  <si>
    <t>O21033720002</t>
  </si>
  <si>
    <t>O21033790002</t>
  </si>
  <si>
    <t>O21033920002</t>
  </si>
  <si>
    <t>O21033950002</t>
  </si>
  <si>
    <t>O21033990002</t>
  </si>
  <si>
    <t>O21034020002</t>
  </si>
  <si>
    <t>O21034060002</t>
  </si>
  <si>
    <t>O21034080002</t>
  </si>
  <si>
    <t>O21034140002</t>
  </si>
  <si>
    <t>O21034150002</t>
  </si>
  <si>
    <t>O21034170002</t>
  </si>
  <si>
    <t>O21034240002</t>
  </si>
  <si>
    <t>O21034190002</t>
  </si>
  <si>
    <t>O21034290002</t>
  </si>
  <si>
    <t>O21034320002</t>
  </si>
  <si>
    <t>O21034340002</t>
  </si>
  <si>
    <t>O21034400002</t>
  </si>
  <si>
    <t>O21034410002</t>
  </si>
  <si>
    <t>B21033350002</t>
  </si>
  <si>
    <t>B21033650002</t>
  </si>
  <si>
    <t>B21033700002</t>
  </si>
  <si>
    <t>O21035810002</t>
  </si>
  <si>
    <t>O21035830002</t>
  </si>
  <si>
    <t>O21035980002</t>
  </si>
  <si>
    <t>O21035990002</t>
  </si>
  <si>
    <t>O21036000002</t>
  </si>
  <si>
    <t>O21036130002</t>
  </si>
  <si>
    <t>O21036150002</t>
  </si>
  <si>
    <t>O21036210002</t>
  </si>
  <si>
    <t>O21036230002</t>
  </si>
  <si>
    <t>O21036250002</t>
  </si>
  <si>
    <t>O21036270002</t>
  </si>
  <si>
    <t>O21036290002</t>
  </si>
  <si>
    <t>O21036310002</t>
  </si>
  <si>
    <t>O21036330002</t>
  </si>
  <si>
    <t>O21036340002</t>
  </si>
  <si>
    <t>O21036350002</t>
  </si>
  <si>
    <t>O21036360002</t>
  </si>
  <si>
    <t>O21036370002</t>
  </si>
  <si>
    <t>O21036380002</t>
  </si>
  <si>
    <t>O21036390002</t>
  </si>
  <si>
    <t>O21036410002</t>
  </si>
  <si>
    <t>O21036420002</t>
  </si>
  <si>
    <t>O21036430002</t>
  </si>
  <si>
    <t>O21036480002</t>
  </si>
  <si>
    <t>O21036610002</t>
  </si>
  <si>
    <t>O21036650002</t>
  </si>
  <si>
    <t>O21036840002</t>
  </si>
  <si>
    <t>O21036880002</t>
  </si>
  <si>
    <t>O21036890002</t>
  </si>
  <si>
    <t>O21036920002</t>
  </si>
  <si>
    <t>O21036930002</t>
  </si>
  <si>
    <t>O21036960002</t>
  </si>
  <si>
    <t>O21037000002</t>
  </si>
  <si>
    <t>O21037180002</t>
  </si>
  <si>
    <t>O21037210002</t>
  </si>
  <si>
    <t>O21037260002</t>
  </si>
  <si>
    <t>O21037300002</t>
  </si>
  <si>
    <t>O21037320002</t>
  </si>
  <si>
    <t>O21037340002</t>
  </si>
  <si>
    <t>B21035900002</t>
  </si>
  <si>
    <t>B21036170002</t>
  </si>
  <si>
    <t>B21036260002</t>
  </si>
  <si>
    <t>B21036320002</t>
  </si>
  <si>
    <t>B21036460002</t>
  </si>
  <si>
    <t>B21036470002</t>
  </si>
  <si>
    <t>O21037370002</t>
  </si>
  <si>
    <t>O21038770002</t>
  </si>
  <si>
    <t>O21038850002</t>
  </si>
  <si>
    <t>O21039040002</t>
  </si>
  <si>
    <t>O21039150002</t>
  </si>
  <si>
    <t>O21039160002</t>
  </si>
  <si>
    <t>O21039170002</t>
  </si>
  <si>
    <t>O21039180002</t>
  </si>
  <si>
    <t>O21039220002</t>
  </si>
  <si>
    <t>O21039440002</t>
  </si>
  <si>
    <t>O21039540002</t>
  </si>
  <si>
    <t>O21039770002</t>
  </si>
  <si>
    <t>O21039940002</t>
  </si>
  <si>
    <t>O21039980002</t>
  </si>
  <si>
    <t>O21039990002</t>
  </si>
  <si>
    <t>O21040130002</t>
  </si>
  <si>
    <t>O21040140002</t>
  </si>
  <si>
    <t>O21040160002</t>
  </si>
  <si>
    <t>O21040180002</t>
  </si>
  <si>
    <t>O21040210002</t>
  </si>
  <si>
    <t>O21040220002</t>
  </si>
  <si>
    <t>O21040230002</t>
  </si>
  <si>
    <t>O21040270002</t>
  </si>
  <si>
    <t>O21040310002</t>
  </si>
  <si>
    <t>O21040410002</t>
  </si>
  <si>
    <t>O21040320002</t>
  </si>
  <si>
    <t>O21040330002</t>
  </si>
  <si>
    <t>O21040340002</t>
  </si>
  <si>
    <t>O21040420002</t>
  </si>
  <si>
    <t>O21040680002</t>
  </si>
  <si>
    <t>O21040660002</t>
  </si>
  <si>
    <t>O21040690002</t>
  </si>
  <si>
    <t>O21040700002</t>
  </si>
  <si>
    <t>O21040710002</t>
  </si>
  <si>
    <t>B21038930002</t>
  </si>
  <si>
    <t>B21038980002</t>
  </si>
  <si>
    <t>B21039010002</t>
  </si>
  <si>
    <t>B21039080002</t>
  </si>
  <si>
    <t>B21039190002</t>
  </si>
  <si>
    <t>B21039210002</t>
  </si>
  <si>
    <t>B21039240002</t>
  </si>
  <si>
    <t>B21039250002</t>
  </si>
  <si>
    <t>B21039340002</t>
  </si>
  <si>
    <t>B21039280002</t>
  </si>
  <si>
    <t>B21039290002</t>
  </si>
  <si>
    <t>B21039320002</t>
  </si>
  <si>
    <t>B21039390002</t>
  </si>
  <si>
    <t>B21039410002</t>
  </si>
  <si>
    <t>B21039520002</t>
  </si>
  <si>
    <t>B21039550002</t>
  </si>
  <si>
    <t>B21039580002</t>
  </si>
  <si>
    <t>B21039610002</t>
  </si>
  <si>
    <t>B21039630002</t>
  </si>
  <si>
    <t>B21039640002</t>
  </si>
  <si>
    <t>B21039660002</t>
  </si>
  <si>
    <t>B21039680002</t>
  </si>
  <si>
    <t>B21039700002</t>
  </si>
  <si>
    <t>B21039750002</t>
  </si>
  <si>
    <t>B21039780002</t>
  </si>
  <si>
    <t>B21039800002</t>
  </si>
  <si>
    <t>B21039810002</t>
  </si>
  <si>
    <t>B21039910002</t>
  </si>
  <si>
    <t>B21039820002</t>
  </si>
  <si>
    <t>B21039860002</t>
  </si>
  <si>
    <t>B21039890002</t>
  </si>
  <si>
    <t>B21039930002</t>
  </si>
  <si>
    <t>B21039950002</t>
  </si>
  <si>
    <t>Q17705660002</t>
  </si>
  <si>
    <t>G21864580001</t>
  </si>
  <si>
    <t>Q17711250002</t>
  </si>
  <si>
    <t>G21868060002</t>
  </si>
  <si>
    <t>G21868070001</t>
  </si>
  <si>
    <t>S10555010003</t>
  </si>
  <si>
    <t>S10555140003</t>
  </si>
  <si>
    <t>Q17716310002</t>
  </si>
  <si>
    <t>Q17716480002</t>
  </si>
  <si>
    <t>Q17716500002</t>
  </si>
  <si>
    <t>G21882870003</t>
  </si>
  <si>
    <t>S10555870003</t>
  </si>
  <si>
    <t>G21882970001</t>
  </si>
  <si>
    <t>G21883010001</t>
  </si>
  <si>
    <t>S10555620003</t>
  </si>
  <si>
    <t>S10555640001</t>
  </si>
  <si>
    <t>S10555780001</t>
  </si>
  <si>
    <t>S10555670001</t>
  </si>
  <si>
    <t>S10555690001</t>
  </si>
  <si>
    <t>S10555760003</t>
  </si>
  <si>
    <t>G21886630004</t>
  </si>
  <si>
    <t>S10556050002</t>
  </si>
  <si>
    <t>G21886650001</t>
  </si>
  <si>
    <t>S10555560001</t>
  </si>
  <si>
    <t>S10556050003</t>
  </si>
  <si>
    <t>S10556180002</t>
  </si>
  <si>
    <t>Q17725700002</t>
  </si>
  <si>
    <t>Q17725710002</t>
  </si>
  <si>
    <t>Q17725720002</t>
  </si>
  <si>
    <t>F0012053</t>
  </si>
  <si>
    <t>G21899530001</t>
  </si>
  <si>
    <t>G21901110001</t>
  </si>
  <si>
    <t>G21901130001</t>
  </si>
  <si>
    <t>G21901200001</t>
  </si>
  <si>
    <t>G21901220001</t>
  </si>
  <si>
    <t>S10556530001</t>
  </si>
  <si>
    <t>S10556550001</t>
  </si>
  <si>
    <t>S10556750003</t>
  </si>
  <si>
    <t>S10556830003</t>
  </si>
  <si>
    <t>G21903320001</t>
  </si>
  <si>
    <t>F0012057</t>
  </si>
  <si>
    <t>G21914070004</t>
  </si>
  <si>
    <t>G21914040004</t>
  </si>
  <si>
    <t>G21914070003</t>
  </si>
  <si>
    <t>F0012063</t>
  </si>
  <si>
    <t>S10558020003</t>
  </si>
  <si>
    <t>S10557650003</t>
  </si>
  <si>
    <t>S10557790003</t>
  </si>
  <si>
    <t>S10557810003</t>
  </si>
  <si>
    <t>S10558100001</t>
  </si>
  <si>
    <t>G21919930001</t>
  </si>
  <si>
    <t>G21919950001</t>
  </si>
  <si>
    <t>S10557750001</t>
  </si>
  <si>
    <t>S10558070001</t>
  </si>
  <si>
    <t>Q17738550002</t>
  </si>
  <si>
    <t>G21930490004</t>
  </si>
  <si>
    <t>G21937420001</t>
  </si>
  <si>
    <t>G21937440001</t>
  </si>
  <si>
    <t>G21937460001</t>
  </si>
  <si>
    <t>S10558630003</t>
  </si>
  <si>
    <t>S10558500001</t>
  </si>
  <si>
    <t>S10559150003</t>
  </si>
  <si>
    <t>Q17749330002</t>
  </si>
  <si>
    <t>G21951790001</t>
  </si>
  <si>
    <t>G21951770001</t>
  </si>
  <si>
    <t>G21953140001</t>
  </si>
  <si>
    <t>G21953120004</t>
  </si>
  <si>
    <t>F0012094</t>
  </si>
  <si>
    <t>F0012099</t>
  </si>
  <si>
    <t>G21965160002</t>
  </si>
  <si>
    <t>G21963670003</t>
  </si>
  <si>
    <t>G21965170001</t>
  </si>
  <si>
    <t>G21965260002</t>
  </si>
  <si>
    <t>Q17755170002</t>
  </si>
  <si>
    <t>G21965290001</t>
  </si>
  <si>
    <t>G21965270001</t>
  </si>
  <si>
    <t>G21965250001</t>
  </si>
  <si>
    <t>G21965230001</t>
  </si>
  <si>
    <t>G21965190001</t>
  </si>
  <si>
    <t>G21965210001</t>
  </si>
  <si>
    <t>G21965310001</t>
  </si>
  <si>
    <t>G21967850002</t>
  </si>
  <si>
    <t>Q17755510002</t>
  </si>
  <si>
    <t>Q17755540002</t>
  </si>
  <si>
    <t>G21967860001</t>
  </si>
  <si>
    <t>G21967840001</t>
  </si>
  <si>
    <t>S10559580001</t>
  </si>
  <si>
    <t>S10559570001</t>
  </si>
  <si>
    <t>L00050440001</t>
  </si>
  <si>
    <t>G21970850002</t>
  </si>
  <si>
    <t>G21970860001</t>
  </si>
  <si>
    <t>G21970990001</t>
  </si>
  <si>
    <t>G21970930001</t>
  </si>
  <si>
    <t>G21970950001</t>
  </si>
  <si>
    <t>G21970970001</t>
  </si>
  <si>
    <t>S10560130001</t>
  </si>
  <si>
    <t>Q17761040002</t>
  </si>
  <si>
    <t>Q17761050002</t>
  </si>
  <si>
    <t>Q17761060002</t>
  </si>
  <si>
    <t>Q17761070002</t>
  </si>
  <si>
    <t>Q17761080002</t>
  </si>
  <si>
    <t>Q17761100002</t>
  </si>
  <si>
    <t>Q17761180002</t>
  </si>
  <si>
    <t>G21985770002</t>
  </si>
  <si>
    <t>G21985790002</t>
  </si>
  <si>
    <t>G21985810002</t>
  </si>
  <si>
    <t>G21985870002</t>
  </si>
  <si>
    <t>G21985800001</t>
  </si>
  <si>
    <t>G21985820001</t>
  </si>
  <si>
    <t>G21985840001</t>
  </si>
  <si>
    <t>G21985860001</t>
  </si>
  <si>
    <t>G21985880001</t>
  </si>
  <si>
    <t>S10560510001</t>
  </si>
  <si>
    <t>S10560530001</t>
  </si>
  <si>
    <t>S10560580003</t>
  </si>
  <si>
    <t>G22003010001</t>
  </si>
  <si>
    <t>G22002930001</t>
  </si>
  <si>
    <t>G22002950001</t>
  </si>
  <si>
    <t>G22003030001</t>
  </si>
  <si>
    <t>G22002970001</t>
  </si>
  <si>
    <t>G22002990001</t>
  </si>
  <si>
    <t>G22002910001</t>
  </si>
  <si>
    <t>G22004530001</t>
  </si>
  <si>
    <t>G22004510001</t>
  </si>
  <si>
    <t>G22005840001</t>
  </si>
  <si>
    <t>S10561550003</t>
  </si>
  <si>
    <t>S10561630003</t>
  </si>
  <si>
    <t>S10561750001</t>
  </si>
  <si>
    <t>S10561750004</t>
  </si>
  <si>
    <t>Q17775790002</t>
  </si>
  <si>
    <t>Q17775800002</t>
  </si>
  <si>
    <t>G22013280003</t>
  </si>
  <si>
    <t>Q17777400002</t>
  </si>
  <si>
    <t>S10562370003</t>
  </si>
  <si>
    <t>S10562320001</t>
  </si>
  <si>
    <t>G22019940001</t>
  </si>
  <si>
    <t>G22019960001</t>
  </si>
  <si>
    <t>G22019980001</t>
  </si>
  <si>
    <t>G22020000001</t>
  </si>
  <si>
    <t>G22020020001</t>
  </si>
  <si>
    <t>J05399460002</t>
  </si>
  <si>
    <t>J05399470002</t>
  </si>
  <si>
    <t>S10562920001</t>
  </si>
  <si>
    <t>G22033040003</t>
  </si>
  <si>
    <t>G22033100003</t>
  </si>
  <si>
    <t>G22034380003</t>
  </si>
  <si>
    <t>G22034390003</t>
  </si>
  <si>
    <t>S10562900001</t>
  </si>
  <si>
    <t>Q17788340002</t>
  </si>
  <si>
    <t>S10562660002</t>
  </si>
  <si>
    <t>S10562820001</t>
  </si>
  <si>
    <t>S10562880003</t>
  </si>
  <si>
    <t>S10562990003</t>
  </si>
  <si>
    <t>G22037810002</t>
  </si>
  <si>
    <t>G22037820001</t>
  </si>
  <si>
    <t>G22037840001</t>
  </si>
  <si>
    <t>G22038660001</t>
  </si>
  <si>
    <t>G22038680001</t>
  </si>
  <si>
    <t>G22038710001</t>
  </si>
  <si>
    <t>G22038730001</t>
  </si>
  <si>
    <t>G22038750001</t>
  </si>
  <si>
    <t>G22046450003</t>
  </si>
  <si>
    <t>F0012148</t>
  </si>
  <si>
    <t>F0012153</t>
  </si>
  <si>
    <t>F0012160</t>
  </si>
  <si>
    <t>S10566830003</t>
  </si>
  <si>
    <t>S10566680003</t>
  </si>
  <si>
    <t>S10565810003</t>
  </si>
  <si>
    <t>G22052850002</t>
  </si>
  <si>
    <t>G22053580002</t>
  </si>
  <si>
    <t>G22053590001</t>
  </si>
  <si>
    <t>G22052860001</t>
  </si>
  <si>
    <t>S10566910003</t>
  </si>
  <si>
    <t>S10566900003</t>
  </si>
  <si>
    <t>G22063230003</t>
  </si>
  <si>
    <t>G22063280001</t>
  </si>
  <si>
    <t>G22063280004</t>
  </si>
  <si>
    <t>Q17803930002</t>
  </si>
  <si>
    <t>S10567120003</t>
  </si>
  <si>
    <t>G22069140002</t>
  </si>
  <si>
    <t>G22069150001</t>
  </si>
  <si>
    <t>G22069170001</t>
  </si>
  <si>
    <t>G22069250001</t>
  </si>
  <si>
    <t>G22069190001</t>
  </si>
  <si>
    <t>G22069210001</t>
  </si>
  <si>
    <t>G22069230001</t>
  </si>
  <si>
    <t>S10567160001</t>
  </si>
  <si>
    <t>S10567220003</t>
  </si>
  <si>
    <t>S10567230003</t>
  </si>
  <si>
    <t>S10567270003</t>
  </si>
  <si>
    <t>S10567290003</t>
  </si>
  <si>
    <t>S10567350003</t>
  </si>
  <si>
    <t>S10567380001</t>
  </si>
  <si>
    <t>S10567410001</t>
  </si>
  <si>
    <t>G22069260002</t>
  </si>
  <si>
    <t>G22069870002</t>
  </si>
  <si>
    <t>G22069880001</t>
  </si>
  <si>
    <t>G22069270001</t>
  </si>
  <si>
    <t>F0012178</t>
  </si>
  <si>
    <t>Q17812180002</t>
  </si>
  <si>
    <t>Q17813870002</t>
  </si>
  <si>
    <t>Q17813880002</t>
  </si>
  <si>
    <t>S10568060003</t>
  </si>
  <si>
    <t>S10568080003</t>
  </si>
  <si>
    <t>G22087030003</t>
  </si>
  <si>
    <t>S10568130003</t>
  </si>
  <si>
    <t>S10568020001</t>
  </si>
  <si>
    <t>S10568140003</t>
  </si>
  <si>
    <t>S10568020003</t>
  </si>
  <si>
    <t>S10568130001</t>
  </si>
  <si>
    <t>S10568140001</t>
  </si>
  <si>
    <t>S10568150002</t>
  </si>
  <si>
    <t>S10568160003</t>
  </si>
  <si>
    <t>S10568160001</t>
  </si>
  <si>
    <t>S10568150001</t>
  </si>
  <si>
    <t>S10568170001</t>
  </si>
  <si>
    <t>S10568170003</t>
  </si>
  <si>
    <t>S10568020002</t>
  </si>
  <si>
    <t>S10569190003</t>
  </si>
  <si>
    <t>S10569200003</t>
  </si>
  <si>
    <t>S10569180003</t>
  </si>
  <si>
    <t>S10569180001</t>
  </si>
  <si>
    <t>S10569140004</t>
  </si>
  <si>
    <t>S10569140002</t>
  </si>
  <si>
    <t>S10569140001</t>
  </si>
  <si>
    <t>S10568730003</t>
  </si>
  <si>
    <t>S10568730001</t>
  </si>
  <si>
    <t>S10568690001</t>
  </si>
  <si>
    <t>S10568620003</t>
  </si>
  <si>
    <t>S10568620001</t>
  </si>
  <si>
    <t>S10568690003</t>
  </si>
  <si>
    <t>S10569200001</t>
  </si>
  <si>
    <t>S10569190001</t>
  </si>
  <si>
    <t>S10568230001</t>
  </si>
  <si>
    <t>Q17818080002</t>
  </si>
  <si>
    <t>Q17818480002</t>
  </si>
  <si>
    <t>Q17819760002</t>
  </si>
  <si>
    <t>S10568360001</t>
  </si>
  <si>
    <t>G22097390003</t>
  </si>
  <si>
    <t>S10568460001</t>
  </si>
  <si>
    <t>S10568520003</t>
  </si>
  <si>
    <t>S10568520001</t>
  </si>
  <si>
    <t>S10568460003</t>
  </si>
  <si>
    <t>G22100240001</t>
  </si>
  <si>
    <t>G22100260001</t>
  </si>
  <si>
    <t>G22100280001</t>
  </si>
  <si>
    <t>G22100300001</t>
  </si>
  <si>
    <t>G22100320001</t>
  </si>
  <si>
    <t>G22100340001</t>
  </si>
  <si>
    <t>G22100360001</t>
  </si>
  <si>
    <t>S10568600003</t>
  </si>
  <si>
    <t>G22100380001</t>
  </si>
  <si>
    <t>S10568540001</t>
  </si>
  <si>
    <t>S10568540003</t>
  </si>
  <si>
    <t>G22100400002</t>
  </si>
  <si>
    <t>G22100410001</t>
  </si>
  <si>
    <t>S10569240001</t>
  </si>
  <si>
    <t>S10569340001</t>
  </si>
  <si>
    <t>S10569330001</t>
  </si>
  <si>
    <t>S10569320003</t>
  </si>
  <si>
    <t>S10569310001</t>
  </si>
  <si>
    <t>S10569300001</t>
  </si>
  <si>
    <t>S10569290003</t>
  </si>
  <si>
    <t>S10569320001</t>
  </si>
  <si>
    <t>S10569290001</t>
  </si>
  <si>
    <t>S10569280001</t>
  </si>
  <si>
    <t>S10569270001</t>
  </si>
  <si>
    <t>S10569260003</t>
  </si>
  <si>
    <t>S10569260001</t>
  </si>
  <si>
    <t>S10569250003</t>
  </si>
  <si>
    <t>S10569250001</t>
  </si>
  <si>
    <t>S10569240003</t>
  </si>
  <si>
    <t>G22115330002</t>
  </si>
  <si>
    <t>G22115340001</t>
  </si>
  <si>
    <t>G22115380002</t>
  </si>
  <si>
    <t>G22115390001</t>
  </si>
  <si>
    <t>S10569780001</t>
  </si>
  <si>
    <t>S10569780003</t>
  </si>
  <si>
    <t>S10569790001</t>
  </si>
  <si>
    <t>S10569790003</t>
  </si>
  <si>
    <t>S10569580001</t>
  </si>
  <si>
    <t>S10569670001</t>
  </si>
  <si>
    <t>S10569990001</t>
  </si>
  <si>
    <t>S10569990003</t>
  </si>
  <si>
    <t>G22126250038</t>
  </si>
  <si>
    <t>G22126270003</t>
  </si>
  <si>
    <t>S10570270003</t>
  </si>
  <si>
    <t>S10570270001</t>
  </si>
  <si>
    <t>G22130790002</t>
  </si>
  <si>
    <t>G22130800001</t>
  </si>
  <si>
    <t>G22130810002</t>
  </si>
  <si>
    <t>J05407070002</t>
  </si>
  <si>
    <t>J05407080002</t>
  </si>
  <si>
    <t>J05407090002</t>
  </si>
  <si>
    <t>J05407100002</t>
  </si>
  <si>
    <t>J05407110002</t>
  </si>
  <si>
    <t>Q17840510002</t>
  </si>
  <si>
    <t>Q17840520002</t>
  </si>
  <si>
    <t>Q17840530002</t>
  </si>
  <si>
    <t>S10570470001</t>
  </si>
  <si>
    <t>G22132280001</t>
  </si>
  <si>
    <t>S10570090003</t>
  </si>
  <si>
    <t>S10570100003</t>
  </si>
  <si>
    <t>S10570210003</t>
  </si>
  <si>
    <t>S10570300003</t>
  </si>
  <si>
    <t>S10570390001</t>
  </si>
  <si>
    <t>G22130820001</t>
  </si>
  <si>
    <t>S10570560001</t>
  </si>
  <si>
    <t>S10570560004</t>
  </si>
  <si>
    <t>F0012223</t>
  </si>
  <si>
    <t>G22144100002</t>
  </si>
  <si>
    <t>G22144120002</t>
  </si>
  <si>
    <t>Q17846100002</t>
  </si>
  <si>
    <t>G22144110001</t>
  </si>
  <si>
    <t>S10571020003</t>
  </si>
  <si>
    <t>G22144130001</t>
  </si>
  <si>
    <t>Q17846990002</t>
  </si>
  <si>
    <t>S10571030003</t>
  </si>
  <si>
    <t>S10571060003</t>
  </si>
  <si>
    <t>S10571090001</t>
  </si>
  <si>
    <t>S10571110003</t>
  </si>
  <si>
    <t>G22157250002</t>
  </si>
  <si>
    <t>G22162910004</t>
  </si>
  <si>
    <t>G22163010001</t>
  </si>
  <si>
    <t>S10571670003</t>
  </si>
  <si>
    <t>S10571680003</t>
  </si>
  <si>
    <t>S10571690003</t>
  </si>
  <si>
    <t>G22169490001</t>
  </si>
  <si>
    <t>Q17859750002</t>
  </si>
  <si>
    <t>Q17859920002</t>
  </si>
  <si>
    <t>S10572550001</t>
  </si>
  <si>
    <t>G22177100002</t>
  </si>
  <si>
    <t>Q17861440002</t>
  </si>
  <si>
    <t>Q17861180002</t>
  </si>
  <si>
    <t>Q17861710002</t>
  </si>
  <si>
    <t>G22177110001</t>
  </si>
  <si>
    <t>G22178340003</t>
  </si>
  <si>
    <t>S10572770003</t>
  </si>
  <si>
    <t>G22181960002</t>
  </si>
  <si>
    <t>G22181970001</t>
  </si>
  <si>
    <t>Q17867360002</t>
  </si>
  <si>
    <t>Q17867370002</t>
  </si>
  <si>
    <t>S10573590004</t>
  </si>
  <si>
    <t>S10573590001</t>
  </si>
  <si>
    <t>S10573560001</t>
  </si>
  <si>
    <t>G22194610004</t>
  </si>
  <si>
    <t>G22194600004</t>
  </si>
  <si>
    <t>G22194530003</t>
  </si>
  <si>
    <t>G22194520003</t>
  </si>
  <si>
    <t>S10573380001</t>
  </si>
  <si>
    <t>S10573450001</t>
  </si>
  <si>
    <t>S10573470001</t>
  </si>
  <si>
    <t>S10573480003</t>
  </si>
  <si>
    <t>S10573530003</t>
  </si>
  <si>
    <t>S10573760003</t>
  </si>
  <si>
    <t>S10573720003</t>
  </si>
  <si>
    <t>S10573730003</t>
  </si>
  <si>
    <t>S10573750003</t>
  </si>
  <si>
    <t>S10573770003</t>
  </si>
  <si>
    <t>J05410070002</t>
  </si>
  <si>
    <t>G22203280003</t>
  </si>
  <si>
    <t>G22203140003</t>
  </si>
  <si>
    <t>J05410190002</t>
  </si>
  <si>
    <t>G22210890002</t>
  </si>
  <si>
    <t>G22210180003</t>
  </si>
  <si>
    <t>G22210880001</t>
  </si>
  <si>
    <t>Q17880730002</t>
  </si>
  <si>
    <t>Q17880740002</t>
  </si>
  <si>
    <t>S10574310001</t>
  </si>
  <si>
    <t>S10574450002</t>
  </si>
  <si>
    <t>S10574400001</t>
  </si>
  <si>
    <t>S10574490001</t>
  </si>
  <si>
    <t>0</t>
  </si>
  <si>
    <t>G22216420004</t>
  </si>
  <si>
    <t>G22218770003</t>
  </si>
  <si>
    <t>Q17883210002</t>
  </si>
  <si>
    <t>G22218720003</t>
  </si>
  <si>
    <t>G22218750003</t>
  </si>
  <si>
    <t>G22218760003</t>
  </si>
  <si>
    <t>Q17886140002</t>
  </si>
  <si>
    <t>T04434780001</t>
  </si>
  <si>
    <t>T04434760001</t>
  </si>
  <si>
    <t>T04434820001</t>
  </si>
  <si>
    <t>T04434840001</t>
  </si>
  <si>
    <t>T04434860001</t>
  </si>
  <si>
    <t>T04434880001</t>
  </si>
  <si>
    <t>T04434900001</t>
  </si>
  <si>
    <t>T04434920001</t>
  </si>
  <si>
    <t>T04434940001</t>
  </si>
  <si>
    <t>T04434960001</t>
  </si>
  <si>
    <t>T04434980001</t>
  </si>
  <si>
    <t>T04435000001</t>
  </si>
  <si>
    <t>T04434560001</t>
  </si>
  <si>
    <t>T04434580001</t>
  </si>
  <si>
    <t>T04434600001</t>
  </si>
  <si>
    <t>T04434620001</t>
  </si>
  <si>
    <t>T04434640001</t>
  </si>
  <si>
    <t>T04434660001</t>
  </si>
  <si>
    <t>T04434680001</t>
  </si>
  <si>
    <t>T04434700001</t>
  </si>
  <si>
    <t>T04434720001</t>
  </si>
  <si>
    <t>T04434740001</t>
  </si>
  <si>
    <t>T04434800001</t>
  </si>
  <si>
    <t>G22225020002</t>
  </si>
  <si>
    <t>T04435240001</t>
  </si>
  <si>
    <t>T04435260001</t>
  </si>
  <si>
    <t>T04435280001</t>
  </si>
  <si>
    <t>T04435300001</t>
  </si>
  <si>
    <t>T04435320001</t>
  </si>
  <si>
    <t>T04435340001</t>
  </si>
  <si>
    <t>T04435420001</t>
  </si>
  <si>
    <t>T04435360001</t>
  </si>
  <si>
    <t>T04435380001</t>
  </si>
  <si>
    <t>T04435400001</t>
  </si>
  <si>
    <t>T04435440001</t>
  </si>
  <si>
    <t>T04435460001</t>
  </si>
  <si>
    <t>T04435480001</t>
  </si>
  <si>
    <t>T04435500001</t>
  </si>
  <si>
    <t>T04435520001</t>
  </si>
  <si>
    <t>T04435540001</t>
  </si>
  <si>
    <t>T04435560001</t>
  </si>
  <si>
    <t>T04435580001</t>
  </si>
  <si>
    <t>T04435600001</t>
  </si>
  <si>
    <t>T04435620001</t>
  </si>
  <si>
    <t>T04435640001</t>
  </si>
  <si>
    <t>T04435660001</t>
  </si>
  <si>
    <t>T04435680001</t>
  </si>
  <si>
    <t>T04435700001</t>
  </si>
  <si>
    <t>T04435720001</t>
  </si>
  <si>
    <t>T04435740001</t>
  </si>
  <si>
    <t>T04435760001</t>
  </si>
  <si>
    <t>T04435780001</t>
  </si>
  <si>
    <t>T04435800001</t>
  </si>
  <si>
    <t>T04435820001</t>
  </si>
  <si>
    <t>T04435850001</t>
  </si>
  <si>
    <t>T04435870001</t>
  </si>
  <si>
    <t>T04435890001</t>
  </si>
  <si>
    <t>T04435910001</t>
  </si>
  <si>
    <t>T04435930001</t>
  </si>
  <si>
    <t>T04435950001</t>
  </si>
  <si>
    <t>T04435970001</t>
  </si>
  <si>
    <t>T04435990001</t>
  </si>
  <si>
    <t>T04436010001</t>
  </si>
  <si>
    <t>T04436030001</t>
  </si>
  <si>
    <t>T04436110001</t>
  </si>
  <si>
    <t>T04436050001</t>
  </si>
  <si>
    <t>T04436070001</t>
  </si>
  <si>
    <t>T04436090001</t>
  </si>
  <si>
    <t>T04436130001</t>
  </si>
  <si>
    <t>T04436150001</t>
  </si>
  <si>
    <t>T04436170001</t>
  </si>
  <si>
    <t>T04436190001</t>
  </si>
  <si>
    <t>T04436210001</t>
  </si>
  <si>
    <t>T04436230001</t>
  </si>
  <si>
    <t>T04436250001</t>
  </si>
  <si>
    <t>T04436270001</t>
  </si>
  <si>
    <t>T04436290001</t>
  </si>
  <si>
    <t>T04436310001</t>
  </si>
  <si>
    <t>T04436330001</t>
  </si>
  <si>
    <t>T04436350001</t>
  </si>
  <si>
    <t>T04436370001</t>
  </si>
  <si>
    <t>T04436390001</t>
  </si>
  <si>
    <t>T04436410001</t>
  </si>
  <si>
    <t>T04436430001</t>
  </si>
  <si>
    <t>T04436450001</t>
  </si>
  <si>
    <t>T04436470001</t>
  </si>
  <si>
    <t>T04436490001</t>
  </si>
  <si>
    <t>T04436510001</t>
  </si>
  <si>
    <t>T04436530001</t>
  </si>
  <si>
    <t>T04436550001</t>
  </si>
  <si>
    <t>T04436570001</t>
  </si>
  <si>
    <t>T04436590001</t>
  </si>
  <si>
    <t>T04436610001</t>
  </si>
  <si>
    <t>T04436630001</t>
  </si>
  <si>
    <t>T04436650001</t>
  </si>
  <si>
    <t>G22225030001</t>
  </si>
  <si>
    <t>S10575690003</t>
  </si>
  <si>
    <t>S10575710003</t>
  </si>
  <si>
    <t>T04435020001</t>
  </si>
  <si>
    <t>T04435040001</t>
  </si>
  <si>
    <t>T04435060001</t>
  </si>
  <si>
    <t>T04435080001</t>
  </si>
  <si>
    <t>T04435100001</t>
  </si>
  <si>
    <t>T04435120001</t>
  </si>
  <si>
    <t>T04435140001</t>
  </si>
  <si>
    <t>T04435160001</t>
  </si>
  <si>
    <t>T04435180001</t>
  </si>
  <si>
    <t>T04435200001</t>
  </si>
  <si>
    <t>T04435220001</t>
  </si>
  <si>
    <t>Q17889240002</t>
  </si>
  <si>
    <t>Q17889250002</t>
  </si>
  <si>
    <t>S10575800001</t>
  </si>
  <si>
    <t>S10575840003</t>
  </si>
  <si>
    <t>S10575950001</t>
  </si>
  <si>
    <t>S10576240003</t>
  </si>
  <si>
    <t>S10576280003</t>
  </si>
  <si>
    <t>S10576670003</t>
  </si>
  <si>
    <t>S10576390003</t>
  </si>
  <si>
    <t>S10576500003</t>
  </si>
  <si>
    <t>S10576510003</t>
  </si>
  <si>
    <t>00099021001 DEPOSITO DE EFECTIVO, DEPOSITANTE: OSCAR NIGOEVIC HEREDIA, CONCEPTO: DEVOLUCIÓN DEMASIA HABERES MÁXIMA REMUNERACIÓN SECTOR PÚBLICO, CUENTA DE DEPOSITO: CUENTA UNICA DEL TESORO</t>
  </si>
  <si>
    <t>00099021001 DEPOSITO DE EFECTIVO, DEPOSITANTE: GERMAN MENA SANTANDER, CONCEPTO: DEVOLUCIÓN DEMASIA HABERES MÁXIMA REMUNERACIÓN SECTOR PÚBLICO, CUENTA DE DEPOSITO: CUENTA UNICA DEL TESORO</t>
  </si>
  <si>
    <t>00046024204 DEPOSITO DE EFECTIVO, DEPOSITANTE: MINISTERIO DE SALUD Y DEPORTES, CONCEPTO: RECURSOS NO UTILIZADOS C-31 157/2023CBTE: 21/2023, CUENTA DE DEPOSITO: CUENTA UNICA DEL TESORO</t>
  </si>
  <si>
    <t>00099021001 DEPOSITO DE EFECTIVO, DEPOSITANTE: FIDEL VICTOR CHAVEZ FORONDA, CONCEPTO: DEVOLUCION DE HABERES, CUENTA DE DEPOSITO: CUENTA UNICA DEL TESORO /DJBR.</t>
  </si>
  <si>
    <t>00099021001 DEPOSITO DE EFECTIVO, DEPOSITANTE: SERGIO AUGUSTO MARTINEZ MIRANDA, CONCEPTO: REINTEGRO DE AGUINALDO, CUENTA DE DEPOSITO: CUENTA UNICA DEL TESORO</t>
  </si>
  <si>
    <t>00526012001 DEPOSITO DE EFECTIVO, DEPOSITANTE: BOLIVIA TV, CONCEPTO: DEVOLUCIÓN FONDOS EN AVANCE C-31 355COMPRA DE GASOLINA, CUENTA DE DEPOSITO: CUENTA UNICA DEL TESORO</t>
  </si>
  <si>
    <t>00099021001 DEPOSITO DE EFECTIVO, DEPOSITANTE: JANE LEONOR ROQUE MAMANI, CONCEPTO: DEVOLUCION MONTO ENTREGADO A CUENTA DEL PROGRAMA 100 BECAS MINISTERIO DE EDUCACION, CUENTA DE DEPOSITO: CUENTA UNICA DEL TESORO</t>
  </si>
  <si>
    <t>00099021001 DEPOSITO DE EFECTIVO, DEPOSITANTE: EMPRESA CONSTRUCTORA EMCAR SRL., CONCEPTO: DEVOLUCIÓN PAGO DE AGUA DEL MES DE ABRIL, MAYO Y JUNIO 2022., CUENTA DE DEPOSITO: CUENTA UNICA DEL TESORO</t>
  </si>
  <si>
    <t>00099021001 DEPOSITO DE EFECTIVO, DEPOSITANTE: "AGETIC" ABEL GERSON ROJAS PEÑALOZA, CONCEPTO: DEVOLUCIÓN REFRIGERIO DICIEMBRE 2021 EX FUNCIONARIO SR. MIGUEL ANGEL RUIZ SAMO, CUENTA DE DEPOSITO: CUENTA UNICA DEL TESORO</t>
  </si>
  <si>
    <t>00099021001 DEPOSITO DE EFECTIVO, DEPOSITANTE: HUGO QUENTA CONDORI, CONCEPTO: DEVOLUCIÓN POR CATEGORÍA INDEVIDA, CUENTA DE DEPOSITO: CUENTA UNICA DEL TESORO</t>
  </si>
  <si>
    <t>00670012002 DEPOSITO DE EFECTIVO, DEPOSITANTE: SERECI LA PAZ, CONCEPTO: DEVOLUCIÓN DE PAGOS EN EXCESO POR REFRIGERIO DEL SERECI LA PAZ DE LA GESTION 2022., CUENTA DE DEPOSITO: CUENTA UNICA DEL TESORO</t>
  </si>
  <si>
    <t>00099021001 DEPOSITO DE EFECTIVO, DEPOSITANTE: JEANNETH MIRIAM ZARATE RADA, CONCEPTO: REEMBOLSO DE BECA OTORGADO POR EL MINISTERIO DE EDUCACION DE JEANNETH MIRIAM ZARATE RADA, CUENTA DE DEPOSITO: CUENTA UNICA DEL TESORO</t>
  </si>
  <si>
    <t>00206012001 DEP.DE CHEQ.AJENOS,RET.DE CAM.,CONCEPTO: DEPÓSITO POR REPOSICION DE CREDENCIALES,DEP.: INSTITUTO NACIONAL DE ESTADISTICA , PROCEDENCIA: BANCO UNION S.A., CHEQUE: 5513, FECHA DE EMISION:27/02/2023</t>
  </si>
  <si>
    <t>00041031107 DEPOSITO DE EFECTIVO, DEPOSITANTE: INSTITUTO BOLIVIANO DE METROLOGIA -IBMETRO, CONCEPTO: DEVOLUCION DE GASTOS DE TRANSPORTE DE PATRON DE TRABAJO, CUENTA DE DEPOSITO: CUENTA UNICA DEL TESORO</t>
  </si>
  <si>
    <t>00046104203 DEPOSITO DE EFECTIVO, DEPOSITANTE: RUBEN CALLE FLORES, CONCEPTO: REVERSIÓN, CUENTA DE DEPOSITO: CUENTA UNICA DEL TESORO</t>
  </si>
  <si>
    <t>00046171101 DEPOSITO DE EFECTIVO, DEPOSITANTE: BESTENS SRL-LAURA NABIL MUÑOZ ORTIZ, CONCEPTO: SANCION POR INFRACCION AGEMED, CUENTA DE DEPOSITO: CUENTA UNICA DEL TESORO</t>
  </si>
  <si>
    <t>00010011101 DEPOSITO DE EFECTIVO, DEPOSITANTE: BEIMAR WILLY FUERTES ORIHUELA, CONCEPTO: DEVOLUCIÓN POR USO DE CRÉDITO EN DEMASÍA DE LA LINEA CORPORATIVA 72099138 DE LA GESTIÓN 2022, CUENTA DE DEPOSITO: CUENTA UNICA DEL TESORO</t>
  </si>
  <si>
    <t>00099021001 DEPOSITO DE EFECTIVO, DEPOSITANTE: PATRICIA GUZMÁN CABELLO, CONCEPTO: DEVOLUCIÓN POR USO DE CRÉDITO EN DEMASÍA DE LA LÍNEA CORPORATIVA 72099138 DE LA GESTIÓN 2021, CUENTA DE DEPOSITO: CUENTA UNICA DEL TESORO</t>
  </si>
  <si>
    <t>00132052001 DEPOSITO DE EFECTIVO, DEPOSITANTE: CARLOS OSINAGA ROMERO - EEPS, CONCEPTO: POR INCUMPLIMIENTO AL INSTRUCTIVO TRINUTARIO, CUENTA DE DEPOSITO: CUENTA UNICA DEL TESORO</t>
  </si>
  <si>
    <t>00132052001 DEPOSITO DE EFECTIVO, DEPOSITANTE: CARLOS OSINAGA ROMERO - EEPS, CONCEPTO: POR INCUMPLIMIENTO AL INSTRUCTIVO TRIBUTARIO, CUENTA DE DEPOSITO: CUENTA UNICA DEL TESORO</t>
  </si>
  <si>
    <t>00099021001 DEPOSITO DE EFECTIVO, DEPOSITANTE: MOISES QUIZO ASISTIRI, CONCEPTO: REVERSION DE BOLETA HABER MENSUAL, CUENTA DE DEPOSITO: CUENTA UNICA DEL TESORO</t>
  </si>
  <si>
    <t>00046171101 DEPOSITO DE EFECTIVO, DEPOSITANTE: TITANIUM DENTAL GROUP SRL, CONCEPTO: SANCION POR INCUMPLIMIENTO A LA NORMA 2DA CUOTA RESOLUCION ADM 08-2023, CUENTA DE DEPOSITO: CUENTA UNICA DEL TESORO</t>
  </si>
  <si>
    <t>00099021001 DEPOSITO DE EFECTIVO, DEPOSITANTE: MOISES QUIZO ASISTIRI, CONCEPTO: REVERSION DE BOLETA HABER MENSUAL DE MES DE SEPTIEMBRE DEL AÑO 2020, CUENTA DE DEPOSITO: CUENTA UNICA DEL TESORO</t>
  </si>
  <si>
    <t>00099021001 DEPOSITO DE EFECTIVO, DEPOSITANTE: IBAÑEZ OBLITAS MARCO ANTONIO, CONCEPTO: DEVOLUCION DE RETROACTIVO, CUENTA DE DEPOSITO: CUENTA UNICA DEL TESORO</t>
  </si>
  <si>
    <t>00099021001 DEPOSITO DE EFECTIVO, DEPOSITANTE: JUAN MACHACA FERNANDEZ, CONCEPTO: DEVOLUCION POR DOBLE PERCEPCION DE SUELDOS, CUENTA DE DEPOSITO: CUENTA UNICA DEL TESORO</t>
  </si>
  <si>
    <t>00046024204 DEPOSITO DE EFECTIVO, DEPOSITANTE: MINISTERIO DE SALUD Y DEPORTES, CONCEPTO: RECURSOS NO UTILIZADOS C-31 288/2023, CUENTA DE DEPOSITO: CUENTA UNICA DEL TESORO</t>
  </si>
  <si>
    <t>00099021001 DEPOSITO DE EFECTIVO, DEPOSITANTE: AGENCIA ESTATAL DE VIVIENDA, CONCEPTO: PAGO DE SERVICIO DE AGUA POTABLE (EPSAS) DE LA AGENCIA ESTATAL DE VIVIENDA12/22., CUENTA DE DEPOSITO: CUENTA UNICA DEL TESORO</t>
  </si>
  <si>
    <t>00099021001 DEPOSITO DE EFECTIVO, DEPOSITANTE: SONIA ELDER VILDOZO VDA. DE TARQUI, CONCEPTO: COBRO INDEBIDO, CUENTA DE DEPOSITO: CUENTA UNICA DEL TESORO</t>
  </si>
  <si>
    <t>00099021001 DEPOSITO DE EFECTIVO, DEPOSITANTE: CONSTANTINO PATZI MEDINA, CONCEPTO: DEVOLUCION POR DOBLE PERCEPCION, CUENTA DE DEPOSITO: CUENTA UNICA DEL TESORO</t>
  </si>
  <si>
    <t>00099021001 DEPOSITO DE EFECTIVO, DEPOSITANTE: VALERIO EDUARDO CONDORI, CONCEPTO: DEVOLUCIÓN POR DOBLE PERCEPCIÓN, CUENTA DE DEPOSITO: CUENTA UNICA DEL TESORO</t>
  </si>
  <si>
    <t>00041031107 DEPOSITO DE EFECTIVO, DEPOSITANTE: MARCO ANTONIO GALLARDO MARTINEZ, CONCEPTO: DEVOLUCION DE RECURSOS NO UTILIZADOS, CUENTA DE DEPOSITO: CUENTA UNICA DEL TESORO</t>
  </si>
  <si>
    <t>00206012001 DEPOSITO DE EFECTIVO, DEPOSITANTE: INSTITUTO NACIONAL DE ESTADISTICA, CONCEPTO: DEPÓSITO POR VENTA DE LA OFICINA CENTRAL LA PAZ DE FECHA 28/02/2023, CUENTA DE DEPOSITO: CUENTA UNICA DEL TESORO</t>
  </si>
  <si>
    <t>00290114101 DEP.DE CHEQ.AJENOS,RET.DE CAM.,CONCEPTO: TRÁMITE N°8870282, DEPÓSITO EFECTUADO POR OTRAS CUENTAS A COBRAR A CORTO PLAZO,DEP.: SERVICIO DE IMPUESTOS NACIONALES , PROCEDENCIA: BANCO UNION S.A., CHEQUE: 7091, FECHA DE EMISION:23/02/2023</t>
  </si>
  <si>
    <t>00587012020 DEP.DE CHEQ.AJENOS,RET.DE CAM.,CONCEPTO: PAGO PANILLA 1 RURRENABAQUE NAABOL,DEP.: E.B.C. , PROCEDENCIA: BANCO UNION S.A., CHEQUE: 1776, FECHA DE EMISION:01/03/2023</t>
  </si>
  <si>
    <t>00342012001 DEP.DE CHEQ.AJENOS,RET.DE CAM.,CONCEPTO: EJECUCION DE BOLETA DE GARANTIA SERIEDAD DE PROPUESTA - COCHABAMBA,DEP.: AGENCIA ESTATAL DE VIVIENDA , PROCEDENCIA: BANCO UNION S.A., CHEQUE: 270, FECHA DE EMISION:24/02/2023</t>
  </si>
  <si>
    <t>00342012001 DEP.DE CHEQ.AJENOS,RET.DE CAM.,CONCEPTO: DESCARGO DE VIAJE PRESENTADO FUERA DE PLAZO PASAJES Y VIATICOS,DEP.: AGENCIA ESTATAL DE VIVIENDA , PROCEDENCIA: BANCO UNION S.A., CHEQUE: 268, FECHA DE EMISION:24/02/2023</t>
  </si>
  <si>
    <t>00342012001 DEP.DE CHEQ.AJENOS,RET.DE CAM.,CONCEPTO: EJECUCION DE BOLETA DE GARANTIA SERIEDAD DE PROPUESTA - COCHABAMBA,DEP.: AGENCIA ESTATAL DE VIVIENDA , PROCEDENCIA: BANCO UNION S.A., CHEQUE: 271, FECHA DE EMISION:24/02/2023</t>
  </si>
  <si>
    <t>00099021001 DEPOSITO DE EFECTIVO, DEPOSITANTE: WILFREDO MATIAS POMA, CONCEPTO: REGULARIZACION POR TOPE SALARIAL, CUENTA DE DEPOSITO: CUENTA UNICA DEL TESORO</t>
  </si>
  <si>
    <t>00041031107 DEPOSITO DE EFECTIVO, DEPOSITANTE: JORGE ALFREDO LUQUE CARI, CONCEPTO: DEVOLUCION DE RECURSOS NO GASTADO PASAJES, CUENTA DE DEPOSITO: CUENTA UNICA DEL TESORO</t>
  </si>
  <si>
    <t>00099021001 DEPOSITO DE EFECTIVO, DEPOSITANTE: EUGENIA QUISPE CHOQUE, CONCEPTO: REGULARIZACION POR TOPE SALARIAL, CUENTA DE DEPOSITO: CUENTA UNICA DEL TESORO</t>
  </si>
  <si>
    <t>00099021001 DEPOSITO DE EFECTIVO, DEPOSITANTE: ZENOBIO NINA ARTEAGA, CONCEPTO: DEVOLUCION EXCEDENTE SALARIAL, CUENTA DE DEPOSITO: CUENTA UNICA DEL TESORO</t>
  </si>
  <si>
    <t>00046171101 DEPOSITO DE EFECTIVO, DEPOSITANTE: HERGO LTDA, CONCEPTO: SANCION POR INCUMPLIMIENTO A LA NORMA, CUENTA DE DEPOSITO: CUENTA UNICA DEL TESORO</t>
  </si>
  <si>
    <t>00099021001 DEPOSITO DE EFECTIVO, DEPOSITANTE: JUAN ANGEL CORONEL SARDON C.I.6136125, CONCEPTO: DEVOLUCION SENASIR COACTIVO SOCIAL, CUENTA DE DEPOSITO: CUENTA UNICA DEL TESORO</t>
  </si>
  <si>
    <t>00099021001 DEPOSITO DE EFECTIVO, DEPOSITANTE: LILY SALCEDO ORTIZ, CONCEPTO: EXCESO DE SUELDO, CUENTA DE DEPOSITO: CUENTA UNICA DEL TESORO</t>
  </si>
  <si>
    <t>00046171101 DEPOSITO DE EFECTIVO, DEPOSITANTE: EMPRESA: VIIVVA INTERNATIONAL SRL, CONCEPTO: SANCION POR INCUMPLIMIENTO A REINSCRIPCION GESTION 2022-2023, CUENTA DE DEPOSITO: CUENTA UNICA DEL TESORO</t>
  </si>
  <si>
    <t>00099021001 DEPOSITO DE EFECTIVO, DEPOSITANTE: EDSON ARIEL SALAZAR PEREZ, CONCEPTO: DEPÓSITO POR CONSUMO EN EXCESO DE LINEA TELEFONICA, CUENTA DE DEPOSITO: CUENTA UNICA DEL TESORO</t>
  </si>
  <si>
    <t>00133012001 DEPOSITO DE EFECTIVO, DEPOSITANTE: LOTERIA NACIONAL DE BENEFICENCIA Y SALUBRIDAD, CONCEPTO: SALDO PAGO DE PREMIOS MENORES SORTEO EL MUNDIAL CON LA LOTERIA, CUENTA DE DEPOSITO: CUENTA UNICA DEL TESORO</t>
  </si>
  <si>
    <t>00099021001 DEPOSITO DE EFECTIVO, DEPOSITANTE: FERMIN QUISPE CLARES, CONCEPTO: DEVOLUCON DE RETROACTIVO, CUENTA DE DEPOSITO: CUENTA UNICA DEL TESORO</t>
  </si>
  <si>
    <t>00046171101 DEPOSITO DE EFECTIVO, DEPOSITANTE: LESO ANALITICO SRL, CONCEPTO: MULTA POR CONTRAVENCION LEY N° 1737, CUENTA DE DEPOSITO: CUENTA UNICA DEL TESORO</t>
  </si>
  <si>
    <t>00046171101 DEPOSITO DE EFECTIVO, DEPOSITANTE: CORMESA LTDA, CONCEPTO: SANCION POR INCUMPLIMIENTO A LA NORMA SEGUN RESOLUCION ADMINISTRATIVA S/085 DE FECHA 6/09/2022, CUENTA DE DEPOSITO: CUENTA UNICA DEL TESORO</t>
  </si>
  <si>
    <t>00099021001 DEPOSITO DE EFECTIVO, DEPOSITANTE: FLORENCIO SIMON LUNA SANJINES, CONCEPTO: DEVOLUCION POR DOBLE PERCEPCION DE ENERO Y FEBRERO 2023, CUENTA DE DEPOSITO: CUENTA UNICA DEL TESORO</t>
  </si>
  <si>
    <t>00099021001 DEPOSITO DE EFECTIVO, DEPOSITANTE: ANGEL FLORES CHAMBILLA, CONCEPTO: COMPROMISO DE DEVOLUCIÓN DE DEUDA, CUENTA DE DEPOSITO: CUENTA UNICA DEL TESORO</t>
  </si>
  <si>
    <t>00601012001 DEPOSITO DE EFECTIVO, DEPOSITANTE: FRIGORIFICO DEL ORIENTE S.A. - FRIDOSA, CONCEPTO: DEVOLUCION, CUENTA DE DEPOSITO: CUENTA UNICA DEL TESORO</t>
  </si>
  <si>
    <t>00099021001 DEPOSITO DE EFECTIVO, DEPOSITANTE: ELDA APAZA MAMANI, CONCEPTO: DEVOLUCION DE DEUDA, CUENTA DE DEPOSITO: CUENTA UNICA DEL TESORO</t>
  </si>
  <si>
    <t>00099021001 DEPOSITO DE EFECTIVO, DEPOSITANTE: JUAN PABLO RODRIGUEZ AUAD, CONCEPTO: DEVOLUCION REMUNERACION MES DE FEBRERO 2023, CUENTA DE DEPOSITO: CUENTA UNICA DEL TESORO</t>
  </si>
  <si>
    <t>00099021001 DEPOSITO DE EFECTIVO, DEPOSITANTE: SARA PADILLA CALLE, CONCEPTO: DOBLE PERCEPCION, CUENTA DE DEPOSITO: CUENTA UNICA DEL TESORO</t>
  </si>
  <si>
    <t>00099021001 DEPOSITO DE EFECTIVO, DEPOSITANTE: EMETERIO CUSI CASTRO CI 2162605 LP, CONCEPTO: PAGO REVERSION DE LA BOLETA HABER MENSUAL NOVIEMBRE, CUENTA DE DEPOSITO: CUENTA UNICA DEL TESORO</t>
  </si>
  <si>
    <t>00046171101 DEPOSITO DE EFECTIVO, DEPOSITANTE: IMPORTADORA BOLIVIANA DE LA PAZ IMBOLPAZ SRL, CONCEPTO: SANCION POR INCUMPLIMIENTO A LA NORMA GESTION 2023, CUENTA DE DEPOSITO: CUENTA UNICA DEL TESORO</t>
  </si>
  <si>
    <t>00046171101 DEPOSITO DE EFECTIVO, DEPOSITANTE: INDUBRAS BOLIVIA SRL, CONCEPTO: SANCION POR INCUMPLIMIENTO A LA NORMA GESTION 2023, CUENTA DE DEPOSITO: CUENTA UNICA DEL TESORO</t>
  </si>
  <si>
    <t>00099021001 DEPOSITO DE EFECTIVO, DEPOSITANTE: YOMAR RUSCENNA RUEDAS, CONCEPTO: DEVOLUCION SALDO NO UTILIZADO C31-43, CUENTA DE DEPOSITO: CUENTA UNICA DEL TESORO</t>
  </si>
  <si>
    <t>00099021001 DEPOSITO DE EFECTIVO, DEPOSITANTE: FAUSTA CRISTINA LAYME MAMANI, CONCEPTO: DEVOLUCION POR DOBLE PERCEPCION NOV 2021 A ENERO 2022, CUENTA DE DEPOSITO: CUENTA UNICA DEL TESORO</t>
  </si>
  <si>
    <t>00046171101 DEPOSITO DE EFECTIVO, DEPOSITANTE: JULIO ANTONIO CACERES CATORETY, CONCEPTO: DEVOLUCION DE VIATICOS NO UTILIZADOS, CUENTA DE DEPOSITO: CUENTA UNICA DEL TESORO</t>
  </si>
  <si>
    <t>00099021001 DEPOSITO DE EFECTIVO, DEPOSITANTE: CAMARA DE SENADORES, CONCEPTO: DEVOLUCION DE SALDO EN FONDOS EN AVANCE MEDIANTE C-31 N°13, CUENTA DE DEPOSITO: CUENTA UNICA DEL TESORO</t>
  </si>
  <si>
    <t>00155010001 DEP.DE CHEQ.AJENOS,RET.DE CAM.,CONCEPTO: DEPÓSITO POR ACTUALIZACION DE FIANZA,DEP.: DIRNOPLU , PROCEDENCIA: BANCO UNION S.A., CHEQUE: 799, FECHA DE EMISION:01/03/2023</t>
  </si>
  <si>
    <t>00099021001 DEP.DE CHEQ.AJENOS,RET.DE CAM.,CONCEPTO: GIL AUGUSTO OLIVARES ARANA,DEP.: BANCO UNION SA , PROCEDENCIA: BANCO UNION S.A., CHEQUE: 187987, FECHA DE EMISION:02/03/2023</t>
  </si>
  <si>
    <t>00099021001 DEPOSITO DE EFECTIVO, DEPOSITANTE: RICARDO CHOQUE TICONA, CONCEPTO: DEVOLUCION POR DOBLE PERCEPCION, CUENTA DE DEPOSITO: CUENTA UNICA DEL TESORO</t>
  </si>
  <si>
    <t>00590012001 DEPOSITO DE EFECTIVO, DEPOSITANTE: CRHISTIAN JOSE POLO APURI EMPRESA PÚBLICA QUIPUS, CONCEPTO: DEVOLUCIÓN DE FONDOS NO USADOS DE ACUERDO A PREVENTIVO N°302, CUENTA DE DEPOSITO: CUENTA UNICA DEL TESORO</t>
  </si>
  <si>
    <t>00099021001 DEPOSITO DE EFECTIVO, DEPOSITANTE: EDUARDO AILLON TERAN, CONCEPTO: DEVOLUCION DE DEUDA POR DOBLE PERCEPCION, CUENTA DE DEPOSITO: CUENTA UNICA DEL TESORO</t>
  </si>
  <si>
    <t>00099021001 DEPOSITO DE EFECTIVO, DEPOSITANTE: JORGE NINA BERNAL, CONCEPTO: DEVOLUCION POR DOBLE PERCEPCION DE ACUERDO A CONVENIO DE PAGOS N°004/2021, CUENTA DE DEPOSITO: CUENTA UNICA DEL TESORO</t>
  </si>
  <si>
    <t>00046171101 DEPOSITO DE EFECTIVO, DEPOSITANTE: EMBEXTRA PHARMACEUTICA SRL, CONCEPTO: SANCION POR INCUMPLIMIENTO DE NORMA, CUENTA DE DEPOSITO: CUENTA UNICA DEL TESORO</t>
  </si>
  <si>
    <t>00046171101 DEPOSITO DE EFECTIVO, DEPOSITANTE: TECHNOLOGY KEEPER GROUP LTDA, CONCEPTO: SANCION POR INCUMPLIMIENTO A LA NORMA, CUENTA DE DEPOSITO: CUENTA UNICA DEL TESORO</t>
  </si>
  <si>
    <t>00099021001 DEPOSITO DE EFECTIVO, DEPOSITANTE: SKY RED LOGISTICS SRL NIT: 396417021, CONCEPTO: PAGO EN DEMASIA, CUENTA DE DEPOSITO: CUENTA UNICA DEL TESORO</t>
  </si>
  <si>
    <t>00010011101 DEPOSITO DE EFECTIVO, DEPOSITANTE: ISMAEL PASCUAL MENDOZA CAREAGA, CONCEPTO: DEVOLUCIÓN POR USO DE CREDITO EN DEMASIA DE LA LINEA CORP. 72025913, CUENTA DE DEPOSITO: CUENTA UNICA DEL TESORO</t>
  </si>
  <si>
    <t>00099021001 DEPOSITO DE EFECTIVO, DEPOSITANTE: TOMAS CHAMBI MAMANI, CONCEPTO: DEVOLUCION DE APORTES AL SENASIR, CUENTA DE DEPOSITO: CUENTA UNICA DEL TESORO</t>
  </si>
  <si>
    <t>00099021001 DEPOSITO DE EFECTIVO, DEPOSITANTE: VIVIANA MONICA SALAZAR CUBA, CONCEPTO: REGULARIZACION TOPE SALARIAL FEBRERO 2023, CUENTA DE DEPOSITO: CUENTA UNICA DEL TESORO</t>
  </si>
  <si>
    <t>00099021001 DEPOSITO DE EFECTIVO, DEPOSITANTE: SAMUEL EMERANO NIN ZABALA, CONCEPTO: DEVOLUCION DEUDA, CUENTA DE DEPOSITO: CUENTA UNICA DEL TESORO</t>
  </si>
  <si>
    <t>00046171101 DEPOSITO DE EFECTIVO, DEPOSITANTE: WILSON GODOY-FAPROLIMPG, CONCEPTO: PAGO SANCION, CUENTA DE DEPOSITO: CUENTA UNICA DEL TESORO</t>
  </si>
  <si>
    <t>00099021001 DEPOSITO DE EFECTIVO, DEPOSITANTE: WALTER VILLARROEL CHUQUIMIA, CONCEPTO: DEVOLUCION COBRO INDEBIDO, CUENTA DE DEPOSITO: CUENTA UNICA DEL TESORO</t>
  </si>
  <si>
    <t>00099021001 DEPOSITO DE EFECTIVO, DEPOSITANTE: ALEJANDRO PATTI CAPA, CONCEPTO: DEVOLUCION DE DEUDA, CUENTA DE DEPOSITO: CUENTA UNICA DEL TESORO</t>
  </si>
  <si>
    <t>00213012001 DEPOSITO DE EFECTIVO, DEPOSITANTE: DAVID GONZALO TERRAZAS VALENCIA, CONCEPTO: DEVOLUCION DE FONDOS EN AVANCE, CUENTA DE DEPOSITO: CUENTA UNICA DEL TESORO</t>
  </si>
  <si>
    <t>00099021001 DEPOSITO DE EFECTIVO, DEPOSITANTE: CLAUDIO RICARDO GONZALES SELARU, CONCEPTO: RECURSOS ORDINARIOS, CUENTA DE DEPOSITO: CUENTA UNICA DEL TESORO</t>
  </si>
  <si>
    <t>00046104203 DEPOSITO DE EFECTIVO, DEPOSITANTE: NICODEM AQUINO CALDERON, CONCEPTO: REVERSION, CUENTA DE DEPOSITO: CUENTA UNICA DEL TESORO</t>
  </si>
  <si>
    <t>00053011103 DEPOSITO DE EFECTIVO, DEPOSITANTE: VLADIMIR HONOR CRUZ, CONCEPTO: PARA REPOSICION DE CREDENCIAL Y PORTACREDENCIAL DEL MCDYD, CUENTA DE DEPOSITO: CUENTA UNICA DEL TESORO</t>
  </si>
  <si>
    <t>00016011101 DEPOSITO DE EFECTIVO, DEPOSITANTE: JAIME CALLE RAMOS, CONCEPTO: POR DEVOLUCION DE BOLETO NO UTILIZADO, CUENTA DE DEPOSITO: CUENTA UNICA DEL TESORO</t>
  </si>
  <si>
    <t>00046024204 DEPOSITO DE EFECTIVO, DEPOSITANTE: GRECIA FABIOLA GUTIERREZ MANJON, CONCEPTO: DEVOLUCION COMPRA DE PASAJES AEREOS, CUENTA DE DEPOSITO: CUENTA UNICA DEL TESORO</t>
  </si>
  <si>
    <t>00086031112 DEP.DE CHEQ.AJENOS,RET.DE CAM.,CONCEPTO: INGRESOS GENERADOS POR CONCEPTO DE CONVENIO ENTRE EL CARRASCO -ENDE TRANSMISION SA - SERNAP,DEP.: CARRASCO -ENDE TRANSMISION SA - SERNAP</t>
  </si>
  <si>
    <t>00086031112 DEP.DE CHEQ.AJENOS,RET.DE CAM.,CONCEPTO: INGRESOS GENERADOS POR CONVENIOS FIRMADOS ENTRE CARRASCO -ENDE TRANSMISION SA - SERNAP,DEP.: CARRASCO -ENDE TRANSMISION SA - SERNAP</t>
  </si>
  <si>
    <t>00206012001 DEP.DE CHEQ.AJENOS,RET.DE CAM.,CONCEPTO: DEPÓSITO POR OTROS INGRESOS,DEP.: INSTITUTO NACIONAL DE ESTADISTICA , PROCEDENCIA: BANCO UNION S.A., CHEQUE: 5514, FECHA DE EMISION:02/03/2023</t>
  </si>
  <si>
    <t>00595012002 DEP.DE CHEQ.AJENOS,RET.DE CAM.,CONCEPTO: DEVOLUCION DE FONDOS POR SUBSIDIOS DE INCAPACIDAD TEMPORAL 12/2022,DEP.: CAJA DE SALUD DE LA BANCA PRIVADA , PROCEDENCIA: BANCO NACIONAL DE BOLIVIA S.A., CHEQUE: 9830401, FECHA DE EMISION:27/02/2023</t>
  </si>
  <si>
    <t>00595012002 DEP.DE CHEQ.AJENOS,RET.DE CAM.,CONCEPTO: DEVOLUCION DE FONDOS POR SUBSIDIOS DE INCAPACIDAD TEMPORAL COBIJA 11/2022,DEP.: CAJA DE SALUD DE LA BANCA PRIVADA , PROCEDENCIA: BANCO NACIONAL DE BOLIVIA S.A., CHEQUE: 7191794, FECHA DE EMISION:27/02/2023</t>
  </si>
  <si>
    <t>00595012002 DEP.DE CHEQ.AJENOS,RET.DE CAM.,CONCEPTO: DEVOLUCION DE FONDOS POR SUBSIDIOS DE INCAPACIDAD TEMPORAL COBIJA 12/2022,DEP.: CAJA DE SALUD DE LA BANCA PRIVADA , PROCEDENCIA: BANCO NACIONAL DE BOLIVIA S.A., CHEQUE: 7191795, FECHA DE EMISION:27/02/2023</t>
  </si>
  <si>
    <t>00099021001 DEP.DE CHEQ.AJENOS,RET.DE CAM.,CONCEPTO: REEMBOLSO SUBSIDIO INCAPACIDAD DICIEMBRE 2022,DEP.: CAJA DE SALUD DE LA BANCA PRIVADA , PROCEDENCIA: BANCO NACIONAL DE BOLIVIA S.A., CHEQUE: 9830510, FECHA DE EMISION:27/02/2023</t>
  </si>
  <si>
    <t>00099021001 DEP.DE CHEQ.AJENOS,RET.DE CAM.,CONCEPTO: DEVOLUCION DE VIATICOS DE ERICK JUNIOR LOPEZ CALIZAYA (CARAPARI- TARIJA) F41 - OF111,DEP.: SERVICIO GENERAL DE IDENTIFICACION PERSONAL</t>
  </si>
  <si>
    <t>00099021001 DEP.DE CHEQ.AJENOS,RET.DE CAM.,CONCEPTO: DEVOLUCION VIATICOS VICKY VERONICA APAZA INTIPAMPA (TAMBO QUEMADO) F41 - OF111,DEP.: SERVICIO GENERAL DE IDENTIFICACION PERSONAL , PROCEDENCIA: BANCO UNION S.A., CHEQUE: 16253, FECHA DE EMISION:28/02/2023</t>
  </si>
  <si>
    <t>00283012002 DEP.DE CHEQ.AJENOS,RET.DE CAM.,CONCEPTO: IMPTO. POR PAGAR-RETENCIONES RC-IVA DIC 2022, COMPENSANDO LAS CXC AL LIC. MOLLINEDO POR D. ERRONEO,DEP.: ADUANA NACIONAL , PROCEDENCIA: BANCO UNION S.A., CHEQUE: 4746, FECHA DE EMISION:28/02/2023</t>
  </si>
  <si>
    <t>00099021001 DEP.DE CHEQ.AJENOS,RET.DE CAM.,CONCEPTO: CRISTOBAL FIDENCIO ROCHA FLORES,DEP.: BANCO UNION S.A. , PROCEDENCIA: BANCO UNION S.A., CHEQUE: 187991, FECHA DE EMISION:03/03/2023</t>
  </si>
  <si>
    <t>00099021001 DEP.DE CHEQ.AJENOS,RET.DE CAM.,CONCEPTO: CRISTOBAL FIDENCIO ROCHA FLORES,DEP.: BANCO UNION S.A. , PROCEDENCIA: BANCO UNION S.A., CHEQUE: 187990, FECHA DE EMISION:03/03/2023</t>
  </si>
  <si>
    <t>00099021001 DEP.DE CHEQ.AJENOS,RET.DE CAM.,CONCEPTO: CRISTOBAL FIDENCIO ROCHA FLORES,DEP.: BANCO UNION S.A. , PROCEDENCIA: BANCO UNION S.A., CHEQUE: 187989, FECHA DE EMISION:03/03/2023</t>
  </si>
  <si>
    <t>00680012001 DEP.DE CHEQ.AJENOS,RET.DE CAM.,CONCEPTO: PAGO POR ALQUILER MES DE MARZO 2023 ATM CONTRALORIA GENERAL DEL ESTADO,DEP.: BANCO UNION S.A. , PROCEDENCIA: BANCO UNION S.A., CHEQUE: 184574, FECHA DE EMISION:03/03/2023</t>
  </si>
  <si>
    <t>00099021001 DEP.DE CHEQ.AJENOS,RET.DE CAM.,CONCEPTO: DEVOLUCION DE CC NO COBRADA NOEVIEMBRE Y AGUINALDO 2022,DEP.: LA VITALICIA SEGUROS Y REASEGUROS DE VIDA S.A. , PROCEDENCIA: BANCO BISA S.A., CHEQUE: 80343, FECHA DE EMISION:03/03/2023</t>
  </si>
  <si>
    <t>00099021001 DEP.DE CHEQ.AJENOS,RET.DE CAM.,CONCEPTO: DEVOLUCION DE CC NO COBRADA NOVIEMBRE Y AGUINALDO 2022,DEP.: LA VITALICIA SEGUROS Y REASEGUROS DE VIDA S.A. , PROCEDENCIA: BANCO BISA S.A., CHEQUE: 1867393, FECHA DE EMISION:03/03/2023</t>
  </si>
  <si>
    <t>00132012007 DEP.DE CHEQ.AJENOS,RET.DE CAM.,CONCEPTO: DEVOLUCION DE RECURSOS POR LA OTORGACION DE FONDOS EN AVANCE PREV:778,DEP.: MERCEDES LECARO COIMBRA , PROCEDENCIA: BANCO UNION S.A., CHEQUE: 3331, FECHA DE EMISION:28/02/2023</t>
  </si>
  <si>
    <t>00587012019 DEP.DE CHEQ.AJENOS,RET.DE CAM.,CONCEPTO: DEPÓSITO PLANILLAS 2 Y 3,DEP.: E.B.C. , PROCEDENCIA: BANCO UNION S.A., CHEQUE: 1777, FECHA DE EMISION:03/03/2023</t>
  </si>
  <si>
    <t>00587012022 DEP.DE CHEQ.AJENOS,RET.DE CAM.,CONCEPTO: DEPÓSITO PLANILLA 1 CHIMORE,DEP.: E.B.C. , PROCEDENCIA: BANCO UNION S.A., CHEQUE: 1780, FECHA DE EMISION:03/03/2023</t>
  </si>
  <si>
    <t>00099021001 DEPOSITO DE EFECTIVO, DEPOSITANTE: OCTAVIO CUTER GUTIERREZ, CONCEPTO: DEVOLUCION POR DOBLE PERCEPCION, CUENTA DE DEPOSITO: CUENTA UNICA DEL TESORO</t>
  </si>
  <si>
    <t>00099021001 DEPOSITO DE EFECTIVO, DEPOSITANTE: ADOLFO BALBOA MAMANI, CONCEPTO: COMPROMISO DE DEVOLUCION DEUDA, CUENTA DE DEPOSITO: CUENTA UNICA DEL TESORO</t>
  </si>
  <si>
    <t>00081011101 DEPOSITO DE EFECTIVO, DEPOSITANTE: SIRHAN MIGUEL LEON GUERRA, CONCEPTO: PAGO TARJETA DE MARCADO, CUENTA DE DEPOSITO: CUENTA UNICA DEL TESORO</t>
  </si>
  <si>
    <t>00081011101 DEPOSITO DE EFECTIVO, DEPOSITANTE: SIRHAN MIGUEL LEON GUERRA, CONCEPTO: PAGO CREDENCIAL, CUENTA DE DEPOSITO: CUENTA UNICA DEL TESORO</t>
  </si>
  <si>
    <t>00010011102 DEPOSITO DE EFECTIVO, DEPOSITANTE: JUAN CARLOS DUEÑAS MUÑOZ, CONCEPTO: PAGO ISAE GESTION 2013, CUENTA DE DEPOSITO: CUENTA UNICA DEL TESORO</t>
  </si>
  <si>
    <t>00099021001 DEPOSITO DE EFECTIVO, DEPOSITANTE: RICARDO MAMANI ZOSA, CONCEPTO: COMPROMISO DE DEVOLUCION DE DEUDA, CUENTA DE DEPOSITO: CUENTA UNICA DEL TESORO</t>
  </si>
  <si>
    <t>00548132001 DEPOSITO DE EFECTIVO, DEPOSITANTE: CARLOS EDUARDO IBAÑEZ HELGUERO, CONCEPTO: DEVOLUCION DE VIATICOS, CUENTA DE DEPOSITO: CUENTA UNICA DEL TESORO</t>
  </si>
  <si>
    <t>00099021001 DEPOSITO DE EFECTIVO, DEPOSITANTE: ELENA HUALLPARA QUISPE, CONCEPTO: COMPROMISO DE DEVOLUCION DE DEUDA SENASIR, CUENTA DE DEPOSITO: CUENTA UNICA DEL TESORO</t>
  </si>
  <si>
    <t>00099021001 DEPOSITO DE EFECTIVO, DEPOSITANTE: INIAF, CONCEPTO: SALDO NO EJECUTADO DE FONDO EN AVANCE, CUENTA DE DEPOSITO: CUENTA UNICA DEL TESORO</t>
  </si>
  <si>
    <t>00046171101 DEPOSITO DE EFECTIVO, DEPOSITANTE: EMPRESA:BIOTRAUMA S.R.L., CONCEPTO: SANCIÓN POR INCUMPLIMIENTO A LA NORMA RA N°S/116 31/10/22, CUENTA DE DEPOSITO: CUENTA UNICA DEL TESORO</t>
  </si>
  <si>
    <t>00099021001 DEPOSITO DE EFECTIVO, DEPOSITANTE: UNIVERSIDAD MAYOR DE SAN ANDRES, CONCEPTO: COMPROMISO DE DEVOLUCIÓN DE DEUDA, CUENTA DE DEPOSITO: CUENTA UNICA DEL TESORO</t>
  </si>
  <si>
    <t>00862012001 DEPOSITO DE EFECTIVO, DEPOSITANTE: MELVIN CARVAJAL, CONCEPTO: DEPÓSITO POR DEVOLUCION DE PAGO DE ANTIGUEDAD, CUENTA DE DEPOSITO: CUENTA UNICA DEL TESORO</t>
  </si>
  <si>
    <t>00293014201 DEP.DE CHEQ.AJENOS,RET.DE CAM.,CONCEPTO: DEVOLUCION DE SALDOS,DEP.: FUNDACION CULTURAL DEL BANCO CENTRAL DE BOLIVIA , PROCEDENCIA: BANCO UNION S.A., CHEQUE: 566, FECHA DE EMISION:03/03/2023</t>
  </si>
  <si>
    <t>00099021001 DEPOSITO DE EFECTIVO, DEPOSITANTE: EUGENIO QUISPE CHOQUE, CONCEPTO: DEVOLUCION DE DEUDA (SENASIR), CUENTA DE DEPOSITO: CUENTA UNICA DEL TESORO</t>
  </si>
  <si>
    <t>00099021001 DEPOSITO DE EFECTIVO, DEPOSITANTE: NARCISO CHOQUE MAMANI, CONCEPTO: DEVOLUCION DE FONDOS EN AVANCE NO EJECUTADOS-ASIGNADO MEDIANTE PREVENTIVO N°182 FAVOR DE INIAF, CUENTA DE DEPOSITO: CUENTA UNICA DEL TESORO</t>
  </si>
  <si>
    <t>00099021001 DEPOSITO DE EFECTIVO, DEPOSITANTE: M.O.P.S.V., CONCEPTO: PAGO DE SERVICIOS DE AGUA POTABLE CORRESPONDIENTES AL MES DE DICIEMBRE, CUENTA DE DEPOSITO: CUENTA UNICA DEL TESORO</t>
  </si>
  <si>
    <t>00015011108 DEPOSITO DE EFECTIVO, DEPOSITANTE: LIMBERTH SALAZAR CASTRO, CONCEPTO: DEPÓSITO POR EXCESO DE FACTURACIÓN DE ENTEL S.A. POR EL MES DE DICIEMBRE 2022, CUENTA DE DEPOSITO: CUENTA UNICA DEL TESORO</t>
  </si>
  <si>
    <t>00099021001 DEPOSITO DE EFECTIVO, DEPOSITANTE: NINOSKCA ISABEL FERNANDEZ ORELLANA, CONCEPTO: COMPROMISO DE DEVOLUCION DE DEUDA, CUENTA DE DEPOSITO: CUENTA UNICA DEL TESORO</t>
  </si>
  <si>
    <t>00597012001 DEPOSITO DE EFECTIVO, DEPOSITANTE: YLB, CONCEPTO: ADEUDOS CARGO CUENTA COMIBOL TRANSFERIDOS A YLB, CUENTA DE DEPOSITO: CUENTA UNICA DEL TESORO</t>
  </si>
  <si>
    <t>00070057001 DEPOSITO DE EFECTIVO, DEPOSITANTE: JOHNNY CADIMA, CONCEPTO: DEVOLUCION DE FONDOS POR PERMISO DE UN DIA SIN GOCE DE HABER ENERO 2023, CUENTA DE DEPOSITO: CUENTA UNICA DEL TESORO</t>
  </si>
  <si>
    <t>00099021001 DEPOSITO DE EFECTIVO, DEPOSITANTE: NILO MARCELO TORRICO TAPIA C.I. 3399409, CONCEPTO: DEVOLUCIÓN HABERES DEL MES DE DICIEMBRE 2017 - POLICIA BOLIVIANA., CUENTA DE DEPOSITO: CUENTA UNICA DEL TESORO</t>
  </si>
  <si>
    <t>00099021001 DEPOSITO DE EFECTIVO, DEPOSITANTE: CECILIA AURORA URIBE DE CENTELLAS, CONCEPTO: CONVENIO DOBLE PERCEPCIÓN, CUENTA DE DEPOSITO: CUENTA UNICA DEL TESORO</t>
  </si>
  <si>
    <t>00099021001 DEPOSITO DE EFECTIVO, DEPOSITANTE: TEOFILO BAPTISTA RAMIREZ, CONCEPTO: DEVOLUCION DE HABERES 2010 MES DE FEBRERO DE 2023, CUENTA DE DEPOSITO: CUENTA UNICA DEL TESORO</t>
  </si>
  <si>
    <t>00099021001 DEPOSITO DE EFECTIVO, DEPOSITANTE: LOURDES ALIAGA ZAPATA, CONCEPTO: DOBLE PERCEPCIÓN DEL MES DE MARZO DEL 2023, CUENTA DE DEPOSITO: CUENTA UNICA DEL TESORO</t>
  </si>
  <si>
    <t>00066047003 DEPOSITO DE EFECTIVO, DEPOSITANTE: MIN PLANIFICACION - SOLEDAD CALDERON MENDOZA, CONCEPTO: DEVOLUCION POR 2 DIAS DE HONORARIOS MES DE FEBRERO 2023, CUENTA DE DEPOSITO: CUENTA UNICA DEL TESORO</t>
  </si>
  <si>
    <t>00046171101 DEPOSITO DE EFECTIVO, DEPOSITANTE: GIOVANA CHOQUE, CONCEPTO: SANCION POR INCUMPLIMIENTO A LA NORMA SEGUN RES ADM N° S/050 DEL 2022 04/07/2022 3 ER PAGO, CUENTA DE DEPOSITO: CUENTA UNICA DEL TESORO</t>
  </si>
  <si>
    <t>00046171101 DEPOSITO DE EFECTIVO, DEPOSITANTE: GUILLPAR SRL, CONCEPTO: SANCION POR INCUMPLIMIENTO A REINSCRIPCION GESTIONES 2019,2020,2021,2022 Y 2023 2 DO PAGO, CUENTA DE DEPOSITO: CUENTA UNICA DEL TESORO</t>
  </si>
  <si>
    <t>00597012001 DEPOSITO DE EFECTIVO, DEPOSITANTE: JUANA GUILA HUARINA SALLUCA, CONCEPTO: RESARCIMIENTO DE DAÑOS, CUENTA DE DEPOSITO: CUENTA UNICA DEL TESORO</t>
  </si>
  <si>
    <t>00099021001 DEPOSITO DE EFECTIVO, DEPOSITANTE: GREGORIA ZENOBIA MAYTA CALLISAYA, CONCEPTO: COMPROMISO DE DEVOLUCIÓN DE DEUDA., CUENTA DE DEPOSITO: CUENTA UNICA DEL TESORO</t>
  </si>
  <si>
    <t>00066047003 DEPOSITO DE EFECTIVO, DEPOSITANTE: MIN. PLANIFICACION - ROGER DELFIN RUIZ CALLE, CONCEPTO: DEPÓSITO POR MEDIO DIA DE ATRASO FEBRERO 2023, CUENTA DE DEPOSITO: CUENTA UNICA DEL TESORO</t>
  </si>
  <si>
    <t>00046171101 DEPOSITO DE EFECTIVO, DEPOSITANTE: OXIGENOS VITAL, CONCEPTO: MULTA POR INFRACCION DESCRITA, CUENTA DE DEPOSITO: CUENTA UNICA DEL TESORO</t>
  </si>
  <si>
    <t>00046134201 DEPOSITO DE EFECTIVO, DEPOSITANTE: ERIK FERNANDO MOLINA CHAVEZ CI 4864994 LP, CONCEPTO: DEVOLUCION DE FONDOS NO EJECUTADOS AL PNFRFSS- MSYD, CUENTA DE DEPOSITO: CUENTA UNICA DEL TESORO</t>
  </si>
  <si>
    <t>00548132001 DEPOSITO DE EFECTIVO, DEPOSITANTE: JOSE ANTONIO GUERRERO FLORES, CONCEPTO: DEVOLUCION DE VIATICOS, CUENTA DE DEPOSITO: CUENTA UNICA DEL TESORO</t>
  </si>
  <si>
    <t>00213012001 DEPOSITO DE EFECTIVO, DEPOSITANTE: GUTIERREZ PEREZ RAUL JAVIER, CONCEPTO: DEVOLUCION DE FONDOS EN AVANCE, CUENTA DE DEPOSITO: CUENTA UNICA DEL TESORO</t>
  </si>
  <si>
    <t>00548132001 DEPOSITO DE EFECTIVO, DEPOSITANTE: GERARDO CHOQUE GUTIERREZ, CONCEPTO: DEVOLUCION DEL 13% POR VIATICOS, CUENTA DE DEPOSITO: CUENTA UNICA DEL TESORO</t>
  </si>
  <si>
    <t>00548132001 DEPOSITO DE EFECTIVO, DEPOSITANTE: OSMANY RAUL MACHICADO NARVAEZ, CONCEPTO: DEVOLUCION DEL 13% POR VIATICOS, CUENTA DE DEPOSITO: CUENTA UNICA DEL TESORO</t>
  </si>
  <si>
    <t>00016011101 DEPOSITO DE EFECTIVO, DEPOSITANTE: MINISTERIO DE EDUCACION, CONCEPTO: VENTA DE MATERIAL BIBLIOGRAFICO Y/O MULTIMEDIA DE LA LIBRERIA DEL MINISTERIO DE EDUCACION, CUENTA DE DEPOSITO: CUENTA UNICA DEL TESORO</t>
  </si>
  <si>
    <t>00099021001 DEP.DE CHEQ.AJENOS,RET.DE CAM.,CONCEPTO: DEVOLUCIÓN DE SALDOS NO EJECUTADOS GEST. 2022,DEP.: GOBIERNO AUTONOMO MPAL. APOLO , PROCEDENCIA: BANCO UNION S.A., CHEQUE: 12645, FECHA DE EMISION:05/03/2023</t>
  </si>
  <si>
    <t>00015011108 DEP.DE CHEQ.AJENOS,RET.DE CAM.,CONCEPTO: DEPÓSITO A LA CUT,DEP.: MINISTERIO DE GOBIERNO , PROCEDENCIA: BANCO UNION S.A., CHEQUE: 52222, FECHA DE EMISION:03/03/2023</t>
  </si>
  <si>
    <t>00290012001 DEP.DE CHEQ.AJENOS,RET.DE CAM.,CONCEPTO: TRAMITE NRO 8874132 MULTAS DE CONSULTORES DE LINEA,DEP.: SERVICIO DE IMPUESTOS NACIONALES , PROCEDENCIA: BANCO UNION S.A., CHEQUE: 7094, FECHA DE EMISION:27/02/2023</t>
  </si>
  <si>
    <t>00099021001 DEP.DE CHEQ.AJENOS,RET.DE CAM.,CONCEPTO: SUBSIDIO DE INCAPACIDAD TEMPORAL COCHABAMBA,DEP.: CONTRALORIA GENERAL DEL ESTADO , PROCEDENCIA: BANCO NACIONAL DE BOLIVIA S.A., CHEQUE: 7235558, FECHA DE EMISION:23/02/2023</t>
  </si>
  <si>
    <t>00099021001 DEP.DE CHEQ.AJENOS,RET.DE CAM.,CONCEPTO: ABEL LOPEZ ARRUETA,DEP.: BANCO UNION S.A. , PROCEDENCIA: BANCO UNION S.A., CHEQUE: 187992, FECHA DE EMISION:07/03/2023</t>
  </si>
  <si>
    <t>00254014101 DEP.DE CHEQ.AJENOS,RET.DE CAM.,CONCEPTO: TRANSFERENCIA DE RECURSOS GAM-RAVELO,DEP.: INSTITUTO DEL SEGURO AGRARIO , PROCEDENCIA: BANCO UNION S.A., CHEQUE: 2333, FECHA DE EMISION:06/03/2023</t>
  </si>
  <si>
    <t>00254014101 DEP.DE CHEQ.AJENOS,RET.DE CAM.,CONCEPTO: TRANSFERENCIA DE RECURSOS - GAM CARIPUYO,DEP.: INSTITUTO DEL SEGURO AGRARIO , PROCEDENCIA: BANCO UNION S.A., CHEQUE: 2332, FECHA DE EMISION:06/03/2023</t>
  </si>
  <si>
    <t>00254014101 DEP.DE CHEQ.AJENOS,RET.DE CAM.,CONCEPTO: TRANSFERENCIA DE RECURSOS GAM-TARATA,DEP.: INSTITUTO DEL SEGURO AGRARIO , PROCEDENCIA: BANCO UNION S.A., CHEQUE: 2331, FECHA DE EMISION:06/03/2023</t>
  </si>
  <si>
    <t>00254014101 DEP.DE CHEQ.AJENOS,RET.DE CAM.,CONCEPTO: TRANSFERENCIA DE RECURSOS GAM-INDEPENDENCIA,DEP.: INSTITUTO DEL SEGURO AGRARIO , PROCEDENCIA: BANCO UNION S.A., CHEQUE: 2330, FECHA DE EMISION:06/03/2023</t>
  </si>
  <si>
    <t>00254014101 DEP.DE CHEQ.AJENOS,RET.DE CAM.,CONCEPTO: TRANSFERENCIA DE RECURSOS GAM - VILLA VACA GUZMAN (MUYUPAMPA),DEP.: INSTITUTO DEL SEGURO AGRARIO , PROCEDENCIA: BANCO UNION S.A., CHEQUE: 2329, FECHA DE EMISION:06/03/2023</t>
  </si>
  <si>
    <t>00254014101 DEP.DE CHEQ.AJENOS,RET.DE CAM.,CONCEPTO: TRANSFERENCIA DE RECURSOS GAM-SAN ANTONIO DE LOMERIO,DEP.: INSTITUTO DEL SEGURO AGRARIO , PROCEDENCIA: BANCO UNION S.A., CHEQUE: 2328, FECHA DE EMISION:03/03/2023</t>
  </si>
  <si>
    <t>00254014101 DEP.DE CHEQ.AJENOS,RET.DE CAM.,CONCEPTO: TRANSFERENCIA DE RECURSOS GAM-UNCIA,DEP.: INSTITUTO DEL SEGURO AGRARIO , PROCEDENCIA: BANCO UNION S.A., CHEQUE: 2327, FECHA DE EMISION:03/03/2023</t>
  </si>
  <si>
    <t>00254014101 DEP.DE CHEQ.AJENOS,RET.DE CAM.,CONCEPTO: TRANSFERENCIA DE RECURSOS GAM-SAN PEDRO DE BUENA VISTA,DEP.: INSTITUTO DEL SEGURO AGRARIO , PROCEDENCIA: BANCO UNION S.A., CHEQUE: 2326, FECHA DE EMISION:03/03/2023</t>
  </si>
  <si>
    <t>00254014101 DEP.DE CHEQ.AJENOS,RET.DE CAM.,CONCEPTO: TRANSFERENCIA DE RECURSOS GAM-SAN PABLO DE LIPEZ,DEP.: INSTITUTO DEL SEGURO AGRARIO , PROCEDENCIA: BANCO UNION S.A., CHEQUE: 2325, FECHA DE EMISION:03/03/2023</t>
  </si>
  <si>
    <t>00254014101 DEP.DE CHEQ.AJENOS,RET.DE CAM.,CONCEPTO: TRASFERENCIA DE RECURSOS GAM-SACACA,DEP.: INSTITUTO DEL SEGURO AGRARIO , PROCEDENCIA: BANCO UNION S.A., CHEQUE: 2324, FECHA DE EMISION:03/03/2023</t>
  </si>
  <si>
    <t>00254014101 DEP.DE CHEQ.AJENOS,RET.DE CAM.,CONCEPTO: TRANSFERENCIA DE RECURSOS GAM-PUNA,DEP.: INSTITUTO DEL SEGURO AGRARIO , PROCEDENCIA: BANCO UNION S.A., CHEQUE: 2323, FECHA DE EMISION:03/03/2023</t>
  </si>
  <si>
    <t>00254014101 DEP.DE CHEQ.AJENOS,RET.DE CAM.,CONCEPTO: TRANSFERENCIA DE RECURSOS GAM-LLALLAGUA,DEP.: INSTITUTO DEL SEGURO AGRARIO , PROCEDENCIA: BANCO UNION S.A., CHEQUE: 2321, FECHA DE EMISION:03/03/2023</t>
  </si>
  <si>
    <t>00254014101 DEP.DE CHEQ.AJENOS,RET.DE CAM.,CONCEPTO: TRANSFERENCIA DE RECURSOS GAM-COTAGAITA,DEP.: INSTITUTO DEL SEGURO AGRARIO , PROCEDENCIA: BANCO UNION S.A., CHEQUE: 2320, FECHA DE EMISION:03/03/2023</t>
  </si>
  <si>
    <t>00254014101 DEP.DE CHEQ.AJENOS,RET.DE CAM.,CONCEPTO: TRANSFERENCIA DE RECURSOS GAM-CHAQUI,DEP.: INSTITUTO DEL SEGURO AGRARIO , PROCEDENCIA: BANCO UNION S.A., CHEQUE: 2319, FECHA DE EMISION:03/03/2023</t>
  </si>
  <si>
    <t>00254014101 DEP.DE CHEQ.AJENOS,RET.DE CAM.,CONCEPTO: TRANSFERENCIA DE RECURSOS GAM-CAIZA D,DEP.: INSTITUTO DEL SEGURO AGRARIO , PROCEDENCIA: BANCO UNION S.A., CHEQUE: 2318, FECHA DE EMISION:03/03/2023</t>
  </si>
  <si>
    <t>00254014101 DEP.DE CHEQ.AJENOS,RET.DE CAM.,CONCEPTO: TRANSFERENCIA DE RECURSOS GAM-SAN PEDRO DE TOTORA,DEP.: INSTITUTO DEL SEGURO AGRARIO , PROCEDENCIA: BANCO UNION S.A., CHEQUE: 2314, FECHA DE EMISION:03/03/2023</t>
  </si>
  <si>
    <t>00254014101 DEP.DE CHEQ.AJENOS,RET.DE CAM.,CONCEPTO: TRANSFERENCIA DE RECURSOS GAM-ARAMPAMPA,DEP.: INSTITUTO DEL SEGURO AGRARIO , PROCEDENCIA: BANCO UNION S.A., CHEQUE: 2317, FECHA DE EMISION:03/03/2023</t>
  </si>
  <si>
    <t>00254014101 DEP.DE CHEQ.AJENOS,RET.DE CAM.,CONCEPTO: TRANSFERENCIA DE RECURSOS GAM-TOLEDO,DEP.: INSTITUTO DEL SEGURO AGRARIO , PROCEDENCIA: BANCO UNION S.A., CHEQUE: 2316, FECHA DE EMISION:03/03/2023</t>
  </si>
  <si>
    <t>00254014101 DEP.DE CHEQ.AJENOS,RET.DE CAM.,CONCEPTO: TRANSFERENCIA DE RECURSOS GAM-SANTIAGO DE ANDAMARCA,DEP.: INSTITUTO DEL SEGURO AGRARIO , PROCEDENCIA: BANCO UNION S.A., CHEQUE: 2315, FECHA DE EMISION:03/03/2023</t>
  </si>
  <si>
    <t>00099021001 DEPOSITO DE EFECTIVO, DEPOSITANTE: SARA PADILLA CALLE, CONCEPTO: DOBLE PERCEPCIÓN POR PERIODOS DE NOVIEMBRE 2022 A ENERO 2023, CUENTA DE DEPOSITO: CUENTA UNICA DEL TESORO</t>
  </si>
  <si>
    <t>00213012001 DEPOSITO DE EFECTIVO, DEPOSITANTE: SENAMHI, CONCEPTO: POR DEVOLUCION DE FONDOS EN AVANCE, CUENTA DE DEPOSITO: CUENTA UNICA DEL TESORO</t>
  </si>
  <si>
    <t>00212012001 DEPOSITO DE EFECTIVO, DEPOSITANTE: SILVIA MARIA ANTEQUERA TRIGO, CONCEPTO: DEVOLUCION DIRECCION NACIONAL PLANILLA N° 61, CUENTA DE DEPOSITO: CUENTA UNICA DEL TESORO</t>
  </si>
  <si>
    <t>00015011108 DEPOSITO DE EFECTIVO, DEPOSITANTE: MINISTERIO DE GOBIERNO, CONCEPTO: PAGO POR EXCEDENTE DE LA LINEA 67012694, CUENTA DE DEPOSITO: CUENTA UNICA DEL TESORO</t>
  </si>
  <si>
    <t>00572012001 DEPOSITO DE EFECTIVO, DEPOSITANTE: EMPRESA DE APOYO A LA PRODUCCION DE ALIMENTOS, CONCEPTO: DEVOLUCION DE FONDOS NO EJECUTADOS N°PREVENTIVO 1041, CUENTA DE DEPOSITO: CUENTA UNICA DEL TESORO</t>
  </si>
  <si>
    <t>00099021001 DEPOSITO DE EFECTIVO, DEPOSITANTE: JAVIER OSCAR ESCOBAR YUPANQUI, CONCEPTO: DEVOLUCION REVERSION DE HABER MENSUAL ENERO 2023, CUENTA DE DEPOSITO: CUENTA UNICA DEL TESORO</t>
  </si>
  <si>
    <t>00099021001 DEPOSITO DE EFECTIVO, DEPOSITANTE: JAVIER OSCAR ESCOBAR YUPANQUI, CONCEPTO: DEVOLUCION REVERSION DE HABER MENSUAL DICIEMBRE 2022, CUENTA DE DEPOSITO: CUENTA UNICA DEL TESORO</t>
  </si>
  <si>
    <t>00070057001 DEPOSITO DE EFECTIVO, DEPOSITANTE: FERNANDO CANAZA, CONCEPTO: DEVOLUCION DE FONDOS POR PERMISO DE UN DIA SIN GOCE DE HABERES FEBREO 2023, CUENTA DE DEPOSITO: CUENTA UNICA DEL TESORO</t>
  </si>
  <si>
    <t>00288012001 DEPOSITO DE EFECTIVO, DEPOSITANTE: SERVICIO NACIONAL DE RIEGO, CONCEPTO: REVERSION PREVENTIVO 3, CUENTA DE DEPOSITO: CUENTA UNICA DEL TESORO</t>
  </si>
  <si>
    <t>00099021001 DEPOSITO DE EFECTIVO, DEPOSITANTE: RANULFO PRIETO SALINAS, CONCEPTO: DEVOLUCION POR DOBLE PERCEPCION, CUENTA DE DEPOSITO: CUENTA UNICA DEL TESORO</t>
  </si>
  <si>
    <t>00099021001 DEPOSITO DE EFECTIVO, DEPOSITANTE: ELSA ERAZO MOLINA CI 2373916 LP, CONCEPTO: COMPROMISO DE DEVOLUCION DE DEUDA, CUENTA DE DEPOSITO: CUENTA UNICA DEL TESORO</t>
  </si>
  <si>
    <t>00099021001 DEPOSITO DE EFECTIVO, DEPOSITANTE: JAVIER JORGE TABOADA ROJAS, CONCEPTO: DEVOLUCION DE DEUDA POR DOBLE PERCEPCION ENERO - FEBRERO 2023, CUENTA DE DEPOSITO: CUENTA UNICA DEL TESORO</t>
  </si>
  <si>
    <t>00099021001 DEPOSITO DE EFECTIVO, DEPOSITANTE: RODRIGUEZ MOLLINEDO JOSE ALBERTO, CONCEPTO: DEVOLUCION DE VIATICOS, CUENTA DE DEPOSITO: CUENTA UNICA DEL TESORO</t>
  </si>
  <si>
    <t>00086011109 DEPOSITO DE EFECTIVO, DEPOSITANTE: FLORENTINO TORREZ VELASQUEZ, CONCEPTO: REPOSICION DE CREDENCIAL, CUENTA DE DEPOSITO: CUENTA UNICA DEL TESORO</t>
  </si>
  <si>
    <t>00099021001 DEPOSITO DE EFECTIVO, DEPOSITANTE: RAMIRO OSCAR LAFUENTE GUARDIA, CONCEPTO: COMPROMISO DE DEVOLUCION DE DEUDA, CUENTA DE DEPOSITO: CUENTA UNICA DEL TESORO</t>
  </si>
  <si>
    <t>00041031107 DEPOSITO DE EFECTIVO, DEPOSITANTE: MARCO ANTONIO GALLARDO MARTINEZ, CONCEPTO: DEVOLUCION DE RECURSOS NO UTILIZADOS - PASAJES, CUENTA DE DEPOSITO: CUENTA UNICA DEL TESORO</t>
  </si>
  <si>
    <t>00099021001 DEPOSITO DE EFECTIVO, DEPOSITANTE: OSCAR JULIO ARCE PERALTA, CONCEPTO: DEVOLUCION POR DOBLE PERCEPCION, CUENTA DE DEPOSITO: CUENTA UNICA DEL TESORO</t>
  </si>
  <si>
    <t>00190012003 DEPOSITO DE EFECTIVO, DEPOSITANTE: ANDREA DEL ROSARIO MARIACA VACA GUZMAN, CONCEPTO: DEVOLUCION DE PASAJES AEREOS, CUENTA DE DEPOSITO: CUENTA UNICA DEL TESORO</t>
  </si>
  <si>
    <t>00046171101 DEPOSITO DE EFECTIVO, DEPOSITANTE: DAVID ANGEL CHOQUE POCOMANI, CONCEPTO: MS-AGEMED INGRESOS POR VENTA DE SERVICIOS, CUENTA DE DEPOSITO: CUENTA UNICA DEL TESORO</t>
  </si>
  <si>
    <t>00254014101 DEP.DE CHEQ.AJENOS,RET.DE CAM.,CONCEPTO: TRANSFERECNIA DE RECURSOS GAM - CHARAZANI,DEP.: INSTITUTO DEL SEGURO AGRARIO , PROCEDENCIA: BANCO UNION S.A., CHEQUE: 2334, FECHA DE EMISION:08/03/2023</t>
  </si>
  <si>
    <t>00254014101 DEP.DE CHEQ.AJENOS,RET.DE CAM.,CONCEPTO: TRANSFERECNIA DE RECURSOS GAM - PORCO,DEP.: INSTITUTO DEL SEGURO AGRARIO , PROCEDENCIA: BANCO UNION S.A., CHEQUE: 2335, FECHA DE EMISION:08/03/2023</t>
  </si>
  <si>
    <t>00254014101 DEP.DE CHEQ.AJENOS,RET.DE CAM.,CONCEPTO: TRANSFERENCIA DE RECURSOS GAM COCAPATA,DEP.: INSTITUTO DEL SEGURO AGRARIO , PROCEDENCIA: BANCO UNION S.A., CHEQUE: 2336, FECHA DE EMISION:08/03/2023</t>
  </si>
  <si>
    <t>00254014101 DEP.DE CHEQ.AJENOS,RET.DE CAM.,CONCEPTO: TRANSFERENCIA DE RECURSOS GAM - SOPACHUY,DEP.: INSTITUTO DEL SEGURO AGRARIO , PROCEDENCIA: BANCO UNION S.A., CHEQUE: 2283, FECHA DE EMISION:03/03/2023</t>
  </si>
  <si>
    <t>00254014101 DEP.DE CHEQ.AJENOS,RET.DE CAM.,CONCEPTO: TRANSFERENCIA DE RECURSOS GAM- SUCRE,DEP.: INSTITUTO DEL SEGURO AGRARIO , PROCEDENCIA: BANCO UNION S.A., CHEQUE: 2284, FECHA DE EMISION:03/03/2023</t>
  </si>
  <si>
    <t>00254014101 DEP.DE CHEQ.AJENOS,RET.DE CAM.,CONCEPTO: TRANSFERENCIA DE RECURSOS GAM- TOMINA,DEP.: INSTITUTO DEL SEGURO AGRARIO , PROCEDENCIA: BANCO UNION S.A., CHEQUE: 2285, FECHA DE EMISION:03/03/2023</t>
  </si>
  <si>
    <t>00254014101 DEP.DE CHEQ.AJENOS,RET.DE CAM.,CONCEPTO: TRANSFERENCIA DE RECURSOS GAM VILLA ALCALA,DEP.: INSTITUTO DEL SEGURO AGRARIO , PROCEDENCIA: BANCO UNION S.A., CHEQUE: 2286, FECHA DE EMISION:03/03/2023</t>
  </si>
  <si>
    <t>00254014101 DEP.DE CHEQ.AJENOS,RET.DE CAM.,CONCEPTO: TRANSFERENCIA DE RECURSOS GAM VILLA SERRANO,DEP.: INSTITUTO DEL SEGURO AGRARIO , PROCEDENCIA: BANCO UNION S.A., CHEQUE: 2287, FECHA DE EMISION:03/03/2023</t>
  </si>
  <si>
    <t>00254014101 DEP.DE CHEQ.AJENOS,RET.DE CAM.,CONCEPTO: TRANSFERENCIA DE RECURSOS GAM YAMPARAEZ,DEP.: INSTITUTO DEL SEGURO AGRARIO , PROCEDENCIA: BANCO UNION S.A., CHEQUE: 2288, FECHA DE EMISION:03/03/2023</t>
  </si>
  <si>
    <t>00254014101 DEP.DE CHEQ.AJENOS,RET.DE CAM.,CONCEPTO: TRANSFERENCIA DE RECURSOS GAM-ZUDAÑEZ,DEP.: INSTITUTO DEL SEGURO AGRARIO , PROCEDENCIA: BANCO UNION S.A., CHEQUE: 2289, FECHA DE EMISION:03/03/2023</t>
  </si>
  <si>
    <t>00254014101 DEP.DE CHEQ.AJENOS,RET.DE CAM.,CONCEPTO: TRANSFERENCIA DE RECURSOS GAM- AIQUILE,DEP.: INSTITUTO DEL SEGURO AGRARIO , PROCEDENCIA: BANCO UNION S.A., CHEQUE: 2290, FECHA DE EMISION:03/03/2023</t>
  </si>
  <si>
    <t>00254014101 DEP.DE CHEQ.AJENOS,RET.DE CAM.,CONCEPTO: TRANSFERENCIA DE RECURSOS GAM - ALALAY,DEP.: INSTITUTO DEL SEGURO AGRARIO , PROCEDENCIA: BANCO UNION S.A., CHEQUE: 2291, FECHA DE EMISION:03/03/2023</t>
  </si>
  <si>
    <t>00254014101 DEP.DE CHEQ.AJENOS,RET.DE CAM.,CONCEPTO: TRANSFERENCIA DE RECURSOS GAM - ANZALDO,DEP.: INSTITUTO DEL SEGURO AGRARIO , PROCEDENCIA: BANCO UNION S.A., CHEQUE: 2292, FECHA DE EMISION:03/03/2023</t>
  </si>
  <si>
    <t>00254014101 DEP.DE CHEQ.AJENOS,RET.DE CAM.,CONCEPTO: TRANSFERENCIA DE RECURSOS GAM ARBIETO,DEP.: INSTITUTO DEL SEGURO AGRARIO , PROCEDENCIA: BANCO UNION S.A., CHEQUE: 2293, FECHA DE EMISION:03/03/2023</t>
  </si>
  <si>
    <t>00254014101 DEP.DE CHEQ.AJENOS,RET.DE CAM.,CONCEPTO: TRANSFERENCIA DE RECURSOS GAM MIZQUE|,DEP.: INSTITUTO DEL SEGURO AGRARIO , PROCEDENCIA: BANCO UNION S.A., CHEQUE: 2295, FECHA DE EMISION:03/03/2023</t>
  </si>
  <si>
    <t>00254014101 DEP.DE CHEQ.AJENOS,RET.DE CAM.,CONCEPTO: TRANSFERENCIA DE RECURSOS GAM OMEREQUE,DEP.: INSTITUTO DEL SEGURO AGRARIO , PROCEDENCIA: BANCO UNION S.A., CHEQUE: 2296, FECHA DE EMISION:03/03/2023</t>
  </si>
  <si>
    <t>00254014101 DEP.DE CHEQ.AJENOS,RET.DE CAM.,CONCEPTO: TRANSFERENCIA DE RECURSOS GAM PASORAPA,DEP.: INSTITUTO DEL SEGURO AGRARIO , PROCEDENCIA: BANCO UNION S.A., CHEQUE: 2297, FECHA DE EMISION:03/03/2023</t>
  </si>
  <si>
    <t>00254014101 DEP.DE CHEQ.AJENOS,RET.DE CAM.,CONCEPTO: TRANSFERENCIA DE RECURSOS GAM POJO,DEP.: INSTITUTO DEL SEGURO AGRARIO , PROCEDENCIA: BANCO UNION S.A., CHEQUE: 2298, FECHA DE EMISION:03/03/2023</t>
  </si>
  <si>
    <t>00254014101 DEP.DE CHEQ.AJENOS,RET.DE CAM.,CONCEPTO: TRANSFERENCIA DE RECURSOS GAM SICAYA,DEP.: INSTITUTO DEL SEGURO AGRARIO , PROCEDENCIA: BANCO UNION S.A., CHEQUE: 2299, FECHA DE EMISION:03/03/2023</t>
  </si>
  <si>
    <t>00254014101 DEP.DE CHEQ.AJENOS,RET.DE CAM.,CONCEPTO: TRANSFERENCIA DE RECURSOS GAM TACACHI,DEP.: INSTITUTO DEL SEGURO AGRARIO , PROCEDENCIA: BANCO UNION S.A., CHEQUE: 2300, FECHA DE EMISION:03/03/2023</t>
  </si>
  <si>
    <t>00254014101 DEP.DE CHEQ.AJENOS,RET.DE CAM.,CONCEPTO: TRANSFERENCIA DE RECURSOS GAM TAPACARI,DEP.: INSTITUTO DEL SEGURO AGRARIO , PROCEDENCIA: BANCO UNION S.A., CHEQUE: 2301, FECHA DE EMISION:03/03/2023</t>
  </si>
  <si>
    <t>00254014101 DEP.DE CHEQ.AJENOS,RET.DE CAM.,CONCEPTO: TRANSFERENCIA DE RECURSOS GAM VILA VILA,DEP.: INSTITUTO DEL SEGURO AGRARIO , PROCEDENCIA: BANCO UNION S.A., CHEQUE: 2302, FECHA DE EMISION:03/03/2023</t>
  </si>
  <si>
    <t>00254014101 DEP.DE CHEQ.AJENOS,RET.DE CAM.,CONCEPTO: TRANSFERENCIA DE RECURSOS GAM ACHACAHI,DEP.: INSTITUTO DEL SEGURO AGRARIO , PROCEDENCIA: BANCO UNION S.A., CHEQUE: 2303, FECHA DE EMISION:03/03/2023</t>
  </si>
  <si>
    <t>00254014101 DEP.DE CHEQ.AJENOS,RET.DE CAM.,CONCEPTO: TRANSFERENCIA DE RECURSOS GAM AYATA,DEP.: INSTITUTO DEL SEGURO AGRARIO , PROCEDENCIA: BANCO UNION S.A., CHEQUE: 2304, FECHA DE EMISION:03/03/2023</t>
  </si>
  <si>
    <t>00254014101 DEP.DE CHEQ.AJENOS,RET.DE CAM.,CONCEPTO: TRANSFERENCIA DE RECURSOS GAM CHACARILLA,DEP.: INSTITUTO DEL SEGURO AGRARIO , PROCEDENCIA: BANCO UNION S.A., CHEQUE: 2305, FECHA DE EMISION:03/03/2023</t>
  </si>
  <si>
    <t>00254014101 DEP.DE CHEQ.AJENOS,RET.DE CAM.,CONCEPTO: TRANSFERENCIA DE RECURSOS GAM HUARINA,DEP.: INSTITUTO DEL SEGURO AGRARIO , PROCEDENCIA: BANCO UNION S.A., CHEQUE: 2307, FECHA DE EMISION:03/03/2023</t>
  </si>
  <si>
    <t>00254014101 DEP.DE CHEQ.AJENOS,RET.DE CAM.,CONCEPTO: TRANSFERENCIA DE RECURSOS GAM LAJA,DEP.: INSTITUTO DEL SEGURO AGRARIO , PROCEDENCIA: BANCO UNION S.A., CHEQUE: 2308, FECHA DE EMISION:03/03/2023</t>
  </si>
  <si>
    <t>00254014101 DEP.DE CHEQ.AJENOS,RET.DE CAM.,CONCEPTO: TRANSFERENCIA DE RECURSOS GAM PAPEL PAMPA,DEP.: INSTITUTO DEL SEGURO AGRARIO , PROCEDENCIA: BANCO UNION S.A., CHEQUE: 2309, FECHA DE EMISION:03/03/2023</t>
  </si>
  <si>
    <t>00254014101 DEP.DE CHEQ.AJENOS,RET.DE CAM.,CONCEPTO: TRANSFERENCIA DE RECURSOS GAM YACO,DEP.: INSTITUTO DEL SEGURO AGRARIO , PROCEDENCIA: BANCO UNION S.A., CHEQUE: 2310, FECHA DE EMISION:03/03/2023</t>
  </si>
  <si>
    <t>00254014101 DEP.DE CHEQ.AJENOS,RET.DE CAM.,CONCEPTO: TRANSFERENCIA DE RECURSOS GAM BELEN DE ANDAMARCA,DEP.: INSTITUTO DEL SEGURO AGRARIO , PROCEDENCIA: BANCO UNION S.A., CHEQUE: 2311, FECHA DE EMISION:03/03/2023</t>
  </si>
  <si>
    <t>00254014101 DEP.DE CHEQ.AJENOS,RET.DE CAM.,CONCEPTO: TRANSFERENCIA DE RECURSOS GAM CARANGAS,DEP.: INSTITUTO DEL SEGURO AGRARIO , PROCEDENCIA: BANCO UNION S.A., CHEQUE: 2312, FECHA DE EMISION:03/03/2023</t>
  </si>
  <si>
    <t>00254014101 DEP.DE CHEQ.AJENOS,RET.DE CAM.,CONCEPTO: TRANSFERENCIA DE RECURSOS GAM CORQUE,DEP.: INSTITUTO DEL SEGURO AGRARIO , PROCEDENCIA: BANCO UNION S.A., CHEQUE: 2313, FECHA DE EMISION:03/03/2023</t>
  </si>
  <si>
    <t>00290012001 DEP.DE CHEQ.AJENOS,RET.DE CAM.,CONCEPTO: TRAMITE NRO 8879386 REGISTRO OTROS INGRESOS POR EXTRAVIO DE CREDENCIAL,DEP.: SERVICIO DE IMPUESTOS NACIONALES , PROCEDENCIA: BANCO UNION S.A., CHEQUE: 7095, FECHA DE EMISION:02/03/2023</t>
  </si>
  <si>
    <t>00099021001 DEP.DE CHEQ.AJENOS,RET.DE CAM.,CONCEPTO: TRAMITE NRO 8882613 ENERO/2023 DESCUENTO POR CONVENIO DOBLE PERCEPCION INGRESOS ORDINARIOS,DEP.: SERVICIO DE IMPUESTOS NACIONALES , PROCEDENCIA: BANCO UNION S.A., CHEQUE: 7096, FECHA DE EMISION:02/03/2023</t>
  </si>
  <si>
    <t>00099021001 DEP.DE CHEQ.AJENOS,RET.DE CAM.,CONCEPTO: DEVOLUCION DE FONDOS NO EJECUTADOS RECURSOS FINANCIADOS (MMAYA) DE LA GESTION 2022,DEP.: GOBIERNO AUTONOMO MUNICIPAL LA ASUNTA , PROCEDENCIA: BANCO UNION S.A., CHEQUE: 26195, FECHA DE EMISION:07/03/2023</t>
  </si>
  <si>
    <t>00099021001 DEPOSITO DE EFECTIVO, DEPOSITANTE: WENCESLAO TORREZ TICONA, CONCEPTO: COMPROMISO DE DEVOLUCION DE DEUDA, CUENTA DE DEPOSITO: CUENTA UNICA DEL TESORO</t>
  </si>
  <si>
    <t>00099021001 DEPOSITO DE EFECTIVO, DEPOSITANTE: YHOVANA RASGUIDO AYCA, CONCEPTO: DEVOLUCION POR PAGO EN EXCESAO DE PAGO DE AGUINALDO DE NAVIDAD - GESTION 2022, CUENTA DE DEPOSITO: CUENTA UNICA DEL TESORO</t>
  </si>
  <si>
    <t>00046171101 DEPOSITO DE EFECTIVO, DEPOSITANTE: ISABEL MENACHO LEON, CONCEPTO: PAGO POR SANCION POR NO REINSCRIPCION DE EMPRESA GESTION 2023 3ER PAGO, CUENTA DE DEPOSITO: CUENTA UNICA DEL TESORO</t>
  </si>
  <si>
    <t>00086011102 DEPOSITO DE EFECTIVO, DEPOSITANTE: TRANS HERRERA PETROL SRL, CONCEPTO: MULTA DEL MEDIO AMBIENTE, CUENTA DE DEPOSITO: CUENTA UNICA DEL TESORO</t>
  </si>
  <si>
    <t>00099021001 DEPOSITO DE EFECTIVO, DEPOSITANTE: JUAN CARLOS TORRES REYES, CONCEPTO: DOBLE PERCEPCION, CUENTA DE DEPOSITO: CUENTA UNICA DEL TESORO</t>
  </si>
  <si>
    <t>00099021001 DEPOSITO DE EFECTIVO, DEPOSITANTE: ARANIBAR VARGAS BARBARA NICOL, CONCEPTO: DEVOLUCION DE EXAMEN PREOCUPACIONAL, CUENTA DE DEPOSITO: CUENTA UNICA DEL TESORO</t>
  </si>
  <si>
    <t>00099021001 DEPOSITO DE EFECTIVO, DEPOSITANTE: DEISY DORA HERRERA BUENDIA, CONCEPTO: REVERSION, CUENTA DE DEPOSITO: CUENTA UNICA DEL TESORO</t>
  </si>
  <si>
    <t>00099021001 DEPOSITO DE EFECTIVO, DEPOSITANTE: RAMIRO CERRUTO ESCOBAR, CONCEPTO: DEVOLUCION POR DOBLE PERCEPCION, CUENTA DE DEPOSITO: CUENTA UNICA DEL TESORO</t>
  </si>
  <si>
    <t>00046171101 DEPOSITO DE EFECTIVO, DEPOSITANTE: RUBEN YUJRA MAYTA, CONCEPTO: SANCION REINSCRIPCION, CUENTA DE DEPOSITO: CUENTA UNICA DEL TESORO</t>
  </si>
  <si>
    <t>00389012001 DEP.DE CHEQ.AJENOS,RET.DE CAM.,CONCEPTO: INCAPACIDAD TEMPORAL,DEP.: CAJA DE SALUD CORDES , PROCEDENCIA: BANCO UNION S.A., CHEQUE: 29956, FECHA DE EMISION:23/02/2023</t>
  </si>
  <si>
    <t>00212012001 DEP.DE CHEQ.AJENOS,RET.DE CAM.,CONCEPTO: DEVOLUCION REALIZADA POR WILFREDO VILLCA VALLEJOS-INFORME AUDITORIA INRA-UAI-INF-N°003/2022(RELEV),DEP.: CLAUDIA SALCEDO-RESP TESORERIA</t>
  </si>
  <si>
    <t>00099021001 DEP.DE CHEQ.AJENOS,RET.DE CAM.,CONCEPTO: EDWIN RUBEN ARANDA VALDEZ,DEP.: BANCO UNION S.A. , PROCEDENCIA: BANCO UNION S.A., CHEQUE: 187993, FECHA DE EMISION:09/03/2023</t>
  </si>
  <si>
    <t>00212012001 DEP.DE CHEQ.AJENOS,RET.DE CAM.,CONCEPTO: DEVOLUCION PRO FACTURAS NO DECLARADAS HR 18402,16131,1922,DEP.: CLAUDIA SALCEDO-RESP TESORERIA , PROCEDENCIA: BANCO UNION S.A., CHEQUE: 5576, FECHA DE EMISION:03/03/2023</t>
  </si>
  <si>
    <t>00212032001 DEP.DE CHEQ.AJENOS,RET.DE CAM.,CONCEPTO: DEPÓSITO MISAEL PATIÑO QUIZO, DEVOLUCION SUELDOS PAGADOS EN EXCESO ENERO/2020,DEP.: CLAUDIA SALCEDO-RESP TESORERIA , PROCEDENCIA: BANCO UNION S.A., CHEQUE: 5554, FECHA DE EMISION:24/02/2023</t>
  </si>
  <si>
    <t>00212012001 DEP.DE CHEQ.AJENOS,RET.DE CAM.,CONCEPTO: DEVOLUCION PASAJES Y VIATICOS QUENALLATA PEREZ ARNOLD,DEP.: CLAUDIA SALCEDO-RESP TESORERIA , PROCEDENCIA: BANCO UNION S.A., CHEQUE: 5575, FECHA DE EMISION:03/03/2023</t>
  </si>
  <si>
    <t>00099021001 DEPOSITO DE EFECTIVO, DEPOSITANTE: FREDDY IVAN CONDORI CUNO, CONCEPTO: POR COBRO INDEBIDO (SEGUNDAS NUPCIAS) DE LOLA CUNO CANASA (Q.E.P.D.), CUENTA DE DEPOSITO: CUENTA UNICA DEL TESORO</t>
  </si>
  <si>
    <t>00099021001 DEPOSITO DE EFECTIVO, DEPOSITANTE: GREGORIO CLARES CALLISAYA, CONCEPTO: COMPROMISO DE DEVOLUCION DE DEUDA, CUENTA DE DEPOSITO: CUENTA UNICA DEL TESORO</t>
  </si>
  <si>
    <t>00099011001 DEPOSITO DE EFECTIVO, DEPOSITANTE: GOBIERNO AUTONOMO MUNICIPAL DE LLALLAGUA, CONCEPTO: DEVOLUCION DE FONDOS PROYECTO MICROCUENTA INTEGRAL MEDIA DEL RIO VERDE, CUENTA DE DEPOSITO: CUENTA UNICA DEL TESORO</t>
  </si>
  <si>
    <t>00099021001 DEPOSITO DE EFECTIVO, DEPOSITANTE: SEGUROS PROVIDA S.A., CONCEPTO: DEVOLUCION DE FONDOS NO COBRADOS CONCILIACION NOVIEMBRE 2022, CUENTA DE DEPOSITO: CUENTA UNICA DEL TESORO</t>
  </si>
  <si>
    <t>00046171101 DEPOSITO DE EFECTIVO, DEPOSITANTE: TVSMEDIC, CONCEPTO: PAGO POR INCUMPLIMIENTO A OBLIGACIONES ADMINISTRATIVAS EN AGEMED, CUENTA DE DEPOSITO: CUENTA UNICA DEL TESORO</t>
  </si>
  <si>
    <t>00016011101 DEPOSITO DE EFECTIVO, DEPOSITANTE: MINISTERIO DE EDUCACION, CONCEPTO: VENTA DE MATERIAL BIBLIOGRAFICO Y/O MULTIMEDIA DE LA LIBRERIA MINISTERIO DE EDUCACION, CUENTA DE DEPOSITO: CUENTA UNICA DEL TESORO</t>
  </si>
  <si>
    <t>00587012001 DEPOSITO DE EFECTIVO, DEPOSITANTE: E.B.C. - PATRICIA VANIA CHUQUIMIA SARAVIA, CONCEPTO: DEVOLUCIOÓN ALCOMPROBANTE N°497, CUENTA DE DEPOSITO: CUENTA UNICA DEL TESORO</t>
  </si>
  <si>
    <t>00598012001 DEPOSITO DE EFECTIVO, DEPOSITANTE: MICHAEL MENDOZA DELGADO, CONCEPTO: DEVOLUCIÓN POR SALDO A CUENTA CARGO, CUENTA DE DEPOSITO: CUENTA UNICA DEL TESORO</t>
  </si>
  <si>
    <t>00132052001 DEPOSITO DE EFECTIVO, DEPOSITANTE: GONZALO TORRICO BURGOS, CONCEPTO: EDVOLUCION DE VIATICOS FUCOV-0152, CUENTA DE DEPOSITO: CUENTA UNICA DEL TESORO</t>
  </si>
  <si>
    <t>00132052001 DEPOSITO DE EFECTIVO, DEPOSITANTE: EVER LEAÑOS, CONCEPTO: DEVOLUCION DE VIATICOS FUCOV-0151, CUENTA DE DEPOSITO: CUENTA UNICA DEL TESORO</t>
  </si>
  <si>
    <t>00598012001 DEPOSITO DE EFECTIVO, DEPOSITANTE: JAVIER CHIRINOS CONDORI, CONCEPTO: INTERES MORATORIO POR PAGO DE SERVICIO DE GAS DOMICILIARIO, CUENTA DE DEPOSITO: CUENTA UNICA DEL TESORO</t>
  </si>
  <si>
    <t>00046171101 DEPOSITO DE EFECTIVO, DEPOSITANTE: PRO IMAGEN - JHONNY CORREA, CONCEPTO: SANCIÓN POR INCUMPLIMIENTO A LA NORMA, CUENTA DE DEPOSITO: CUENTA UNICA DEL TESORO</t>
  </si>
  <si>
    <t>00046171101 DEPOSITO DE EFECTIVO, DEPOSITANTE: IMPORT EXPORT FAST BUSINES S.R.L., CONCEPTO: SANCIÓN POR INCUMPLIMIENTO A LA NORMA, CUENTA DE DEPOSITO: CUENTA UNICA DEL TESORO</t>
  </si>
  <si>
    <t>00099021001 DEPOSITO DE EFECTIVO, DEPOSITANTE: MERY QUIÑONES GABRIEL, CONCEPTO: DEVOLUCION DE COBRO INDEBIDO SENASIR, CUENTA DE DEPOSITO: CUENTA UNICA DEL TESORO</t>
  </si>
  <si>
    <t>00099021001 DEPOSITO DE EFECTIVO, DEPOSITANTE: ESTHER SONIA ZURITA VILLENA, CONCEPTO: DEVOLUCION BONO CANASTA FAMILIAR, CUENTA DE DEPOSITO: CUENTA UNICA DEL TESORO</t>
  </si>
  <si>
    <t>00053014101 DEPOSITO DE EFECTIVO, DEPOSITANTE: UVALDO JAVIER ROMERO MAMANI, CONCEPTO: EDVOLUCION FONDO EN AVANCE NO EJECUTADO, CUENTA DE DEPOSITO: CUENTA UNICA DEL TESORO</t>
  </si>
  <si>
    <t>00099021001 DEPOSITO DE EFECTIVO, DEPOSITANTE: ALVARO MARCO ANTONIO CABA OLIVAREZ, CONCEPTO: CITE:MEFP/VTCP/DGOPT/UAIS-CPI/N°030/2016 REGULARIZACION MARZO-ABRIL 2022, CUENTA DE DEPOSITO: CUENTA UNICA DEL TESORO</t>
  </si>
  <si>
    <t>00099021001 DEP.DE CHEQ.AJENOS,RET.DE CAM.,CONCEPTO: REEMBOLSO SUBSIDIO DE INCAPACIDAD TEMPORAL SANTA CRUZ,DEP.: CONTRALORIA GENERAL DEL ESTADO , PROCEDENCIA: BANCO NACIONAL DE BOLIVIA S.A., CHEQUE: 3598804, FECHA DE EMISION:28/02/2023</t>
  </si>
  <si>
    <t>00099021001 DEP.DE CHEQ.AJENOS,RET.DE CAM.,CONCEPTO: REEMBOLSO SUBSIDIO DE INCAPACIDAD TEMPORAL SUCRE,DEP.: CONTRALORIA GENERAL DEL ESTADO , PROCEDENCIA: BANCO NACIONAL DE BOLIVIA S.A., CHEQUE: 1001075, FECHA DE EMISION:16/02/2023</t>
  </si>
  <si>
    <t>00514012002 DEP.DE CHEQ.AJENOS,RET.DE CAM.,CONCEPTO: TRANS 5% POR VENTA DE SERV, TRANSMISION, DISPOSICION FINAL OCTAVA D.S. 4848,DEP.: ENDE , PROCEDENCIA: BANCO UNION S.A., CHEQUE: 11537, FECHA DE EMISION:03/03/2023</t>
  </si>
  <si>
    <t>00078031111 DEP.DE CHEQ.AJENOS,RET.DE CAM.,CONCEPTO: DEPÓSITO DE SILBANO NINACHI - BENEFICIARIO DEL PROG. MOTORES AMORTIZACION DE DEUDA,DEP.: ENTIDAD EJECUTORA DE CONVERSION A GNV , PROCEDENCIA: BANCO UNION S.A., CHEQUE: 167, FECHA DE EMISION:06/03/2023</t>
  </si>
  <si>
    <t>00099021001 DEP.DE CHEQ.AJENOS,RET.DE CAM.,CONCEPTO: NEYER RIFARACHE CUELLAR,DEP.: BANCO UNION S.A. , PROCEDENCIA: BANCO UNION S.A., CHEQUE: 187999, FECHA DE EMISION:10/03/2023</t>
  </si>
  <si>
    <t>00587012020 DEP.DE CHEQ.AJENOS,RET.DE CAM.,CONCEPTO: DEPÓSITO PLLA. 2. RURRENABAQUE,DEP.: E.B.C. , PROCEDENCIA: BANCO UNION S.A., CHEQUE: 1784, FECHA DE EMISION:10/03/2023</t>
  </si>
  <si>
    <t>00587012012 DEP.DE CHEQ.AJENOS,RET.DE CAM.,CONCEPTO: DEPÓSITO SALDO PLLA SEP/22 SAN IGNACIO,DEP.: E.B.C. , PROCEDENCIA: BANCO UNION S.A., CHEQUE: 1785, FECHA DE EMISION:10/03/2023</t>
  </si>
  <si>
    <t>00070011102 DEP.DE CHEQ.AJENOS,RET.DE CAM.,CONCEPTO: DEPÓSITO GUILLERMO MENDOZA INFORME MTEPS/UAI 06/2021,DEP.: MINISTERIO DE TRABAJO , PROCEDENCIA: BANCO UNION S.A., CHEQUE: 10895, FECHA DE EMISION:03/03/2023</t>
  </si>
  <si>
    <t>00070011102 DEP.DE CHEQ.AJENOS,RET.DE CAM.,CONCEPTO: DEPÓSITO JOSE EDUARDO RIVERA INF MTEPS/UAI 06/2021,DEP.: MINISTERIO DE TRABAJO , PROCEDENCIA: BANCO UNION S.A., CHEQUE: 10898, FECHA DE EMISION:09/03/2023</t>
  </si>
  <si>
    <t>00099021001 DEPOSITO DE EFECTIVO, DEPOSITANTE: SEVERINO CONDORI VALENCIA, CONCEPTO: DEVOLUCION POR DOBLE PERCEPCION, CUENTA DE DEPOSITO: CUENTA UNICA DEL TESORO</t>
  </si>
  <si>
    <t>00099021001 DEPOSITO DE EFECTIVO, DEPOSITANTE: MARIO MAMANI MENDOZA, CONCEPTO: COMPROMISO DE DEVOLUCION DE DEUDA, CUENTA DE DEPOSITO: CUENTA UNICA DEL TESORO</t>
  </si>
  <si>
    <t>00099021001 DEPOSITO DE EFECTIVO, DEPOSITANTE: MAURICIO FERNANDO BERAMENDI LUNA, CONCEPTO: DEVOLUCION MONTO EXCEDIDO A LA REMUNERACION MAXIMA CORRESPONDIENTE A MES DE NOVIEMBRE DEL AÑO 2022, CUENTA DE DEPOSITO: CUENTA UNICA DEL TESORO</t>
  </si>
  <si>
    <t>00099021001 DEPOSITO DE EFECTIVO, DEPOSITANTE: MAURICIO FERNANDO BERAMENDI LUNA, CONCEPTO: DEVOLUCION MONTO EXCEDIDO ALTO REMUNERACION MAXIMA CORRESPONDIENTE OCTUBRE AÑO 2022, CUENTA DE DEPOSITO: CUENTA UNICA DEL TESORO</t>
  </si>
  <si>
    <t>00099021001 DEPOSITO DE EFECTIVO, DEPOSITANTE: MAURICIO FERNANDO BERAMENDI LUNA, CONCEPTO: DEVOLUCION MONTO EXCEDIDO A LA REMUNERACION MAXIMA CORRESPONDIENTE SEPTIEMBRE DEL AÑO 2022, CUENTA DE DEPOSITO: CUENTA UNICA DEL TESORO</t>
  </si>
  <si>
    <t>00099021001 DEPOSITO DE EFECTIVO, DEPOSITANTE: GEMA ROXANA AZUGA SELAYA, CONCEPTO: DEVOLUCION MONTO EXCEDIDO A LA REMUNERACION MAXIMA CORRESPONDIENTE MES DE SEPTIEMBRE DEL AÑO 2022, CUENTA DE DEPOSITO: CUENTA UNICA DEL TESORO</t>
  </si>
  <si>
    <t>00099021001 DEPOSITO DE EFECTIVO, DEPOSITANTE: GEMA ROXANA AZUGA SELAYA, CONCEPTO: DEVOLUCION MONTO EXCEDIDO A LA REMUNERACION MAXIMA CORRESPONDIENTE AL MES DE NOVIEMBRE DEL AÑO 2022, CUENTA DE DEPOSITO: CUENTA UNICA DEL TESORO</t>
  </si>
  <si>
    <t>00070057001 DEPOSITO DE EFECTIVO, DEPOSITANTE: JULIA UNTOJA DELGADO, CONCEPTO: DEVOLUCION DE FONDOS POR UN DIA DE REFRIGERIO, FEBRERO 2022, CUENTA DE DEPOSITO: CUENTA UNICA DEL TESORO</t>
  </si>
  <si>
    <t>00046171101 DEPOSITO DE EFECTIVO, DEPOSITANTE: EMPRESA:LABORATORIOS ADDAX INTERNACIONAL, CONCEPTO: SANCION POR INCUMPLIMIENTO A LA NORMA S/G RES ADM 111/2022 DE FECHA 25/OCT DE 2022, CUENTA DE DEPOSITO: CUENTA UNICA DEL TESORO</t>
  </si>
  <si>
    <t>00070057001 DEPOSITO DE EFECTIVO, DEPOSITANTE: ELVIS ADOLFO VALENCIA QUISPE, CONCEPTO: DEVOLUCION DE FONDOS POR PERMISO DE UN DIA SIN GOCE DE HABER, FEBRERO 2023, CUENTA DE DEPOSITO: CUENTA UNICA DEL TESORO</t>
  </si>
  <si>
    <t>00070057001 DEPOSITO DE EFECTIVO, DEPOSITANTE: HERIBERTO MARCA CASTRO, CONCEPTO: DEVOLUCION DE FONDOS POR 3 DIAS DE PERMISO SIN GOCE DE HABERES, MESES DE FEBRERO 2023., CUENTA DE DEPOSITO: CUENTA UNICA DEL TESORO</t>
  </si>
  <si>
    <t>00070057001 DEPOSITO DE EFECTIVO, DEPOSITANTE: MARCO ECHENIQUE MARQUEZ, CONCEPTO: DEVOLUCION DE FONDOS POR PAGO DE DEMASIA, REFRIGERIO JUNIO 2022., CUENTA DE DEPOSITO: CUENTA UNICA DEL TESORO</t>
  </si>
  <si>
    <t>00070057001 DEPOSITO DE EFECTIVO, DEPOSITANTE: JULIA UNTOJA - PAE 11, CONCEPTO: DEVOLUCION DE RECURSOS POR 2 DIAS DE PERMISO SIN GOCE DE HABERES, ENERO 2023, CUENTA DE DEPOSITO: CUENTA UNICA DEL TESORO</t>
  </si>
  <si>
    <t>00099021001 DEPOSITO DE EFECTIVO, DEPOSITANTE: VIRGINIA EDNA RAMOS CHUQUIMIA, CONCEPTO: POR DEVOLUCION DE MAXIMA REMUNERACION ECONOMICA PERCIBIDA MES SEPTIEMBRE 2022, CUENTA DE DEPOSITO: CUENTA UNICA DEL TESORO</t>
  </si>
  <si>
    <t>00099021001 DEPOSITO DE EFECTIVO, DEPOSITANTE: VIRGINIA EDNA RAMOS CHUQUIMIA, CONCEPTO: POR DEVOLUCION DE MAXIMA REMUNERACION ECONOMICA PERCIBIDA MES NOVIEMBRE 2022, CUENTA DE DEPOSITO: CUENTA UNICA DEL TESORO</t>
  </si>
  <si>
    <t>00099021001 DEPOSITO DE EFECTIVO, DEPOSITANTE: VIRGINIA EDNA RAMOS CHUQUIMIA, CONCEPTO: POR DEVOLUCION DE MAXIMA REMUNERACION ECONOMICA PERCIBIDA MES DICIEMBRE 2022, CUENTA DE DEPOSITO: CUENTA UNICA DEL TESORO</t>
  </si>
  <si>
    <t>00099021001 DEPOSITO DE EFECTIVO, DEPOSITANTE: DG. FELCN-CHUQUISACA, CONCEPTO: DEVOLUCION POR INCREMENTO DE PRECIOS DG FELCN-CHUQUISACA-DICIEMBRE2022, CUENTA DE DEPOSITO: CUENTA UNICA DEL TESORO</t>
  </si>
  <si>
    <t>00046054202 DEPOSITO DE EFECTIVO, DEPOSITANTE: JORGE JEMIO ORTUÑO, CONCEPTO: DEVOLUCION DE RECURSOS, CUENTA DE DEPOSITO: CUENTA UNICA DEL TESORO</t>
  </si>
  <si>
    <t>00046171101 DEPOSITO DE EFECTIVO, DEPOSITANTE: DISMAMED S.R.L., CONCEPTO: SANCION JURIDICA RESOLUCION DE APELACION N°04/2023 DE FECHA 10/02/2023, CUENTA DE DEPOSITO: CUENTA UNICA DEL TESORO</t>
  </si>
  <si>
    <t>00046171101 DEPOSITO DE EFECTIVO, DEPOSITANTE: EMPRESA:INCERGAL, CONCEPTO: SANCION POR INCUMPLIMIENTO A REINSCRIPCION ANUAL 2021,2022,2023, CUENTA DE DEPOSITO: CUENTA UNICA DEL TESORO</t>
  </si>
  <si>
    <t>00099021001 DEPOSITO DE EFECTIVO, DEPOSITANTE: JAVIER SELAYA - MCD Y D., CONCEPTO: DEVOLUCION PASAJES EMITIDOS, CUENTA DE DEPOSITO: CUENTA UNICA DEL TESORO</t>
  </si>
  <si>
    <t>00046171101 DEPOSITO DE EFECTIVO, DEPOSITANTE: MEDIGAMA, CONCEPTO: SANCION POR INCMUPLIMIENTO A LA NORMATIVA SEGUN RES ADM S/173 DE FECHA 22/12/2022, CUENTA DE DEPOSITO: CUENTA UNICA DEL TESORO</t>
  </si>
  <si>
    <t>00046171101 DEPOSITO DE EFECTIVO, DEPOSITANTE: SMART VISION SRL, CONCEPTO: PAGO POR INFRACCION POR SUPLANTAR REGENTE FARMACEUTICO, CUENTA DE DEPOSITO: CUENTA UNICA DEL TESORO</t>
  </si>
  <si>
    <t>00099021001 DEPOSITO DE EFECTIVO, DEPOSITANTE: SERGIO DAVID ONOFRE ARISPE, CONCEPTO: PAGO DE TARJETA, CUENTA DE DEPOSITO: CUENTA UNICA DEL TESORO</t>
  </si>
  <si>
    <t>00378012002 DEPOSITO DE EFECTIVO, DEPOSITANTE: ADHEMAR EMILIO ATORA QUISPE, CONCEPTO: DEVOLUCION DEL 13% CREDITO FISCAL DE LA FACTURA DE BOA N°9302408769001 DE FECHA 13/12/2022, CUENTA DE DEPOSITO: CUENTA UNICA DEL TESORO</t>
  </si>
  <si>
    <t>00081011101 DEPOSITO DE EFECTIVO, DEPOSITANTE: JUAN CARLOS ACHO AYALA, CONCEPTO: REPOSICION DE CREDENCIAL, CUENTA DE DEPOSITO: CUENTA UNICA DEL TESORO</t>
  </si>
  <si>
    <t>00099021001 DEPOSITO DE EFECTIVO, DEPOSITANTE: VERONICA NATALIA NOGALES NINA, CONCEPTO: REPOSICION DE TARJETA MAGNETICA, CUENTA DE DEPOSITO: CUENTA UNICA DEL TESORO</t>
  </si>
  <si>
    <t>00254014101 DEP.DE CHEQ.AJENOS,RET.DE CAM.,CONCEPTO: TRANSFERENCIA DE RECURSOS GAM-SAN MIGUEL DE VELASCO,DEP.: INSTITUTO DEL SEGURO AGRARIO , PROCEDENCIA: BANCO UNION S.A., CHEQUE: 2350, FECHA DE EMISION:10/03/2023</t>
  </si>
  <si>
    <t>00254014101 DEP.DE CHEQ.AJENOS,RET.DE CAM.,CONCEPTO: TRANSFERENCIA DE RECURSOS GAM-TINGUIPAYA,DEP.: INSTITUTO DEL SEGURO AGRARIO , PROCEDENCIA: BANCO UNION S.A., CHEQUE: 2349, FECHA DE EMISION:10/03/2023</t>
  </si>
  <si>
    <t>00254014101 DEP.DE CHEQ.AJENOS,RET.DE CAM.,CONCEPTO: TRANSFERENCIA DE RECURSOS GAM-CKOCHAS,DEP.: INSTITUTO DEL SEGURO AGRARIO , PROCEDENCIA: BANCO UNION S.A., CHEQUE: 2348, FECHA DE EMISION:10/03/2023</t>
  </si>
  <si>
    <t>00254014101 DEP.DE CHEQ.AJENOS,RET.DE CAM.,CONCEPTO: TRANSFERENCIA DE RECURSOS GAIOC-URU CHIPAYA,DEP.: INSTITUTO DEL SEGURO AGRARIO , PROCEDENCIA: BANCO UNION S.A., CHEQUE: 2347, FECHA DE EMISION:10/03/2023</t>
  </si>
  <si>
    <t>00254014101 DEP.DE CHEQ.AJENOS,RET.DE CAM.,CONCEPTO: TRANSFERENCIA DE RECURSOS-GAM-SANTIAGO DE HUAYLLAMARCA,DEP.: INSTITUTO DEL SEGURO AGRARIO , PROCEDENCIA: BANCO UNION S.A., CHEQUE: 2346, FECHA DE EMISION:10/03/2023</t>
  </si>
  <si>
    <t>00254014101 DEP.DE CHEQ.AJENOS,RET.DE CAM.,CONCEPTO: TRANSFERENCIA DE RECURSOS GAM-PAMPA AULLAGAS,DEP.: INSTITUTO DEL SEGURO AGRARIO , PROCEDENCIA: BANCO UNION S.A., CHEQUE: 2345, FECHA DE EMISION:10/03/2023</t>
  </si>
  <si>
    <t>00254014101 DEP.DE CHEQ.AJENOS,RET.DE CAM.,CONCEPTO: TRANSFERENCIA DE RECURSOS GAM CHUMA,DEP.: INSTITUTO DEL SEGURO AGRARIO , PROCEDENCIA: BANCO UNION S.A., CHEQUE: 2343, FECHA DE EMISION:10/03/2023</t>
  </si>
  <si>
    <t>00254014101 DEP.DE CHEQ.AJENOS,RET.DE CAM.,CONCEPTO: TRANSFERENCIA DE RECURSOS GAM-CLIZA,DEP.: INSTITUTO DEL SEGURO AGRARIO , PROCEDENCIA: BANCO UNION S.A., CHEQUE: 2340, FECHA DE EMISION:10/03/2023</t>
  </si>
  <si>
    <t>00254014101 DEP.DE CHEQ.AJENOS,RET.DE CAM.,CONCEPTO: TRANSFERENCIA DE RECURSOS-GAM BOLIVAR,DEP.: INSTITUTO DEL SEGURO AGRARIO , PROCEDENCIA: BANCO UNION S.A., CHEQUE: 2339, FECHA DE EMISION:10/03/2023</t>
  </si>
  <si>
    <t>00254014101 DEP.DE CHEQ.AJENOS,RET.DE CAM.,CONCEPTO: TRANSFERENCIA DE RECURSOS GAM-VILLA AZURDUY,DEP.: INSTITUTO DEL SEGURO AGRARIO , PROCEDENCIA: BANCO UNION S.A., CHEQUE: 2338, FECHA DE EMISION:10/03/2023</t>
  </si>
  <si>
    <t>00254014101 DEP.DE CHEQ.AJENOS,RET.DE CAM.,CONCEPTO: TRANSFERENCIA DE RECURSOS GAM-TARVITA,DEP.: INSTITUTO DEL SEGURO AGRARIO , PROCEDENCIA: BANCO UNION S.A., CHEQUE: 2337, FECHA DE EMISION:10/03/2023</t>
  </si>
  <si>
    <t>00254014101 DEP.DE CHEQ.AJENOS,RET.DE CAM.,CONCEPTO: TRANSFERENCIA DE RECURSOS GAM-ICLA,DEP.: INSTITUTO DEL SEGURO AGRARIO , PROCEDENCIA: BANCO UNION S.A., CHEQUE: 2342, FECHA DE EMISION:10/03/2023</t>
  </si>
  <si>
    <t>00254014101 DEP.DE CHEQ.AJENOS,RET.DE CAM.,CONCEPTO: TRANSFERENCIA DE RECURSOS GAM-CHORO,DEP.: INSTITUTO DEL SEGURO AGRARIO , PROCEDENCIA: BANCO UNION S.A., CHEQUE: 2344, FECHA DE EMISION:10/03/2023</t>
  </si>
  <si>
    <t>00099021001 DEP.DE CHEQ.AJENOS,RET.DE CAM.,CONCEPTO: RUTH ROMERO PRIETO,DEP.: BANCO UNION S.A. , PROCEDENCIA: BANCO UNION S.A., CHEQUE: 188001, FECHA DE EMISION:13/03/2023</t>
  </si>
  <si>
    <t>00099021001 DEP.DE CHEQ.AJENOS,RET.DE CAM.,CONCEPTO: BIKMAR ALVARO TORREZ VILLARROEL,DEP.: BANCO UNION S.A. , PROCEDENCIA: BANCO UNION S.A., CHEQUE: 188002, FECHA DE EMISION:13/03/2023</t>
  </si>
  <si>
    <t>00099021001 DEP.DE CHEQ.AJENOS,RET.DE CAM.,CONCEPTO: DEVOLUCION DE RECURSOS POR ATRASOS DE CONSULTORES DE LINEA(JUN-JUL-AGOST-SEPT-OCT-NOV-DIC),DEP.: MEFP , PROCEDENCIA: BANCO UNION S.A., CHEQUE: 943, FECHA DE EMISION:10/03/2023</t>
  </si>
  <si>
    <t>00099021001 DEP.DE CHEQ.AJENOS,RET.DE CAM.,CONCEPTO: DEVOLUCION DE RECURSOS POR ATRASOS DE CONSULTORES DE LINEA (ENERO2023),DEP.: MEFP , PROCEDENCIA: BANCO UNION S.A., CHEQUE: 945, FECHA DE EMISION:13/03/2023</t>
  </si>
  <si>
    <t>00035011104 DEP.DE CHEQ.AJENOS,RET.DE CAM.,CONCEPTO: TRANSFERENCIA DE LA CUENTA A LA LIBRETA DE INGRESOS VARIOS DE ENERO Y FEBRERO 2023,DEP.: MEFP , PROCEDENCIA: BANCO UNION S.A., CHEQUE: 944, FECHA DE EMISION:10/03/2023</t>
  </si>
  <si>
    <t>00599032003 DEP.DE CHEQ.AJENOS,RET.DE CAM.,CONCEPTO: DEVOLUCION DE RECURSOS,DEP.: EMPRESA BOIVIANA DE ALIMENTOS Y DERIVADOS - EBA , PROCEDENCIA: BANCO UNION S.A., CHEQUE: 1311, FECHA DE EMISION:10/03/2023</t>
  </si>
  <si>
    <t>00099021001 DEPOSITO DE EFECTIVO, DEPOSITANTE: GROVER BUSTAMANTE, CONCEPTO: DEVOLUCION DE FONDOS EN AVANCE C-31 N°13, CUENTA DE DEPOSITO: CUENTA UNICA DEL TESORO</t>
  </si>
  <si>
    <t>00099021001 DEPOSITO DE EFECTIVO, DEPOSITANTE: GROVER ANTONIO FLORES ARANIBAR, CONCEPTO: CONVENIO DOBLE PERCEPCION SENASIR, CUENTA DE DEPOSITO: CUENTA UNICA DEL TESORO</t>
  </si>
  <si>
    <t>00283024101 DEPOSITO DE EFECTIVO, DEPOSITANTE: ADUANA NACIONAL-GERENCIA REGIONAL LA PAZ TGN, CONCEPTO: DEVOLUCION DE PAGO DE LUZ CONFORME PRORRATEO DE OVIDIO QUISPE MAMANI E COMPENSACION A PREV 67.1, CUENTA DE DEPOSITO: CUENTA UNICA DEL TESORO</t>
  </si>
  <si>
    <t>00099021001 DEPOSITO DE EFECTIVO, DEPOSITANTE: SERGIO ARTURO DORIA MEDINA PEREIRA, CONCEPTO: DEVOLUCION INTEGRA DE LA RENTA UNICA PERIODO FEBRERO 2023, CUENTA DE DEPOSITO: CUENTA UNICA DEL TESORO</t>
  </si>
  <si>
    <t>00099021001 DEPOSITO DE EFECTIVO, DEPOSITANTE: ERASMO LISME CASTRO, CONCEPTO: COMPROMISO DE DEVOLUCION DE DEUDA, CUENTA DE DEPOSITO: CUENTA UNICA DEL TESORO</t>
  </si>
  <si>
    <t>00041031107 DEPOSITO DE EFECTIVO, DEPOSITANTE: ARNOLD RUDY GONZALES TERRAZAS-IBMETRO, CONCEPTO: DEVOLUCION DE GASTOS DE TRANSPORTE, CUENTA DE DEPOSITO: CUENTA UNICA DEL TESORO</t>
  </si>
  <si>
    <t>00015011108 DEPOSITO DE EFECTIVO, DEPOSITANTE: KARINA INGRID MEDINACELI DIAZ, CONCEPTO: DEVOLUCION POR DOBLE PERCEPCION, CUENTA DE DEPOSITO: CUENTA UNICA DEL TESORO</t>
  </si>
  <si>
    <t>00132072001 DEPOSITO DE EFECTIVO, DEPOSITANTE: DANIELA SANDOVAL CUELLAR, CONCEPTO: DEVOLUCION DE SIN 13% DE REPOSICION, CUENTA DE DEPOSITO: CUENTA UNICA DEL TESORO</t>
  </si>
  <si>
    <t>00099021001 DEPOSITO DE EFECTIVO, DEPOSITANTE: FERNANDO WILLY ORIHUELA TAPIA, CONCEPTO: COMPROMISO DE DEVOLUCION DE DEUDA POR DOBLE PERCEPCION DIC 22 A FEBRERO 23, CUENTA DE DEPOSITO: CUENTA UNICA DEL TESORO</t>
  </si>
  <si>
    <t>00099021001 DEPOSITO DE EFECTIVO, DEPOSITANTE: JULIA MARIA QUISBERT LOPEZ, CONCEPTO: CONVENIO DOBLE PERCEPCION -SENASIR, CUENTA DE DEPOSITO: CUENTA UNICA DEL TESORO</t>
  </si>
  <si>
    <t>00041031107 DEPOSITO DE EFECTIVO, DEPOSITANTE: JORGE LUIS CUSI SARZURI, CONCEPTO: DEVOLUCION DE RECURSOS NO UTILIZADOS (PASAJES TERRESTRES), CUENTA DE DEPOSITO: CUENTA UNICA DEL TESORO</t>
  </si>
  <si>
    <t>00041031107 DEPOSITO DE EFECTIVO, DEPOSITANTE: LUIS ESTEBAN FLORES SAMO, CONCEPTO: DEVOLUCION DE RECURSOS NO UTILIZADOS (PASAJES TERRESTRES), CUENTA DE DEPOSITO: CUENTA UNICA DEL TESORO</t>
  </si>
  <si>
    <t>00015011107 DEPOSITO DE EFECTIVO, DEPOSITANTE: JORGE COSTAS, CONCEPTO: DEPÓSITO POR CARGO RECONEXION SERVICIO DE AGUA POTABLE, CUENTA DE DEPOSITO: CUENTA UNICA DEL TESORO</t>
  </si>
  <si>
    <t>00099021001 DEPOSITO DE EFECTIVO, DEPOSITANTE: JUSTA MENDOZA DE CARVAJAL, CONCEPTO: COBRO INDEVIDO DEVOLUCION RETRACTIVO, CUENTA DE DEPOSITO: CUENTA UNICA DEL TESORO</t>
  </si>
  <si>
    <t>00099021001 DEPOSITO DE EFECTIVO, DEPOSITANTE: JUAN CARLOS TERRAZAS TERRAZAS, CONCEPTO: DEVOLUCION POR DOBLE PERCEPCION SEPTIEMBRE, OCTUBRE, NOVIEMBRE, DICIEMBRE 2022, CUENTA DE DEPOSITO: CUENTA UNICA DEL TESORO</t>
  </si>
  <si>
    <t>00046171101 DEPOSITO DE EFECTIVO, DEPOSITANTE: IMPORTADORA Y EXPORTADORA MATERMED, CONCEPTO: (1) SANCION JURIDICA, CUENTA DE DEPOSITO: CUENTA UNICA DEL TESORO</t>
  </si>
  <si>
    <t>00099021001 DEPOSITO DE EFECTIVO, DEPOSITANTE: RA-5 "MY. ARTURO VERGARA", CONCEPTO: REVERSION DE SERVICIOS BASICOS MES DIC/22 DEL RA-5 "MY. VERGARA" P-720, CUENTA DE DEPOSITO: CUENTA UNICA DEL TESORO</t>
  </si>
  <si>
    <t>00099021001 DEPOSITO DE EFECTIVO, DEPOSITANTE: RUFINA RUIZ RAMOS, CONCEPTO: REVERSION DE SUELDO MES FEBRERO 2023 A LA CUENTA 00099021001, CUENTA DE DEPOSITO: CUENTA UNICA DEL TESORO</t>
  </si>
  <si>
    <t>00046171101 DEPOSITO DE EFECTIVO, DEPOSITANTE: NICOLE GABRIELA TARQUI MENDEZ, CONCEPTO: DEVOLUCION POR CAMBIO DE HORARIO DE VIAJE, CUENTA DE DEPOSITO: CUENTA UNICA DEL TESORO</t>
  </si>
  <si>
    <t>00046171101 DEPOSITO DE EFECTIVO, DEPOSITANTE: YURI WERNER QUISBERT ARUQUIPA, CONCEPTO: DEVOLUCION DE CAMBIO DE HORARIO DE VIAJE, CUENTA DE DEPOSITO: CUENTA UNICA DEL TESORO</t>
  </si>
  <si>
    <t>00099021001 DEPOSITO DE EFECTIVO, DEPOSITANTE: CARLOS DENCEL PELAEZ PACHECO, CONCEPTO: REMUNERACION MAXIMA PERMITIDA MES FEBRERO 2023, CUENTA DE DEPOSITO: CUENTA UNICA DEL TESORO</t>
  </si>
  <si>
    <t>00099021001 DEPOSITO DE EFECTIVO, DEPOSITANTE: VICEMINISTERIO DE DEPORTES, CONCEPTO: DEVOLUCION DE FONDOS EN AVANCE, JUAN QUIROGA MOSCOSO,SALDO, CUENTA DE DEPOSITO: CUENTA UNICA DEL TESORO</t>
  </si>
  <si>
    <t>00086011102 DEPOSITO DE EFECTIVO, DEPOSITANTE: EMP DE TRANS DE CARBURANTES Y CAR EMTRACAR SRL, CONCEPTO: MULTAS POR CONTRAVENCIONES A LA LEY DEL MEDIO AMBIENTE, CUENTA DE DEPOSITO: CUENTA UNICA DEL TESORO</t>
  </si>
  <si>
    <t>00206012001 DEPOSITO DE EFECTIVO, DEPOSITANTE: INSTITUTO NACIONAL DE ESTADISTICA, CONCEPTO: DEPÓSITO POR VENTAS DE LA OFICINA CENTRAL LA PAZ FECHA 13/03/2023, CUENTA DE DEPOSITO: CUENTA UNICA DEL TESORO</t>
  </si>
  <si>
    <t>00041031107 DEPOSITO DE EFECTIVO, DEPOSITANTE: MARCO ANTONIO GALLARDO MARTINEZ, CONCEPTO: DEVOLUCION POR RECURSOS NO UTILIZADOS, CUENTA DE DEPOSITO: CUENTA UNICA DEL TESORO</t>
  </si>
  <si>
    <t>00591012001 DEP.DE CHEQ.AJENOS,RET.DE CAM.,CONCEPTO: DEPÓSITOS N°38511479 LINEA ROJA DEL 05/02/2023 CIP 589 BS.400.- Y DOC. ADJ.,DEP.: EMP. ESTATAL DE TRANSPORTE POR CABLE MI TELEFERICO</t>
  </si>
  <si>
    <t>00591012001 DEP.DE CHEQ.AJENOS,RET.DE CAM.,CONCEPTO: DEPÓSITOS NO IDENTIFICADOS POR ALQUILERES Y PUBLICIDAD, GESTION 2023, SG HR MT/2023-00665 Y DOC. ADJ,DEP.: EMP. ESTATAL DE TRANSPORTE POR CABLE MI TELEFERICO</t>
  </si>
  <si>
    <t>00591012001 DEP.DE CHEQ.AJENOS,RET.DE CAM.,CONCEPTO: DEPÓSITOS VENTA DE ACEITE LINEA BLANCA, VERDE Y CELESTE GESTION 2023, SG HR MT/2023-00688 Y DOC. ADJ,DEP.: EMP. ESTATAL DE TRANSPORTE POR CABLE MI TELEFERICO</t>
  </si>
  <si>
    <t>00591012001 DEP.DE CHEQ.AJENOS,RET.DE CAM.,CONCEPTO: DEPÓSITOS NO IDENTIFICADOS POR ALQUILERES Y PUBLICIDAD GESTION 2020,SG HR MT/2022-08958 Y DOC. ADJ.,DEP.: EMP. ESTATAL DE TRANSPORTE POR CABLE MI TELEFERICO</t>
  </si>
  <si>
    <t>00591012001 DEP.DE CHEQ.AJENOS,RET.DE CAM.,CONCEPTO: DEPÓSITOS NO IDENTIFICADOS POR ALQUILERES Y PUBLICIDAD GESTION 2021, SG HR MT/2022-08969 Y DOC. ADJ.,DEP.: EMP. ESTATAL DE TRANSPORTE POR CABLE MI TELEFERICO</t>
  </si>
  <si>
    <t>00591012001 DEP.DE CHEQ.AJENOS,RET.DE CAM.,CONCEPTO: DEPÓSITOS NO IDENTIFICADOS POR ALQUILERES Y PUBLICIDAD GESTION 2021, SG HR MT/2023-00644 Y DOC. ADJ,DEP.: EMP. ESTATAL DE TRANSPORTE POR CABLE MI TELEFERICO</t>
  </si>
  <si>
    <t>00591012001 DEP.DE CHEQ.AJENOS,RET.DE CAM.,CONCEPTO: DEPÓSITOS POR EXTRAVIO DE CREDENCIALES Y ROPA DE TRABAJO SEGUN BOLETAS DE DEPÓSITOS Y DOC. ADJ.,DEP.: EMP. ESTATAL DE TRANSPORTE POR CABLE MI TELEFERICO</t>
  </si>
  <si>
    <t>00099021001 DEP.DE CHEQ.AJENOS,RET.DE CAM.,CONCEPTO: ERICK DARIO BURGOS SEGOVIA,DEP.: BANCO UNION S.A. , PROCEDENCIA: BANCO UNION S.A., CHEQUE: 188006, FECHA DE EMISION:14/03/2023</t>
  </si>
  <si>
    <t>00099021001 DEP.DE CHEQ.AJENOS,RET.DE CAM.,CONCEPTO: ERICK DARIO BURGOS SEGOVIA,DEP.: BANCO UNION SA , PROCEDENCIA: BANCO UNION S.A., CHEQUE: 188005, FECHA DE EMISION:14/03/2023</t>
  </si>
  <si>
    <t>00099021001 DEP.DE CHEQ.AJENOS,RET.DE CAM.,CONCEPTO: ERICK DARIO BURGOS SEGOVIA,DEP.: BANCO UNION SA , PROCEDENCIA: BANCO UNION S.A., CHEQUE: 188004, FECHA DE EMISION:14/03/2023</t>
  </si>
  <si>
    <t>00389012001 DEP.DE CHEQ.AJENOS,RET.DE CAM.,CONCEPTO: DEPÓSITO DE GARANTIA REGIONAL SCZ,DEP.: NAABOL/SCZ/GARANTIA , PROCEDENCIA: BANCO UNION S.A., CHEQUE: 221, FECHA DE EMISION:14/03/2023</t>
  </si>
  <si>
    <t>00389012001 DEP.DE CHEQ.AJENOS,RET.DE CAM.,CONCEPTO: DEPÓSITO DE GARANTIA REGIONAL BENI,DEP.: NAABOL/BNI/GARANTIA , PROCEDENCIA: BANCO UNION S.A., CHEQUE: 220, FECHA DE EMISION:14/03/2023</t>
  </si>
  <si>
    <t>00389012001 DEP.DE CHEQ.AJENOS,RET.DE CAM.,CONCEPTO: DEPÓSITO DE GARANTIA REGIONAL LPZ,DEP.: NAABOL/LPZ/GARANTIA , PROCEDENCIA: BANCO UNION S.A., CHEQUE: 219, FECHA DE EMISION:14/03/2023</t>
  </si>
  <si>
    <t>00389012001 DEP.DE CHEQ.AJENOS,RET.DE CAM.,CONCEPTO: DEPÓSITO DE GARANTIA REGIONAL CBB,DEP.: NAABOL/CBB/GARANTIA , PROCEDENCIA: BANCO UNION S.A., CHEQUE: 218, FECHA DE EMISION:14/03/2023</t>
  </si>
  <si>
    <t>00254014201 DEP.DE CHEQ.AJENOS,RET.DE CAM.,CONCEPTO: TRANSFERENCIA DE RECURSOS GAM COLCHA K,DEP.: INSTITUTO DEL SEGURO AGRARIO , PROCEDENCIA: BANCO UNION S.A., CHEQUE: 2356, FECHA DE EMISION:14/03/2023</t>
  </si>
  <si>
    <t>00254014101 DEP.DE CHEQ.AJENOS,RET.DE CAM.,CONCEPTO: TRANSFERENCIA DE RECURSOS GAM CHAYANTA,DEP.: INSTITUTO DEL SEGURO AGRARIO , PROCEDENCIA: BANCO UNION S.A., CHEQUE: 2355, FECHA DE EMISION:14/03/2023</t>
  </si>
  <si>
    <t>00254014101 DEP.DE CHEQ.AJENOS,RET.DE CAM.,CONCEPTO: TRANSFERENCIA DE RECURSOS GAM BETANZOS,DEP.: INSTITUTO DEL SEGURO AGRARIO , PROCEDENCIA: BANCO UNION S.A., CHEQUE: 2354, FECHA DE EMISION:14/03/2023</t>
  </si>
  <si>
    <t>00254014101 DEP.DE CHEQ.AJENOS,RET.DE CAM.,CONCEPTO: TRANSFERENCIA DE RECURSOS GAM SORACACHI,DEP.: INSTITUTO DEL SEGURO AGRARIO , PROCEDENCIA: BANCO UNION S.A., CHEQUE: 2353, FECHA DE EMISION:14/03/2023</t>
  </si>
  <si>
    <t>00254014101 DEP.DE CHEQ.AJENOS,RET.DE CAM.,CONCEPTO: TRANSFERENCIA DE RECURSOS GAM CARACOLLO,DEP.: INSTITUTO DEL SEGURO AGRARIO , PROCEDENCIA: BANCO UNION S.A., CHEQUE: 2352, FECHA DE EMISION:14/03/2023</t>
  </si>
  <si>
    <t>00254014101 DEP.DE CHEQ.AJENOS,RET.DE CAM.,CONCEPTO: TRANSFERENCIA DE RECURSOS GAM VILLA CHARCAS,DEP.: INSTITUTO DEL SEGURO AGRARIO , PROCEDENCIA: BANCO UNION S.A., CHEQUE: 2351, FECHA DE EMISION:14/03/2023</t>
  </si>
  <si>
    <t>00254014101 DEP.DE CHEQ.AJENOS,RET.DE CAM.,CONCEPTO: TRANSFERENCIA DE RECURSOS GAM DEL VILLAR,DEP.: INSTITUTO DEL SEGURO AGRARIO , PROCEDENCIA: BANCO UNION S.A., CHEQUE: 2341, FECHA DE EMISION:10/03/2023</t>
  </si>
  <si>
    <t>00585012002 DEP.DE CHEQ.AJENOS,RET.DE CAM.,CONCEPTO: DEPÓSITOS VARIOS,DEP.: AGENCIA BOLIVIANA ESPACIAL , PROCEDENCIA: BANCO UNION S.A., CHEQUE: 1435, FECHA DE EMISION:09/03/2023</t>
  </si>
  <si>
    <t>00597012001 DEPOSITO DE EFECTIVO, DEPOSITANTE: MOSCOSO CORONADO ALVARO ALEJANDRO, CONCEPTO: DEVOLUCION ENERO, CUENTA DE DEPOSITO: CUENTA UNICA DEL TESORO</t>
  </si>
  <si>
    <t>00046024204 DEPOSITO DE EFECTIVO, DEPOSITANTE: FREDDY TAMAYO CENTELLAS-MSYD, CONCEPTO: DEVOLUCION POR ASIGNACION DE VIATICOS DR JESUS ANIBAL PARRADO, CUENTA DE DEPOSITO: CUENTA UNICA DEL TESORO</t>
  </si>
  <si>
    <t>00099021001 DEPOSITO DE EFECTIVO, DEPOSITANTE: EDDY WILDER LAURA BALTAZAR, CONCEPTO: DEVOLUCION DE HABERES, CUENTA DE DEPOSITO: CUENTA UNICA DEL TESORO</t>
  </si>
  <si>
    <t>00099021001 DEPOSITO DE EFECTIVO, DEPOSITANTE: MINISTERIO DE MEDIO AMBIENTE Y AGUA, CONCEPTO: DEVOLUCION DE VIATICOS POR VIAJE A COCHABAMBA DE FECHA 31/08/2022 A 04/09/2022, CUENTA DE DEPOSITO: CUENTA UNICA DEL TESORO</t>
  </si>
  <si>
    <t>00099021001 DEPOSITO DE EFECTIVO, DEPOSITANTE: DAVID WALTER TARQUI CHUQUIMIA, CONCEPTO: COMPROMISO DE DEVOLUCION DE DEUDA, CUENTA DE DEPOSITO: CUENTA UNICA DEL TESORO</t>
  </si>
  <si>
    <t>00599012001 DEPOSITO DE EFECTIVO, DEPOSITANTE: ANTONIO RODOLFO AMEZAGA CHAVEZ, CONCEPTO: DEVOLUCION POR ACTUALIZACION PORCENTAJE RETENCION IMPOSITIVA, CONTRATO EBA/CDIR/2022-036., CUENTA DE DEPOSITO: CUENTA UNICA DEL TESORO</t>
  </si>
  <si>
    <t>00291014205 DEPOSITO DE EFECTIVO, DEPOSITANTE: HUGO BOCANEGRA CAMPAÑA-ABC, CONCEPTO: DEVOLUCION DE VIATICOS PREV 369/2022, CUENTA DE DEPOSITO: CUENTA UNICA DEL TESORO</t>
  </si>
  <si>
    <t>00099021001 DEPOSITO DE EFECTIVO, DEPOSITANTE: CARLOS EDUARDO TITO MELGAR, CONCEPTO: REGULARIZACIONES TOPE SALARIAL GESTION SEPTIEMBRE 2022, CUENTA DE DEPOSITO: CUENTA UNICA DEL TESORO</t>
  </si>
  <si>
    <t>00099021001 DEPOSITO DE EFECTIVO, DEPOSITANTE: CARLOS EDUARDO TITO MELGAR, CONCEPTO: REGULARIZACIONES TOPE SALARIAL GESTION OCTUBRE 2022, CUENTA DE DEPOSITO: CUENTA UNICA DEL TESORO</t>
  </si>
  <si>
    <t>00099021001 DEPOSITO DE EFECTIVO, DEPOSITANTE: CARLOS EDUARDO TITO MELGAR, CONCEPTO: REGULARIZACIONES TOPE SALARIAL GESTION NOVIEMBRE 2022, CUENTA DE DEPOSITO: CUENTA UNICA DEL TESORO</t>
  </si>
  <si>
    <t>00099021001 DEPOSITO DE EFECTIVO, DEPOSITANTE: SIGRIDA VERENICE ARIAS EYZAGUIRRE, CONCEPTO: DOBLE PERCEPCION, CUENTA DE DEPOSITO: CUENTA UNICA DEL TESORO</t>
  </si>
  <si>
    <t>00099021001 DEPOSITO DE EFECTIVO, DEPOSITANTE: CARLOS EDUARDO TITO MELGAR, CONCEPTO: REGULARIZACIONES TOPE SALARIAL GESTION DICIEMBRE 2022, CUENTA DE DEPOSITO: CUENTA UNICA DEL TESORO</t>
  </si>
  <si>
    <t>00046171101 DEPOSITO DE EFECTIVO, DEPOSITANTE: EMPRESA:ZABIM S.R.L., CONCEPTO: SANCION POR INCUMPLIMIENTO A REINSCRIPCION GESTION 2020,2021,2022, CUENTA DE DEPOSITO: CUENTA UNICA DEL TESORO</t>
  </si>
  <si>
    <t>00342012001 DEPOSITO DE EFECTIVO, DEPOSITANTE: OSCAR BASUALDO LLANOS, CONCEPTO: DEVOLUCION DE SUELDOS Y SALARIOS DEL MES DE SEPTIEMBRE GESTION 2022, CUENTA DE DEPOSITO: CUENTA UNICA DEL TESORO</t>
  </si>
  <si>
    <t>00342012001 DEPOSITO DE EFECTIVO, DEPOSITANTE: OSCAR BASUALDO LLANOS, CONCEPTO: DEVOLUCION DE SUELDOS Y SALARIOS DEL MES DE OCTUBRE GESTION 2022, CUENTA DE DEPOSITO: CUENTA UNICA DEL TESORO</t>
  </si>
  <si>
    <t>00041031107 DEPOSITO DE EFECTIVO, DEPOSITANTE: EDSON FERNANDO RAMOS LIMACHI-IBMETRO, CONCEPTO: DEVOLUCION DE GASTOS OPERATIVOS, CUENTA DE DEPOSITO: CUENTA UNICA DEL TESORO</t>
  </si>
  <si>
    <t>00046171101 DEPOSITO DE EFECTIVO, DEPOSITANTE: CARLOS ALVARADO HUANCA, CONCEPTO: PAGO DEL 13%-IVA POR LAS FACTURAS N°168171 N°168172 NO DECLARADAS EN EL MES DE ENERO 2023, CUENTA DE DEPOSITO: CUENTA UNICA DEL TESORO</t>
  </si>
  <si>
    <t>00010011102 DEPOSITO DE EFECTIVO, DEPOSITANTE: CESAR ADALID SILES BAZAN, CONCEPTO: DEVOLUCION DE VIATICOS, CUENTA DE DEPOSITO: CUENTA UNICA DEL TESORO</t>
  </si>
  <si>
    <t>00086011109 DEPOSITO DE EFECTIVO, DEPOSITANTE: LIZETH HUARANCA ARCE, CONCEPTO: ORDENAMIENTO JURIDICO ADMINISTRATIVO(MMAYA), CUENTA DE DEPOSITO: CUENTA UNICA DEL TESORO</t>
  </si>
  <si>
    <t>00046134201 DEPOSITO DE EFECTIVO, DEPOSITANTE: JESUS EDGAR MACHICADO SALAS CI:492305LP, CONCEPTO: DEVOLUCION DE FONDOS NO EJECUTADOS PNFRFSS-MSYD, CUENTA DE DEPOSITO: CUENTA UNICA DEL TESORO</t>
  </si>
  <si>
    <t>00046134201 DEPOSITO DE EFECTIVO, DEPOSITANTE: JESUS EDGAR MACHICADO SALAS CI. 4923054 LP, CONCEPTO: DEVOLUCION DE FONDOS NO EJECUTADOS PNFRFSS-MSYD, CUENTA DE DEPOSITO: CUENTA UNICA DEL TESORO</t>
  </si>
  <si>
    <t>00046134201 DEPOSITO DE EFECTIVO, DEPOSITANTE: RODRIGO ZURITA AREVALO CI8010992 CBBA, CONCEPTO: DEVOLUCION DE FONDOS NO EJECUTADOS PNFRFSS-MSYD, CUENTA DE DEPOSITO: CUENTA UNICA DEL TESORO</t>
  </si>
  <si>
    <t>00046021109 DEPOSITO DE EFECTIVO, DEPOSITANTE: SORAYDA FLORES VASQUEZ, CONCEPTO: DEVOLUCION DE FONDOS EN AVANCE, CUENTA DE DEPOSITO: CUENTA UNICA DEL TESORO</t>
  </si>
  <si>
    <t>00548012001 DEPOSITO DE EFECTIVO, DEPOSITANTE: JHONNY MAMANI MELENDRES, CONCEPTO: DEVOLUCION DE VIÁTICOS, CUENTA DE DEPOSITO: CUENTA UNICA DEL TESORO</t>
  </si>
  <si>
    <t>00099021001 DEPOSITO DE EFECTIVO, DEPOSITANTE: ROSS MERY QUINA VILLANUEVA, CONCEPTO: DEVOLUCION POR SALDO DE FONDOS EN AVANCE, CUENTA DE DEPOSITO: CUENTA UNICA DEL TESORO</t>
  </si>
  <si>
    <t>00132092001 DEPOSITO DE EFECTIVO, DEPOSITANTE: MONICA GONZALEZ TORREZ, CONCEPTO: DEVOLUCION DE VIATICOS DEVENGADO N°31/2023, CUENTA DE DEPOSITO: CUENTA UNICA DEL TESORO</t>
  </si>
  <si>
    <t>00046171101 DEPOSITO DE EFECTIVO, DEPOSITANTE: BELLESUR SRL., CONCEPTO: PAGO SANCIÓN A LA NORMA, REINSCRIPCION, PAGO 5° CUOTA., CUENTA DE DEPOSITO: CUENTA UNICA DEL TESORO</t>
  </si>
  <si>
    <t>00041044201 DEPOSITO DE EFECTIVO, DEPOSITANTE: LUIS FERNANDO TARQUI ARUQUIPA, CONCEPTO: DEVOLUCION DE RECURSOS POR ASIGNACION DE FONDOS EN AVANCE A LA LIBRETA 00041044201, CUENTA DE DEPOSITO: CUENTA UNICA DEL TESORO</t>
  </si>
  <si>
    <t>00041044201 DEPOSITO DE EFECTIVO, DEPOSITANTE: FIDEL CHACAPECHO MAMANI, CONCEPTO: DEVOLUCION DE RECURSOS POR ASIGNACION DE FONDOS EN AVANCE, CUENTA DE DEPOSITO: CUENTA UNICA DEL TESORO</t>
  </si>
  <si>
    <t>00099021001 DEPOSITO DE EFECTIVO, DEPOSITANTE: JUAN CARLOS GUZMAN DAZA, CONCEPTO: DEVOLUCION POR DOBLE PERCEPCION FEBRERO 2023, CUENTA DE DEPOSITO: CUENTA UNICA DEL TESORO</t>
  </si>
  <si>
    <t>00099021001 DEPOSITO DE EFECTIVO, DEPOSITANTE: RODOLFO POMA CHUQUIMIA, CONCEPTO: REGULARIZACION POR TOPE FINANCIAL DICIEMBRE 2022, CUENTA DE DEPOSITO: CUENTA UNICA DEL TESORO</t>
  </si>
  <si>
    <t>00046134201 DEPOSITO DE EFECTIVO, DEPOSITANTE: ERIK MOLINA CHAVEZ, CONCEPTO: DEVOLUCION DE FONDOS NO EJECUTADOS AL PNFRFSS, CUENTA DE DEPOSITO: CUENTA UNICA DEL TESORO</t>
  </si>
  <si>
    <t>00099021001 DEPOSITO DE EFECTIVO, DEPOSITANTE: JHONATAN OROSCO QUISPE, CONCEPTO: DEVOLUCION DE HABERES PERIODO-MES JUNIO DE 2022, CUENTA DE DEPOSITO: CUENTA UNICA DEL TESORO</t>
  </si>
  <si>
    <t>00099021001 DEPOSITO DE EFECTIVO, DEPOSITANTE: JHONATAN OROSCO QUISPE, CONCEPTO: DEVOLUCION DE HABERES PERIODO-MES DE JULIO DE 2022, CUENTA DE DEPOSITO: CUENTA UNICA DEL TESORO</t>
  </si>
  <si>
    <t>00099021001 DEPOSITO DE EFECTIVO, DEPOSITANTE: JHONATAN OROSCO QUISPE, CONCEPTO: DEVOLUCION DE HABERES PERIODO-MES DE AGOSTO DE 2022, CUENTA DE DEPOSITO: CUENTA UNICA DEL TESORO</t>
  </si>
  <si>
    <t>00099021001 DEPOSITO DE EFECTIVO, DEPOSITANTE: JHONATAN OROSCO QUISPE, CONCEPTO: DEVOLUCION DE HABERES PERIODO-MES DE SEPTIEMBRE DE 2022, CUENTA DE DEPOSITO: CUENTA UNICA DEL TESORO</t>
  </si>
  <si>
    <t>00099021001 DEP.DE CHEQ.AJENOS,RET.DE CAM.,CONCEPTO: PAGO INCAPACIDADES TEMPORALES (REEMBOLSO MINISTERIO DE ECONOMIA Y FINANZAS PUBLICAS),DEP.: CAJA NACIONAL DE SALUD , PROCEDENCIA: BANCO UNION S.A., CHEQUE: 31430, FECHA DE EMISION:15/03/2023</t>
  </si>
  <si>
    <t>00099021001 DEP.DE CHEQ.AJENOS,RET.DE CAM.,CONCEPTO: PAGO INCAPACIDADES TEMPORALES (REEMBOLSO MINISTERIO DE ECONOMIA Y FINANZAS PUBLICAS),DEP.: CAJA NACIONAL DE SALUD , PROCEDENCIA: BANCO UNION S.A., CHEQUE: 31431, FECHA DE EMISION:15/03/2023</t>
  </si>
  <si>
    <t>00099021001 DEP.DE CHEQ.AJENOS,RET.DE CAM.,CONCEPTO: PGO INCAPACIDADES TEMPORALES (REEMBOLSO MINISTERIO DE ECONOMIA Y FINANZAS PUBLICAS),DEP.: CAJA NACIONAL DE SALUD , PROCEDENCIA: BANCO UNION S.A., CHEQUE: 31432, FECHA DE EMISION:15/03/2023</t>
  </si>
  <si>
    <t>00099021001 DEP.DE CHEQ.AJENOS,RET.DE CAM.,CONCEPTO: EVELIN MARCELLE DE PARDO GUETTI,DEP.: BANCO UNION S.A. , PROCEDENCIA: BANCO UNION S.A., CHEQUE: 188008, FECHA DE EMISION:15/03/2023</t>
  </si>
  <si>
    <t>00342012001 DEP.DE CHEQ.AJENOS,RET.DE CAM.,CONCEPTO: DEVOLUCION POR PAGO EN DEMASIA "SERVICIO DE COURIER",DEP.: AGENCIA ESTATAL DE VIVIENDA AEVIVIENDA , PROCEDENCIA: BANCO UNION S.A., CHEQUE: 278, FECHA DE EMISION:07/03/2023</t>
  </si>
  <si>
    <t>00254014101 DEP.DE CHEQ.AJENOS,RET.DE CAM.,CONCEPTO: TRANSFERENCIA DE RECURSOS GAM-EUCALIPTUS,DEP.: INSTITUTO DEL SEGURO AGRARIO , PROCEDENCIA: BANCO UNION S.A., CHEQUE: 2359, FECHA DE EMISION:15/03/2023</t>
  </si>
  <si>
    <t>00254014101 DEP.DE CHEQ.AJENOS,RET.DE CAM.,CONCEPTO: TRANSFERENCIA DE RECURSOS GAM-POCOATA,DEP.: INSTITUTO DEL SEGURO AGRARIO , PROCEDENCIA: BANCO UNION S.A., CHEQUE: 2363, FECHA DE EMISION:15/03/2023</t>
  </si>
  <si>
    <t>00254014101 DEP.DE CHEQ.AJENOS,RET.DE CAM.,CONCEPTO: TRANSFERENCIA DE RECURSOS GAM BELEN DE URMIRI,DEP.: INSTITUTO DEL SEGURO AGRARIO , PROCEDENCIA: BANCO UNION S.A., CHEQUE: 2362, FECHA DE EMISION:15/03/2023</t>
  </si>
  <si>
    <t>00254014101 DEP.DE CHEQ.AJENOS,RET.DE CAM.,CONCEPTO: TRANSFERENCIA DE RECURSOS GAM-SANTIAGO DE HUARI,DEP.: INSTITUTO DEL SEGURO AGRARIO , PROCEDENCIA: BANCO UNION S.A., CHEQUE: 2361, FECHA DE EMISION:15/03/2023</t>
  </si>
  <si>
    <t>00254014202 DEP.DE CHEQ.AJENOS,RET.DE CAM.,CONCEPTO: TRANSFERENCIA DE RECURSOS GAM-HUANUNI,DEP.: INSTITUTO DEL SEGURO AGRARIO , PROCEDENCIA: BANCO UNION S.A., CHEQUE: 2360, FECHA DE EMISION:15/03/2023</t>
  </si>
  <si>
    <t>00099021001 DEPOSITO DE EFECTIVO, DEPOSITANTE: CIRO GERMAN ALAVIA MARIN, CONCEPTO: DEVOLUCION POR TOPE SALARIAL CORRESPONDIENTE A SEPTIEMBRE 2022, CUENTA DE DEPOSITO: CUENTA UNICA DEL TESORO</t>
  </si>
  <si>
    <t>00099021001 DEPOSITO DE EFECTIVO, DEPOSITANTE: CIRO GERMAN ALAVIA MARIN, CONCEPTO: DEVOLUCION POR TOPE SALARIAL CORRESPONDIENTE OCTUBRE 2022, CUENTA DE DEPOSITO: CUENTA UNICA DEL TESORO</t>
  </si>
  <si>
    <t>00099021001 DEPOSITO DE EFECTIVO, DEPOSITANTE: CIRO GERMAN ALAVIA MARIN, CONCEPTO: DEVOLUCION POR TOPE SALARIAL CORRESPONDIENTE A NOVIEMBRE 2022, CUENTA DE DEPOSITO: CUENTA UNICA DEL TESORO</t>
  </si>
  <si>
    <t>00099021001 DEPOSITO DE EFECTIVO, DEPOSITANTE: CIRO GERMAN ALAVIA MARIN, CONCEPTO: DEVOLUCION POR TOPE SALARIAL CORRESPONDIENTE A DICIEMBRE 2022, CUENTA DE DEPOSITO: CUENTA UNICA DEL TESORO</t>
  </si>
  <si>
    <t>00099021001 DEPOSITO DE EFECTIVO, DEPOSITANTE: PALLY MAMANI PEDRO, CONCEPTO: DEVOLUCION A FAVOR DEL I.N.I.A.F. POR PAGO AL PERSONAL DE CONSULTORIA DE LINEA, CUENTA DE DEPOSITO: CUENTA UNICA DEL TESORO</t>
  </si>
  <si>
    <t>00099021001 DEPOSITO DE EFECTIVO, DEPOSITANTE: SIMON VILLA YUJRA, CONCEPTO: COMPROMISO DE DEVOLUCION DE DEUDA, CUENTA DE DEPOSITO: CUENTA UNICA DEL TESORO</t>
  </si>
  <si>
    <t>00526012001 DEPOSITO DE EFECTIVO, DEPOSITANTE: BOLIVIA TV MARCO ANTONIO LLANOS CALDERON, CONCEPTO: DEVOLUCION DE FONDOS EN AVANCE, CUENTA DE DEPOSITO: CUENTA UNICA DEL TESORO</t>
  </si>
  <si>
    <t>00099021001 DEPOSITO DE EFECTIVO, DEPOSITANTE: GERTRUDIS MORALES CHURATA, CONCEPTO: DEVOLUCION DE SALDOS DE FONDO EN AVANCE 1ER PERIODO (4 AL 17 DE MARZO DE 2023)., CUENTA DE DEPOSITO: CUENTA UNICA DEL TESORO</t>
  </si>
  <si>
    <t>00099021001 DEPOSITO DE EFECTIVO, DEPOSITANTE: SERVICIO DEPARTAMENTAL DE RIEGO LA PAZ, CONCEPTO: CONSUMO DE AGUA DE MES DE DICIEMBRE DE 2022, CUENTA DE DEPOSITO: CUENTA UNICA DEL TESORO</t>
  </si>
  <si>
    <t>00099021001 DEPOSITO DE EFECTIVO, DEPOSITANTE: SERVICIO DEPARTAMENTAL DE RIEGO LA PAZ, CONCEPTO: CONSUMO DEL AGUA DEL MES DE ENERO DE 2023, CUENTA DE DEPOSITO: CUENTA UNICA DEL TESORO</t>
  </si>
  <si>
    <t>00190012003 DEPOSITO DE EFECTIVO, DEPOSITANTE: CAMARA NACIONAL DE DESPACHANTES DE ADUANAS, CONCEPTO: DEVOLUDION POR GASTOS DE ENERGIA ELECTRICA, CUENTA DE DEPOSITO: CUENTA UNICA DEL TESORO</t>
  </si>
  <si>
    <t>00599012001 DEPOSITO DE EFECTIVO, DEPOSITANTE: ANTONIO RODOLFO AMÉZAGA CHAVEZ, CONCEPTO: DEVOLUCION ACTUALIZACION PORCENTAJE RETENCION IMPOSITIVA, CONTRATO EBA/CDIR/2022-036, OCTUBRE 2022, CUENTA DE DEPOSITO: CUENTA UNICA DEL TESORO</t>
  </si>
  <si>
    <t>00046171101 DEPOSITO DE EFECTIVO, DEPOSITANTE: CORMED, CONCEPTO: SANCION POR INCUMPLIMIENTO A LA NORMA GESTION 2022, CUENTA DE DEPOSITO: CUENTA UNICA DEL TESORO</t>
  </si>
  <si>
    <t>00099021001 DEPOSITO DE EFECTIVO, DEPOSITANTE: SANGA ZABALA FELIX, CONCEPTO: DOBLE PERCEPCION POR LOS PERIODOS DE NOV/2022 A DIC/2022 MAS LAS DUODECIMAS DE AGUINALDO, CUENTA DE DEPOSITO: CUENTA UNICA DEL TESORO</t>
  </si>
  <si>
    <t>00099021001 DEPOSITO DE EFECTIVO, DEPOSITANTE: CLAUDIA VERONICA SILVA CORINI, CONCEPTO: DEVOLUCION REMUNERACION MAXIMA, CUENTA DE DEPOSITO: CUENTA UNICA DEL TESORO</t>
  </si>
  <si>
    <t>00206012001 DEPOSITO DE EFECTIVO, DEPOSITANTE: INSTITUTO NACIONAL DE ESTADISTICA, CONCEPTO: DEPÓSITO POR VENTA DE LA OFICINA CENTRAL LA PAZ, DE FECHA 14/03/2023, CUENTA DE DEPOSITO: CUENTA UNICA DEL TESORO</t>
  </si>
  <si>
    <t>00046171101 DEPOSITO DE EFECTIVO, DEPOSITANTE: BLUE HEALTH INTERNATIONAL BOLIVIA S.R.L., CONCEPTO: SANCION PECUNIARIA, CUENTA DE DEPOSITO: CUENTA UNICA DEL TESORO</t>
  </si>
  <si>
    <t>00548132001 DEPOSITO DE EFECTIVO, DEPOSITANTE: GABRIEL MAMANI ROJAS, CONCEPTO: DEVOLUCION ´POR VIATICOS DEL 13%, CUENTA DE DEPOSITO: CUENTA UNICA DEL TESORO</t>
  </si>
  <si>
    <t>00099021001 DEPOSITO DE EFECTIVO, DEPOSITANTE: MARIA TERESA GALLEGOS LEDEZMA CI.2318079LP, CONCEPTO: COMPROMISO DE DEVOLUCION DE DEUDA, CUENTA DE DEPOSITO: CUENTA UNICA DEL TESORO</t>
  </si>
  <si>
    <t>00291012002 DEPOSITO DE EFECTIVO, DEPOSITANTE: LAURA GABRIELA AVENDAÑO ALIAGA, CONCEPTO: POR EXTRAVIO DE CREDENCIAL, CUENTA DE DEPOSITO: CUENTA UNICA DEL TESORO</t>
  </si>
  <si>
    <t>00099021001 DEP.DE CHEQ.AJENOS,RET.DE CAM.,CONCEPTO: REVERSION POR CONCEPTO DE TELEFONIA PART 21400 PREV 246 2023,DEP.: FUERZA AEREA BOLIVIANA , PROCEDENCIA: BANCO UNION S.A., CHEQUE: 15768, FECHA DE EMISION:14/03/2023</t>
  </si>
  <si>
    <t>00099021001 DEP.DE CHEQ.AJENOS,RET.DE CAM.,CONCEPTO: REVERSION POR CONCEPTO DE PASAJES Y VIATICOS PART 22110 - 22210 PREV 3236 Y 1425 GESTIONES PASADAS,DEP.: FUERZA AEREA BOLIVIANA , PROCEDENCIA: BANCO UNION S.A., CHEQUE: 15767, FECHA DE EMISION:14/03/2023</t>
  </si>
  <si>
    <t>00212012001 DEP.DE CHEQ.AJENOS,RET.DE CAM.,CONCEPTO: DEVOLUCION CREDITO FISCAL FACTURA NO DECLARADA DIRECCION NACIONAL,DEP.: RESP TESORERIA-CLAUDIA SALCEDO , PROCEDENCIA: BANCO UNION S.A., CHEQUE: 5579, FECHA DE EMISION:15/03/2023</t>
  </si>
  <si>
    <t>00212012001 DEP.DE CHEQ.AJENOS,RET.DE CAM.,CONCEPTO: DEPÓSITO CREDINFORM INTERNATIONAL S,A,-SALDO INDEMNIZACION POLIZA CMR-LPRO 140301-LPS1704817),DEP.: RESP TESORERIA-CLAUDIA SALCEDO</t>
  </si>
  <si>
    <t>00086031101 DEP.DE CHEQ.AJENOS,RET.DE CAM.,CONCEPTO: INGRESO DE AUTORIZACION DE TARJETAS DE REGISTRO REA MES DE ENERO,DEP.: REA SERNAP , PROCEDENCIA: BANCO UNION S.A., CHEQUE: 1063, FECHA DE EMISION:15/03/2023</t>
  </si>
  <si>
    <t>00086031101 DEP.DE CHEQ.AJENOS,RET.DE CAM.,CONCEPTO: INGRESO AUTORIZACION DE TARJETAS DE REGISTRO REA MES FEBRERO,DEP.: REA SERNAP , PROCEDENCIA: BANCO UNION S.A., CHEQUE: 1064, FECHA DE EMISION:15/03/2023</t>
  </si>
  <si>
    <t>00254014101 DEP.DE CHEQ.AJENOS,RET.DE CAM.,CONCEPTO: TRANSFERENCIA DE RECURSOS-GAIOC-RAQAYPAMPA,DEP.: INSTITUTO DEL SEGURO AGRARIO , PROCEDENCIA: BANCO UNION S.A., CHEQUE: 2358, FECHA DE EMISION:15/03/2023</t>
  </si>
  <si>
    <t>00254014101 DEP.DE CHEQ.AJENOS,RET.DE CAM.,CONCEPTO: TRANSFERENCIA DE RECURSOS GAM-MOJOCOYA,DEP.: INSTITUTO DEL SEGURO AGRARIO , PROCEDENCIA: BANCO UNION S.A., CHEQUE: 2357, FECHA DE EMISION:15/03/2023</t>
  </si>
  <si>
    <t>00514012001 DEP.DE CHEQ.AJENOS,RET.DE CAM.,CONCEPTO: TRANSFERENCIA DE SALDOS EN CUENTA DEL BANCO UNION,DEP.: ENDE , PROCEDENCIA: BANCO UNION S.A., CHEQUE: 755, FECHA DE EMISION:13/03/2023</t>
  </si>
  <si>
    <t>00070011102 DEP.DE CHEQ.AJENOS,RET.DE CAM.,CONCEPTO: DEVOLUCION BONO DE ANTIGUEDAD GESTION 2023 (MTEPS/2023-03411),DEP.: MINISTERIO DE TRABAJO , PROCEDENCIA: BANCO UNION S.A., CHEQUE: 10900, FECHA DE EMISION:14/03/2023</t>
  </si>
  <si>
    <t>00254014101 DEP.DE CHEQ.AJENOS,RET.DE CAM.,CONCEPTO: TRANSFERENCIA DE RECURSOS GAM -VITICHI,DEP.: INSTITUTO DEL SEGURO AGRARIO , PROCEDENCIA: BANCO UNION S.A., CHEQUE: 2364, FECHA DE EMISION:15/03/2023</t>
  </si>
  <si>
    <t>00016011101 DEPOSITO DE EFECTIVO, DEPOSITANTE: OLGA IRENE QUISPE A., CONCEPTO: PRORRATEO DE SERVICIO DE AGUA, CUENTA DE DEPOSITO: CUENTA UNICA DEL TESORO</t>
  </si>
  <si>
    <t>00046104203 DEPOSITO DE EFECTIVO, DEPOSITANTE: NORMA CALLISAYA AGUILAR, CONCEPTO: DEVOLUCION DE RECURSOS NO UTILIZADOS, CUENTA DE DEPOSITO: CUENTA UNICA DEL TESORO</t>
  </si>
  <si>
    <t>00086011102 DEPOSITO DE EFECTIVO, DEPOSITANTE: TRANS GASPETROL S.R.L., CONCEPTO: MMAA-MULTAS POR CONTRAVENCIONES A LA LEY DE MEDIO AMBIENTE (00086011102), CUENTA DE DEPOSITO: CUENTA UNICA DEL TESORO</t>
  </si>
  <si>
    <t>00086011102 DEPOSITO DE EFECTIVO, DEPOSITANTE: TRAS GASPETROL S.R.L., CONCEPTO: MMAA-MULTAS POR CONTRAVENCIONES A LA LEY DE MEDIO AMBIENTE (00086011102), CUENTA DE DEPOSITO: CUENTA UNICA DEL TESORO</t>
  </si>
  <si>
    <t>00587012022 DEPOSITO DE EFECTIVO, DEPOSITANTE: E.B.C. SARAY ZEBALLOS HERMOSILLA, CONCEPTO: DEVOLUCION AL COMPROBANTE N°1932 GESTION 2022, CUENTA DE DEPOSITO: CUENTA UNICA DEL TESORO</t>
  </si>
  <si>
    <t>00046171101 DEPOSITO DE EFECTIVO, DEPOSITANTE: MEDIMUND PARA BOLIVIA, CONCEPTO: SANCIÓN POR IMCUMPLIMIENTO A LA NORMA, SEGUN RES. ADM. S/172 22 DE DIC./2022, CUENTA DE DEPOSITO: CUENTA UNICA DEL TESORO</t>
  </si>
  <si>
    <t>00015011107 DEPOSITO DE EFECTIVO, DEPOSITANTE: PROMID, CONCEPTO: PAGO CONSUMO AGUA POTABLE, CUENTA DE DEPOSITO: CUENTA UNICA DEL TESORO</t>
  </si>
  <si>
    <t>00099021001 DEPOSITO DE EFECTIVO, DEPOSITANTE: GLADYS ALARCON FARFAN, CONCEPTO: REPOSICION, CUENTA DE DEPOSITO: CUENTA UNICA DEL TESORO</t>
  </si>
  <si>
    <t>00099021001 DEPOSITO DE EFECTIVO, DEPOSITANTE: CECILIO HUANCA QUISPE, CONCEPTO: COMPROMISO DE DEVOLUCION DE DEUDA, CUENTA DE DEPOSITO: CUENTA UNICA DEL TESORO</t>
  </si>
  <si>
    <t>00670012002 DEPOSITO DE EFECTIVO, DEPOSITANTE: MEDINA STEPHENS RICARDO ALFONSO C.I. 1050564, CONCEPTO: DEVOLUCION AGUINALDO 2022 (1 DIA), CUENTA DE DEPOSITO: CUENTA UNICA DEL TESORO</t>
  </si>
  <si>
    <t>00601012001 DEPOSITO DE EFECTIVO, DEPOSITANTE: FREDDY H. FERRUFINO VEIZAGA, CONCEPTO: DEVOLUCION POR CONCEPTO DE INTERESES Y MANTENIMIENTO DE VALOR POR PAGO DE IMPUESTO DE DICIEMBRE 2022, CUENTA DE DEPOSITO: CUENTA UNICA DEL TESORO</t>
  </si>
  <si>
    <t>00046171101 DEPOSITO DE EFECTIVO, DEPOSITANTE: BIOFARMA, CONCEPTO: SANCION POR INCUMPLIMIENTO A REINSCRIPCION GESTION 2023, CUENTA DE DEPOSITO: CUENTA UNICA DEL TESORO</t>
  </si>
  <si>
    <t>00206012001 DEPOSITO DE EFECTIVO, DEPOSITANTE: INSTITUTO NACIONAL DE ESTADISTICA, CONCEPTO: DEPÓSITO POR VENTA DE LA OFICINA CENTRAL LA PAZ DE FECHA 16/03/2023, CUENTA DE DEPOSITO: CUENTA UNICA DEL TESORO</t>
  </si>
  <si>
    <t>00047081101 DEPOSITO DE EFECTIVO, DEPOSITANTE: JOSE LUIS CRUZ GARCIA, CONCEPTO: DEVOLUCION DE VIATICOS, CUENTA DE DEPOSITO: CUENTA UNICA DEL TESORO</t>
  </si>
  <si>
    <t>00099021001 DEPOSITO DE EFECTIVO, DEPOSITANTE: JHONATAN OROSCO QUISPE, CONCEPTO: DEVOLUCION DE HABERES PERIODO-MES DE NOVIEMBRE DE 2022, CUENTA DE DEPOSITO: CUENTA UNICA DEL TESORO</t>
  </si>
  <si>
    <t>00099021001 DEPOSITO DE EFECTIVO, DEPOSITANTE: JHONATAN OROSCO QUISPE, CONCEPTO: DEVOLUCION DE HABERES PERIODO-MES DE OCTUBRE DE 2022, CUENTA DE DEPOSITO: CUENTA UNICA DEL TESORO</t>
  </si>
  <si>
    <t>00283042001 DEPOSITO DE EFECTIVO, DEPOSITANTE: ADUANA NAL. - REGIONAL ORURO, CONCEPTO: DEVOLUCIÓN DE VIATICOS - JUAN MARCELO CALLE VILLCA, CUENTA DE DEPOSITO: CUENTA UNICA DEL TESORO</t>
  </si>
  <si>
    <t>00283042001 DEPOSITO DE EFECTIVO, DEPOSITANTE: WARA DANIELA GUILLEN CAMARGO, CONCEPTO: DEVOLUCION DE VIATICOS, CUENTA DE DEPOSITO: CUENTA UNICA DEL TESORO</t>
  </si>
  <si>
    <t>00283042001 DEPOSITO DE EFECTIVO, DEPOSITANTE: ARIEL LEON GONZALES, CONCEPTO: DEVOLUCION DE VIATICOS, CUENTA DE DEPOSITO: CUENTA UNICA DEL TESORO</t>
  </si>
  <si>
    <t>00283042001 DEPOSITO DE EFECTIVO, DEPOSITANTE: BLADIMIR JESUS ZELADA DAZA, CONCEPTO: DEVOLUCION DE VIATICOS, CUENTA DE DEPOSITO: CUENTA UNICA DEL TESORO</t>
  </si>
  <si>
    <t>00862012001 DEP.DE CHEQ.AJENOS,RET.DE CAM.,CONCEPTO: DEVOLUCION PRIMA POL. CAC-LPR0482998,DEP.: CREDINFORM INTERNATIONAL S.A. , PROCEDENCIA: BANCO MERCANTIL SANTA CRUZ S.A., CHEQUE: 128545, FECHA DE EMISION:14/03/2023</t>
  </si>
  <si>
    <t>00253014112 DEP.DE CHEQ.AJENOS,RET.DE CAM.,CONCEPTO: DEP.GAM BUENA VISTA G/ADM. EST/PREINV CONST SIST DE RIEGO ISAMA I Y II (PROAR),DEP.: GAM BUENA VISTA , PROCEDENCIA: BANCO UNION S.A., CHEQUE: 1705, FECHA DE EMISION:15/03/2023</t>
  </si>
  <si>
    <t>00253014112 DEP.DE CHEQ.AJENOS,RET.DE CAM.,CONCEPTO: DEP. GAM BUENA VISTA EST/PREINV CONST SIST DE RIEGO HUAYTU (PROAR),DEP.: GAM BUENA VISTA , PROCEDENCIA: BANCO UNION S.A., CHEQUE: 1703, FECHA DE EMISION:15/03/2023</t>
  </si>
  <si>
    <t>00099021001 DEPOSITO DE EFECTIVO, DEPOSITANTE: UNIVERSIDAD MAYOR DE SAN ANDRES, CONCEPTO: PAGO SERV BASICOS A LA PROCURADURIA GENERAL DEL ESTADO POR EL MES DE DICIEMBRE 2022 Y ENERO 2023, CUENTA DE DEPOSITO: CUENTA UNICA DEL TESORO</t>
  </si>
  <si>
    <t>00099021001 DEPOSITO DE EFECTIVO, DEPOSITANTE: JORGE NELSON CHAVEZ MAMANI C.I. 4250466 LP, CONCEPTO: DEPÓSITO DE VIATICOS, CUENTA DE DEPOSITO: CUENTA UNICA DEL TESORO</t>
  </si>
  <si>
    <t>00099021001 DEPOSITO DE EFECTIVO, DEPOSITANTE: JOSE ANTONIO CORO LARA C.I. 9122319 LP, CONCEPTO: DEPÓSITO DE VIATICOS, CUENTA DE DEPOSITO: CUENTA UNICA DEL TESORO</t>
  </si>
  <si>
    <t>00099021001 DEPOSITO DE EFECTIVO, DEPOSITANTE: JAVIER EDGAR YAPU PATON C.I. 6146037 L.P., CONCEPTO: DEPÓSITO DE VIATICOS, CUENTA DE DEPOSITO: CUENTA UNICA DEL TESORO</t>
  </si>
  <si>
    <t>00046171101 DEPOSITO DE EFECTIVO, DEPOSITANTE: ACM IMPORTACIONES SRL, CONCEPTO: POR INFRACCION FALTA DE LETRERO DE RAZON SOCIAL EN LUGAR VISIBLE, CUENTA DE DEPOSITO: CUENTA UNICA DEL TESORO</t>
  </si>
  <si>
    <t>00099021001 DEPOSITO DE EFECTIVO, DEPOSITANTE: ENCARNACION ANCARI BLANCO VDA DE TANGARA, CONCEPTO: DEVOLUCION DE HABERES DEL MES DE AGOSTO DEL 2014 SRA ENCARNACION ANCARI BLANCO CI.2931113, CUENTA DE DEPOSITO: CUENTA UNICA DEL TESORO</t>
  </si>
  <si>
    <t>00099021001 DEPOSITO DE EFECTIVO, DEPOSITANTE: ENCARNACION ANCARI BLANCO VDA DE TANGARA, CONCEPTO: DEVOLUCION DE HABERES DEL MES DE JULIO DEL 2014 SRA ENCARNACION ANCARI BLANCO CI.2931113, CUENTA DE DEPOSITO: CUENTA UNICA DEL TESORO</t>
  </si>
  <si>
    <t>00099021001 DEPOSITO DE EFECTIVO, DEPOSITANTE: NESTOR MARIO MAMANI ACHES, CONCEPTO: COMPROMISO DE DEVOLUCION DE DEUDA, CUENTA DE DEPOSITO: CUENTA UNICA DEL TESORO</t>
  </si>
  <si>
    <t>00046171101 DEPOSITO DE EFECTIVO, DEPOSITANTE: NEXTCORP S.R.L., CONCEPTO: SANCION POR INCUMPPLIMIENTO A LA NORMA RESOLUCIÓN ADM.S/017, CUENTA DE DEPOSITO: CUENTA UNICA DEL TESORO</t>
  </si>
  <si>
    <t>00586012001 DEPOSITO DE EFECTIVO, DEPOSITANTE: Y.P.F.B., CONCEPTO: DEVOLUCION DE FONDOS C-31 579, CUENTA DE DEPOSITO: CUENTA UNICA DEL TESORO</t>
  </si>
  <si>
    <t>00586012001 DEPOSITO DE EFECTIVO, DEPOSITANTE: Y.P.F.B., CONCEPTO: DEVOLUCION DE FONDOS NO EJECUTADOS C-31 N°620, CUENTA DE DEPOSITO: CUENTA UNICA DEL TESORO</t>
  </si>
  <si>
    <t>00586012001 DEPOSITO DE EFECTIVO, DEPOSITANTE: Y.P.F.B., CONCEPTO: DEVOLUCION DE FONDOS C-31 622, CUENTA DE DEPOSITO: CUENTA UNICA DEL TESORO</t>
  </si>
  <si>
    <t>00586012001 DEPOSITO DE EFECTIVO, DEPOSITANTE: Y.P.F.B., CONCEPTO: DEVOLUCION DE FONDOS C-31 581, CUENTA DE DEPOSITO: CUENTA UNICA DEL TESORO</t>
  </si>
  <si>
    <t>00099021001 DEPOSITO DE EFECTIVO, DEPOSITANTE: AGENCIA ESTATAL DE VIVIENDA, CONCEPTO: PAGO SERVICIO DE AGUA POTABLE (EPSAS) AGENCIA ESTATAL DE VIVIENDA 01/23, CUENTA DE DEPOSITO: CUENTA UNICA DEL TESORO</t>
  </si>
  <si>
    <t>00053014101 DEPOSITO DE EFECTIVO, DEPOSITANTE: RODOLFO MAMANI QUISPE, CONCEPTO: DEVOLUCION DE FONDOS EN AVANCE COMBUSTIBLE, CUENTA DE DEPOSITO: CUENTA UNICA DEL TESORO</t>
  </si>
  <si>
    <t>00099021001 DEPOSITO DE EFECTIVO, DEPOSITANTE: TORREZ ARISMENDI MARITZA CELIA, CONCEPTO: DEVOLUCION POR DOBLE PERCEPCION, CUENTA DE DEPOSITO: CUENTA UNICA DEL TESORO</t>
  </si>
  <si>
    <t>00046171101 DEPOSITO DE EFECTIVO, DEPOSITANTE: MEDIZINPHARMA SRL, CONCEPTO: PAGO SANCION REINSCRIPCION N°1712023, CUENTA DE DEPOSITO: CUENTA UNICA DEL TESORO</t>
  </si>
  <si>
    <t>00099021001 DEPOSITO DE EFECTIVO, DEPOSITANTE: GLADYS BEATRIZ PLATA AMARRO, CONCEPTO: EXCESO MAXIMO DE REMUNERACION PERMITIDO DOBLE PERCEPCION, CUENTA DE DEPOSITO: CUENTA UNICA DEL TESORO</t>
  </si>
  <si>
    <t>00041031107 DEPOSITO DE EFECTIVO, DEPOSITANTE: MARCO ANTONIO GALLARDO MARTINEZ, CONCEPTO: DEVOLUCION DE RECURSOS NO UTILIZADOS (GASTOS OPERATIVOS), CUENTA DE DEPOSITO: CUENTA UNICA DEL TESORO</t>
  </si>
  <si>
    <t>00016011101 DEPOSITO DE EFECTIVO, DEPOSITANTE: MINISTERIO DE EDUCACIÓN, CONCEPTO: VENTA DE MATERIAL BIBLIOGRAFICO Y/O MULTIMEDIO DE LA LIBRERIA DEL MINISTERIO DE EDUCACIÓN, CUENTA DE DEPOSITO: CUENTA UNICA DEL TESORO</t>
  </si>
  <si>
    <t>00099021001 DEP.DE CHEQ.AJENOS,RET.DE CAM.,CONCEPTO: REEMBOLSO SUBSIDIO DE INCAPACIDAD TEMPORAL TARIJA,DEP.: CONTRALORIA GENERAL DEL ESTADO , PROCEDENCIA: BANCO NACIONAL DE BOLIVIA S.A., CHEQUE: 6340797, FECHA DE EMISION:28/02/2023</t>
  </si>
  <si>
    <t>00099021001 DEP.DE CHEQ.AJENOS,RET.DE CAM.,CONCEPTO: REEMBOLSO SUBSIDIO DE INCAPACIDAD TEMPORAL,DEP.: CONTRALORIA GENERAL DEL ESTADO , PROCEDENCIA: BANCO NACIONAL DE BOLIVIA S.A., CHEQUE: 6340977, FECHA DE EMISION:28/02/2023</t>
  </si>
  <si>
    <t>00099021001 DEP.DE CHEQ.AJENOS,RET.DE CAM.,CONCEPTO: REEMBOLSO DE SUBSIDIO DE INCAPACIDAD TEMPORAL,DEP.: CONTRALORIA GENERAL DEL ESTADO , PROCEDENCIA: BANCO NACIONAL DE BOLIVIA S.A., CHEQUE: 6338762, FECHA DE EMISION:14/03/2023</t>
  </si>
  <si>
    <t>00099021001 DEP.DE CHEQ.AJENOS,RET.DE CAM.,CONCEPTO: REEMBOLSO DE SUBSIDIO DE INCAPACIDAD TEMPORAL,DEP.: CONTRALORIA GENERAL DEL ESTADO , PROCEDENCIA: BANCO NACIONAL DE BOLIVIA S.A., CHEQUE: 6338875, FECHA DE EMISION:14/03/2023</t>
  </si>
  <si>
    <t>00099021001 DEP.DE CHEQ.AJENOS,RET.DE CAM.,CONCEPTO: JOSE FLORES FLORES,DEP.: BANCO UNION S.A. , PROCEDENCIA: BANCO UNION S.A., CHEQUE: 191439, FECHA DE EMISION:20/03/2023</t>
  </si>
  <si>
    <t>00291014203 DEP.DE CHEQ.AJENOS,RET.DE CAM.,CONCEPTO: RECURSOS POR DEBITO AUTOMATICO POR INCUMPLIMIENTO DECONVENIO ABC N18/17 GNT-SCT-CIN-GAD-ORU PROYECTO,DEP.: ADMINISTRADORA BOLIVIANA DE CARRETERAS</t>
  </si>
  <si>
    <t>00099021001 DEP.DE CHEQ.AJENOS,RET.DE CAM.,CONCEPTO: JUSTINIANO GRAGEDA TRUJILLO,DEP.: BANCO UNION S.A. , PROCEDENCIA: BANCO UNION S.A., CHEQUE: 191442, FECHA DE EMISION:20/03/2023</t>
  </si>
  <si>
    <t>00253014103 DEP.DE CHEQ.AJENOS,RET.DE CAM.,CONCEPTO: DEP. GAM BUENA VISTA G/INV. EST/PREINV CONST SIST DE RIEGO ISAMA I Y II (PROAR),DEP.: GAM BUENA VISTA , PROCEDENCIA: BANCO UNION S.A., CHEQUE: 1704, FECHA DE EMISION:15/03/2023</t>
  </si>
  <si>
    <t>00253014103 DEP.DE CHEQ.AJENOS,RET.DE CAM.,CONCEPTO: DEP. GAM BUENA VISTA G/INV. EST/PREINV CONST SIST DE RIEGO HUAYTU (PROAR),DEP.: GAM BUENA VISTA , PROCEDENCIA: BANCO UNION S.A., CHEQUE: 1702, FECHA DE EMISION:15/03/2023</t>
  </si>
  <si>
    <t>00025011106 DEP.DE CHEQ.AJENOS,RET.DE CAM.,CONCEPTO: DEVOLUCION SALDO NO EJECUTADO,DEP.: MINISTERIO DE LA PRESIDENCIA , PROCEDENCIA: BANCO UNION S.A., CHEQUE: 314, FECHA DE EMISION:24/02/2023</t>
  </si>
  <si>
    <t>00025011107 DEP.DE CHEQ.AJENOS,RET.DE CAM.,CONCEPTO: DEVOLUCION SALDO NO EJECUTADO,DEP.: MIN. DE LA PRESIDENCIA , PROCEDENCIA: BANCO UNION S.A., CHEQUE: 315, FECHA DE EMISION:24/02/2023</t>
  </si>
  <si>
    <t>00099021001 DEP.DE CHEQ.AJENOS,RET.DE CAM.,CONCEPTO: DEVOLUCION SALDOS NO EJECUTADOS,DEP.: MINISTERIO DE LA PRESIDENCIA , PROCEDENCIA: BANCO UNION S.A., CHEQUE: 312, FECHA DE EMISION:24/02/2023</t>
  </si>
  <si>
    <t>00025014201 DEP.DE CHEQ.AJENOS,RET.DE CAM.,CONCEPTO: DEVOLUCION SALDO NO EJECUTADO,DEP.: MINISTERIO DE LA PRESIDENCIA , PROCEDENCIA: BANCO UNION S.A., CHEQUE: 313, FECHA DE EMISION:24/02/2023</t>
  </si>
  <si>
    <t>00290194101 DEPOSITO DE EFECTIVO, DEPOSITANTE: EVA GUTIERREZ RAMOS, CONCEPTO: DEPÓSITO POR CONCEPTO DE REVERSION, CUENTA DE DEPOSITO: CUENTA UNICA DEL TESORO</t>
  </si>
  <si>
    <t>00099021001 DEP.DE CHEQ.AJENOS,RET.DE CAM.,CONCEPTO: DEVOLUCION DEL MINISTERIO DE JUSTICIA POR SERVICIOS BASICOS DE DICIEMBRE 2022 Y ENERO 2023 COMODATO,DEP.: PROCURADURIA GENERAL DEL ESTADO</t>
  </si>
  <si>
    <t>00155012001 DEPOSITO DE EFECTIVO, DEPOSITANTE: FLORENCIA LARUTA FLORES, CONCEPTO: DEVOLUCION DE PAGO EN DEMASIA DEL AGUINALDO DE GESTION 2022, CUENTA DE DEPOSITO: CUENTA UNICA DEL TESORO</t>
  </si>
  <si>
    <t>00099021001 DEPOSITO DE EFECTIVO, DEPOSITANTE: CUSTODIO MOLLO EXALTACION, CONCEPTO: DEVOLUCION A FAVOR DEL I.N.I.A.F. POR PAGO AL PERSONAL DE CONSULTORIA DE LINEA, CUENTA DE DEPOSITO: CUENTA UNICA DEL TESORO</t>
  </si>
  <si>
    <t>00046134201 DEPOSITO DE EFECTIVO, DEPOSITANTE: JESUS EDGAR MACHICADO SALAS CI.4923054 LP, CONCEPTO: DEVOLUCION DE FONDOS AL PNFRFSS-MSYD, CUENTA DE DEPOSITO: CUENTA UNICA DEL TESORO</t>
  </si>
  <si>
    <t>00046171101 DEPOSITO DE EFECTIVO, DEPOSITANTE: JAIME AGUILAR FLORES, CONCEPTO: SANCION POR INCUMPLIMIENTO A LA NORMA, CUENTA DE DEPOSITO: CUENTA UNICA DEL TESORO</t>
  </si>
  <si>
    <t>00099021001 DEPOSITO DE EFECTIVO, DEPOSITANTE: AAPS, CONCEPTO: DEVOLUCION DE SALDO, CUENTA DE DEPOSITO: CUENTA UNICA DEL TESORO</t>
  </si>
  <si>
    <t>00047081101 DEPOSITO DE EFECTIVO, DEPOSITANTE: JUAN DANIEL CORTEZ CORTEZ, CONCEPTO: DEVOLUCION DE FONDOS PARA PASAJE AEREO SEGÚN PREVENTIVO N°432, CUENTA DE DEPOSITO: CUENTA UNICA DEL TESORO</t>
  </si>
  <si>
    <t>00041031107 DEPOSITO DE EFECTIVO, DEPOSITANTE: JORGE ALFREDO LUQUE CARI, CONCEPTO: DEVOLUCION DE RECURSOS NO GASTADOS "PASAJES", CUENTA DE DEPOSITO: CUENTA UNICA DEL TESORO</t>
  </si>
  <si>
    <t>00041031107 DEPOSITO DE EFECTIVO, DEPOSITANTE: WILMER PACIFICO POMA MAQUERA, CONCEPTO: DEVOLUCION DE RECURSOS NO UTIILIZADOS "PASAJES", CUENTA DE DEPOSITO: CUENTA UNICA DEL TESORO</t>
  </si>
  <si>
    <t>00035051101 DEPOSITO DE EFECTIVO, DEPOSITANTE: ORIETA ANGELA COPAJA MAYTA, CONCEPTO: REPOSICION DE CREDENCIAL, CUENTA DE DEPOSITO: CUENTA UNICA DEL TESORO</t>
  </si>
  <si>
    <t>00099021001 DEPOSITO DE EFECTIVO, DEPOSITANTE: JUANA SURCO CUTILE- MIN. EDUCACIÓN, CONCEPTO: DEVOLUCION DIFERENCIA DE PAGO AGUINALDO GESTION 2020, CUENTA DE DEPOSITO: CUENTA UNICA DEL TESORO</t>
  </si>
  <si>
    <t>00086011109 DEPOSITO DE EFECTIVO, DEPOSITANTE: CRISTOBAL RIQUELME MOLINA, CONCEPTO: REPOSICION DE CREDENCIAL, CUENTA DE DEPOSITO: CUENTA UNICA DEL TESORO</t>
  </si>
  <si>
    <t>00099021001 DEPOSITO DE EFECTIVO, DEPOSITANTE: DIONICIO YAPUCHURA CALLISAYA, CONCEPTO: REVERSION DE BOLETA DE HABER MENSUAL, CUENTA DE DEPOSITO: CUENTA UNICA DEL TESORO</t>
  </si>
  <si>
    <t>00342012001 DEPOSITO DE EFECTIVO, DEPOSITANTE: VLADIMIR ALEJANDRO LARUTA COPA, CONCEPTO: DEVOLUCION DE SUELDO EN EXCESO CORRESPONDENTE AL PERIODO DE NOVIEMBRE 2022, CUENTA DE DEPOSITO: CUENTA UNICA DEL TESORO</t>
  </si>
  <si>
    <t>00041031107 DEPOSITO DE EFECTIVO, DEPOSITANTE: IBMETRO-ELIANA GARNICA, CONCEPTO: DEVOLUCION GASTOS ENVIO DE PATRONES, CUENTA DE DEPOSITO: CUENTA UNICA DEL TESORO</t>
  </si>
  <si>
    <t>00548132001 DEPOSITO DE EFECTIVO, DEPOSITANTE: VLADIMIR TROCHE QUISPE, CONCEPTO: DEVOLUCION DE VIATICOS, CUENTA DE DEPOSITO: CUENTA UNICA DEL TESORO</t>
  </si>
  <si>
    <t>00206012001 DEPOSITO DE EFECTIVO, DEPOSITANTE: INSTITUTO NACIONAL DE ESTADISTICA, CONCEPTO: DEPÓSITO POR VENTA DE LA OFICINA CENTRAL LA PAZ DE FECHA 20/03/2023, CUENTA DE DEPOSITO: CUENTA UNICA DEL TESORO</t>
  </si>
  <si>
    <t>00099021001 DEPOSITO DE EFECTIVO, DEPOSITANTE: VICEMINISTERIO DE DEPORTES, CONCEPTO: DEVOLUCION DE RECURSOS NO UTILIZADOS DE FONDOS EN AVANCE A VICTOR ORIHUELA PREV 46, CUENTA DE DEPOSITO: CUENTA UNICA DEL TESORO</t>
  </si>
  <si>
    <t>00660042001 DEP.DE CHEQ.AJENOS,RET.DE CAM.,CONCEPTO: DEVOLUCION DE EXCEDENTE DE LLAMADAS TELEFONICAS, LAVADO DE VEHICULOS Y GASTOS DE VIAJE,DEP.: ORGANO JUDICIAL-TRIBUNAL AGROAMBIENTAL</t>
  </si>
  <si>
    <t>00086031101 DEP.DE CHEQ.AJENOS,RET.DE CAM.,CONCEPTO: INGRESOS GENERADOS POR AUTORIZACION A ÁREAS PROTEGIDAS MES FEBRERO,DEP.: INGRESO DE AUTORIZACION DE U. C.-FEBRERO SERNAP , PROCEDENCIA: BANCO UNION S.A., CHEQUE: 1068, FECHA DE EMISION:21/03/2023</t>
  </si>
  <si>
    <t>00086031101 DEP.DE CHEQ.AJENOS,RET.DE CAM.,CONCEPTO: INGRESO GENERADO POR SISCO DE SAMA Y TARIQUIA,DEP.: INGRESO SISCO DE PN SAMA Y TARIQUIA 2022 SERNAP , PROCEDENCIA: BANCO UNION S.A., CHEQUE: 1067, FECHA DE EMISION:20/03/2023</t>
  </si>
  <si>
    <t>00086031101 DEP.DE CHEQ.AJENOS,RET.DE CAM.,CONCEPTO: INGRESO POR AUTORIZACIONES MES DE ENERO DE UNIDAD CENTRAL,DEP.: INGRESO DE AREAS PROTEGIDAS ENERO SERNAP , PROCEDENCIA: BANCO UNION S.A., CHEQUE: 1066, FECHA DE EMISION:20/03/2023</t>
  </si>
  <si>
    <t>00066011102 DEP.DE CHEQ.AJENOS,RET.DE CAM.,CONCEPTO: PAGO DE COMISIONES POR SALDOS NO DESEMBOLSADOS-PRESTAMO BID 3534/BL-BO COMISIONES DE FINANCIAMIENTO,DEP.: ENDE , PROCEDENCIA: BANCO UNION S.A., CHEQUE: 11590, FECHA DE EMISION:20/03/2023</t>
  </si>
  <si>
    <t>00587012013 DEP.DE CHEQ.AJENOS,RET.DE CAM.,CONCEPTO: DEPÓSITO PLANILLAS DE OBRA,DEP.: E.B.C. , PROCEDENCIA: BANCO UNION S.A., CHEQUE: 1788, FECHA DE EMISION:21/03/2023</t>
  </si>
  <si>
    <t>00423142001 DEPOSITO DE EFECTIVO, DEPOSITANTE: CAJA DE SALUD DE CAMINOS Y RA, CONCEPTO: DEVOLUCION RETROACTIVOS, CUENTA DE DEPOSITO: CUENTA UNICA DEL TESORO</t>
  </si>
  <si>
    <t>00041031107 DEPOSITO DE EFECTIVO, DEPOSITANTE: MARCOS GIOVANNY MIRANDA ALABY, CONCEPTO: DEVOLUCION PASAJES TERRESTRES, CUENTA DE DEPOSITO: CUENTA UNICA DEL TESORO</t>
  </si>
  <si>
    <t>00099021001 DEPOSITO DE EFECTIVO, DEPOSITANTE: LENNY QUISPE COCA, CONCEPTO: PAGO DE AGUA OFICINAS UE-FNSE MES DE ENERO DE 2023, CUENTA DE DEPOSITO: CUENTA UNICA DEL TESORO</t>
  </si>
  <si>
    <t>00041031107 DEPOSITO DE EFECTIVO, DEPOSITANTE: BLADIMIR CARDOZO BENAVIDES, CONCEPTO: DEVOLUCION DE VIATICOS NO UTILIZADOS, CUENTA DE DEPOSITO: CUENTA UNICA DEL TESORO</t>
  </si>
  <si>
    <t>00041031107 DEPOSITO DE EFECTIVO, DEPOSITANTE: BLADIMIR CARDOZO BENAVIDES, CONCEPTO: DEVOLUCION DE PASAJES NO UTILIZADOS, CUENTA DE DEPOSITO: CUENTA UNICA DEL TESORO</t>
  </si>
  <si>
    <t>00378012002 DEPOSITO DE EFECTIVO, DEPOSITANTE: DAYNOR YAMIL BAUTISTA CONDE, CONCEPTO: DEVOLUCION AL PREVENTIVO N° 49, CUENTA DE DEPOSITO: CUENTA UNICA DEL TESORO</t>
  </si>
  <si>
    <t>00378012002 DEPOSITO DE EFECTIVO, DEPOSITANTE: DAYNOR YAMIL BAUTISTA CONDE, CONCEPTO: DETALLADO EN EL INFOREME INF/SENATEX/UIP N° 0134/2023, CUENTA DE DEPOSITO: CUENTA UNICA DEL TESORO</t>
  </si>
  <si>
    <t>00388012001 DEPOSITO DE EFECTIVO, DEPOSITANTE: VALERIA ADRIANA TORRES ZAPATA, CONCEPTO: DEVOLUCION DE RETENCIONES IMPOSITIVAS, CUENTA DE DEPOSITO: CUENTA UNICA DEL TESORO</t>
  </si>
  <si>
    <t>00099021001 DEPOSITO DE EFECTIVO, DEPOSITANTE: DAVID MENDOZA PAÑUNI, CONCEPTO: COMPROMISO DE DEVOLUCION DE DEUDA, CUENTA DE DEPOSITO: CUENTA UNICA DEL TESORO</t>
  </si>
  <si>
    <t>00046024204 DEPOSITO DE EFECTIVO, DEPOSITANTE: RATZI CABALLERO CASTRO, CONCEPTO: REVERSION DE SALDO NO EJECUTADO, CUENTA DE DEPOSITO: CUENTA UNICA DEL TESORO</t>
  </si>
  <si>
    <t>00086011109 DEPOSITO DE EFECTIVO, DEPOSITANTE: GISSELLE SALCEDO GIL, CONCEPTO: REPOSICION CREDENCIAL GISSELLE YUNICE SALCEDO GIL, CUENTA DE DEPOSITO: CUENTA UNICA DEL TESORO</t>
  </si>
  <si>
    <t>00099021001 DEPOSITO DE EFECTIVO, DEPOSITANTE: MARCIA ALODIA DALENCE PARDO, CONCEPTO: REVERSION TOTAL, CUENTA DE DEPOSITO: CUENTA UNICA DEL TESORO</t>
  </si>
  <si>
    <t>00283042001 DEPOSITO DE EFECTIVO, DEPOSITANTE: VERONICA BEATRIZ NINA ANTONIO, CONCEPTO: DEVOLUCION DE VIATICOS, CUENTA DE DEPOSITO: CUENTA UNICA DEL TESORO</t>
  </si>
  <si>
    <t>00099021001 DEPOSITO DE EFECTIVO, DEPOSITANTE: JHONATAN OROSCO QUISPE, CONCEPTO: DEVOLUCION DE HABERES - AGUINALDO 2022, CUENTA DE DEPOSITO: CUENTA UNICA DEL TESORO</t>
  </si>
  <si>
    <t>00378012002 DEPOSITO DE EFECTIVO, DEPOSITANTE: ADHEMAR EMILIO ATORA QUISPE, CONCEPTO: DEVOLUCION DE CREDITO FISCAL 13% DE LA FACTURA DE BOA N°930249205937 DE FECHA 13/02/23, CUENTA DE DEPOSITO: CUENTA UNICA DEL TESORO</t>
  </si>
  <si>
    <t>00249012001 DEPOSITO DE EFECTIVO, DEPOSITANTE: CALVETTY CAMPUZANO VENTURO, CONCEPTO: DEVOLUCION DE FONDO REFRIGERIO DIC-2022, CUENTA DE DEPOSITO: CUENTA UNICA DEL TESORO</t>
  </si>
  <si>
    <t>00249012001 DEPOSITO DE EFECTIVO, DEPOSITANTE: CHACON ZAMBRANA JOSE SAMUEL, CONCEPTO: DEVOLUCION DE FONDO REFRIGERIO DIC-2022, CUENTA DE DEPOSITO: CUENTA UNICA DEL TESORO</t>
  </si>
  <si>
    <t>00249012001 DEPOSITO DE EFECTIVO, DEPOSITANTE: CONDORI KEA GIMENA, CONCEPTO: DEVOLUCION DE FONDO REFRIGERIO DIC-2022, CUENTA DE DEPOSITO: CUENTA UNICA DEL TESORO</t>
  </si>
  <si>
    <t>00249012001 DEPOSITO DE EFECTIVO, DEPOSITANTE: GARCIA VARGAS ARIEL FERNANDO, CONCEPTO: DEVOLUCION DE FONDO REFRIGERIO DIC-2022, CUENTA DE DEPOSITO: CUENTA UNICA DEL TESORO</t>
  </si>
  <si>
    <t>00249012001 DEPOSITO DE EFECTIVO, DEPOSITANTE: NACHO YUJRA BONIFACIO GUIDO, CONCEPTO: DEVOLUCION DE FONDO REFRIGERIO DIC-2022, CUENTA DE DEPOSITO: CUENTA UNICA DEL TESORO</t>
  </si>
  <si>
    <t>00283014101 DEP.DE CHEQ.AJENOS,RET.DE CAM.,CONCEPTO: LICENCIA SIN GOCE DE HABER-ROBERTO CARLOS BALDIVIEZO PEREZ EN 2023,DEP.: ADUANA NACIONAL , PROCEDENCIA: BANCO UNION S.A., CHEQUE: 4747, FECHA DE EMISION:03/03/2023</t>
  </si>
  <si>
    <t>00514012004 DEP.DE CHEQ.AJENOS,RET.DE CAM.,CONCEPTO: TRANSFERENCIA ENTRE CUENTAS PARA CUMPLIR CON OBLIGACIONES FINANCIERAS DE LA EMPRESA,DEP.: ENDE , PROCEDENCIA: BANCO UNION S.A., CHEQUE: 11591, FECHA DE EMISION:21/03/2023</t>
  </si>
  <si>
    <t>00340012003 DEP.DE CHEQ.AJENOS,RET.DE CAM.,CONCEPTO: PERMISOS SIN GOCE DE HABERES DE FEBRERO 2023 F20 - OF. 230,DEP.: SERVICIO GENERAL DE IDENTIFICACION PERSONAL , PROCEDENCIA: BANCO UNION S.A., CHEQUE: 16256, FECHA DE EMISION:20/03/2023</t>
  </si>
  <si>
    <t>00580012001 DEP.DE CHEQ.AJENOS,RET.DE CAM.,CONCEPTO: PAGO MULTAS POR RETRASO PAGO ALQUILER SUBARRENDATARIOS MESES ENERO Y FEBRERO 2023,DEP.: DEPÓSITOS ADUANEROS BOLIVIANOS , PROCEDENCIA: BANCO UNION S.A., CHEQUE: 936, FECHA DE EMISION:20/03/2023</t>
  </si>
  <si>
    <t>00066014202 DEP.DE CHEQ.AJENOS,RET.DE CAM.,CONCEPTO: EJECUCION BOLETA DE GARANTIA,DEP.: MINISTERIO DE PLANIFICACION DEL DESARROLLO , PROCEDENCIA: BANCO UNION S.A., CHEQUE: 7050, FECHA DE EMISION:16/03/2023</t>
  </si>
  <si>
    <t>00249012001 DEPOSITO DE EFECTIVO, DEPOSITANTE: TORREJON AYLLON GEOVANA, CONCEPTO: DEVOLUCION DE FONDO REFRIGERIO DIC-2022, CUENTA DE DEPOSITO: CUENTA UNICA DEL TESORO</t>
  </si>
  <si>
    <t>00599042001 DEPOSITO DE EFECTIVO, DEPOSITANTE: EMPRESA BOLIVIANA DE ALIMENTOS Y DERIVADOS - EBA, CONCEPTO: DEVOLUCION DE RECURSOS NO UTILIZADOS RUDDY FRANZ QUISPE PORCO, CUENTA DE DEPOSITO: CUENTA UNICA DEL TESORO</t>
  </si>
  <si>
    <t>00249012001 DEPOSITO DE EFECTIVO, DEPOSITANTE: WILLIAM ALEX CHIPANA QUISPE, CONCEPTO: DEVOLUCION DE FONDO REFRIGERIO DIC-2022, CUENTA DE DEPOSITO: CUENTA UNICA DEL TESORO</t>
  </si>
  <si>
    <t>00249012001 DEPOSITO DE EFECTIVO, DEPOSITANTE: GARCIA VARGAS ARIEL FERNANDO, CONCEPTO: DEVOLUCION DE FONDOS PASAJE DIC-2022, CUENTA DE DEPOSITO: CUENTA UNICA DEL TESORO</t>
  </si>
  <si>
    <t>00249012001 DEPOSITO DE EFECTIVO, DEPOSITANTE: FABIAN LLANCO CARLOS EVER, CONCEPTO: DEVOLUCION DE FONDO REFRIGERIO DIC-2022, CUENTA DE DEPOSITO: CUENTA UNICA DEL TESORO</t>
  </si>
  <si>
    <t>00249012001 DEPOSITO DE EFECTIVO, DEPOSITANTE: GUTIERREZ LIMACHI GUIDO, CONCEPTO: DEVOLUCION DE FONDO REFRIGERIO DIC-2022, CUENTA DE DEPOSITO: CUENTA UNICA DEL TESORO</t>
  </si>
  <si>
    <t>00249012001 DEPOSITO DE EFECTIVO, DEPOSITANTE: CHACON ZAMBRANA JOSE SAMUEL, CONCEPTO: DEVOLUCION DE FONDOS PASAJE DIC-2022, CUENTA DE DEPOSITO: CUENTA UNICA DEL TESORO</t>
  </si>
  <si>
    <t>00249012001 DEPOSITO DE EFECTIVO, DEPOSITANTE: CONDORI KEA GIMENA, CONCEPTO: DEVOLUCION DE FONDOS PASAJE DIC-2022, CUENTA DE DEPOSITO: CUENTA UNICA DEL TESORO</t>
  </si>
  <si>
    <t>00249012001 DEPOSITO DE EFECTIVO, DEPOSITANTE: NACHO YUJRA BONIFACIO GUIDO, CONCEPTO: DEVOLUCION DE FONDOS PASAJE DIC-2022, CUENTA DE DEPOSITO: CUENTA UNICA DEL TESORO</t>
  </si>
  <si>
    <t>00249012001 DEPOSITO DE EFECTIVO, DEPOSITANTE: WILLIAM ALEX CHIPANA QUISPE, CONCEPTO: DEVOLUCION DE FONDOS PASAJE DIC-2022, CUENTA DE DEPOSITO: CUENTA UNICA DEL TESORO</t>
  </si>
  <si>
    <t>00249012001 DEPOSITO DE EFECTIVO, DEPOSITANTE: FABIAN LLANCO CARLOS EVER, CONCEPTO: DEVOLUCION DE FONDOS PASAJE DIC-2022, CUENTA DE DEPOSITO: CUENTA UNICA DEL TESORO</t>
  </si>
  <si>
    <t>00249012001 DEPOSITO DE EFECTIVO, DEPOSITANTE: GUTIERREZ LIMACHI GUIDO GASTON, CONCEPTO: DEVOLUCION DE FONDOS PASAJE DIC-2022, CUENTA DE DEPOSITO: CUENTA UNICA DEL TESORO</t>
  </si>
  <si>
    <t>00283042001 DEPOSITO DE EFECTIVO, DEPOSITANTE: ROGER TORONI LAPACA 7361184 OR, CONCEPTO: DEVOLUCION DE VIATICOS-ROGER TORONI LAPACA, CUENTA DE DEPOSITO: CUENTA UNICA DEL TESORO</t>
  </si>
  <si>
    <t>00099021001 DEPOSITO DE EFECTIVO, DEPOSITANTE: MARINA ROJAS POMA, CONCEPTO: DEVOLUCION CONSUMO DE TELEFONIA MOVIL 71562171 A LA LIBRETA 00099021001, CUENTA DE DEPOSITO: CUENTA UNICA DEL TESORO</t>
  </si>
  <si>
    <t>00046171101 DEPOSITO DE EFECTIVO, DEPOSITANTE: SOBOLMED, CONCEPTO: SANCION PECUNIARIA, CUENTA DE DEPOSITO: CUENTA UNICA DEL TESORO</t>
  </si>
  <si>
    <t>00234012001 DEPOSITO DE EFECTIVO, DEPOSITANTE: GONZALES LIENDO CARLOS JOSE, CONCEPTO: DEVOLCION AL C-31 N°180, PARTIDA N°259, CUENTA DE DEPOSITO: CUENTA UNICA DEL TESORO</t>
  </si>
  <si>
    <t>00015011108 DEPOSITO DE EFECTIVO, DEPOSITANTE: JUBILADOS BANCA PRIVADA, CONCEPTO: PAGO SERVICIO DE AGUA POTABLE (20% FACTURA MARZO), CUENTA DE DEPOSITO: CUENTA UNICA DEL TESORO</t>
  </si>
  <si>
    <t>00081011101 DEPOSITO DE EFECTIVO, DEPOSITANTE: GERMAN DANIEL MAMANI CHOQUE, CONCEPTO: DEVOLUCION DE SALDOS NO EJECUTADOS C-31 N°160, CUENTA DE DEPOSITO: CUENTA UNICA DEL TESORO</t>
  </si>
  <si>
    <t>00081011101 DEPOSITO DE EFECTIVO, DEPOSITANTE: JHOSELIN ROCHA MURILLO, CONCEPTO: REPOSICION DE CREDENCIAL A LA LIBRETA 00081011101, CUENTA DE DEPOSITO: CUENTA UNICA DEL TESORO</t>
  </si>
  <si>
    <t>00212012001 DEPOSITO DE EFECTIVO, DEPOSITANTE: JAVIER HERRERA FLORES, CONCEPTO: REPOSICION DE CREDENCIAL, CUENTA DE DEPOSITO: CUENTA UNICA DEL TESORO</t>
  </si>
  <si>
    <t>00283042001 DEPOSITO DE EFECTIVO, DEPOSITANTE: ADUANA NAL. REGIONAL ORURO, CONCEPTO: DEVOLUCION DE VIATICOS WILFREN MAX MIRANDA CARI, CUENTA DE DEPOSITO: CUENTA UNICA DEL TESORO</t>
  </si>
  <si>
    <t>00015011107 DEPOSITO DE EFECTIVO, DEPOSITANTE: PROMID, CONCEPTO: PAGO CONSUMO ENERGIA ELECTRICA, CUENTA DE DEPOSITO: CUENTA UNICA DEL TESORO</t>
  </si>
  <si>
    <t>00099021001 DEPOSITO DE EFECTIVO, DEPOSITANTE: JUAN BAUTISTA MENA GUARACHI, CONCEPTO: COMPROMISO DE DEVOLUCION DE DEUDA, CUENTA DE DEPOSITO: CUENTA UNICA DEL TESORO</t>
  </si>
  <si>
    <t>00099021001 DEPOSITO DE EFECTIVO, DEPOSITANTE: ADELA FLORES CRUZ, CONCEPTO: DEVOLUCION POR DOBLE PERCEPCION DE DIC/22 A FEB/23 MAS LAS DUODECIMAS DE AGUINALDO, CUENTA DE DEPOSITO: CUENTA UNICA DEL TESORO</t>
  </si>
  <si>
    <t>00099021001 DEPOSITO DE EFECTIVO, DEPOSITANTE: MODESTO CALLE CUMARA, CONCEPTO: DEVOLUCION POR DOBLE PERCEPCION DE DICIEMBRE 2022 MAS DUODECIMAS DE AGUINALDO, CUENTA DE DEPOSITO: CUENTA UNICA DEL TESORO</t>
  </si>
  <si>
    <t>00299014101 DEPOSITO DE EFECTIVO, DEPOSITANTE: SERVICIO DEPARTAMENTAL DE RIEGO LA PAZ, CONCEPTO: DEVOLUCION DE GASOLINA A LA LIBRETA 00299014101, CUENTA DE DEPOSITO: CUENTA UNICA DEL TESORO</t>
  </si>
  <si>
    <t>00299014101 DEPOSITO DE EFECTIVO, DEPOSITANTE: SERVICIO DEPARTAMENTAL DE RIEGO LA PAZ, CONCEPTO: DEVOLUCION DE FOTOCOPIAS A LA LIBRETA 00299014101, CUENTA DE DEPOSITO: CUENTA UNICA DEL TESORO</t>
  </si>
  <si>
    <t>00299014101 DEPOSITO DE EFECTIVO, DEPOSITANTE: SERVICIO DEPARTAMENTAL DE RIEGO LA PAZ, CONCEPTO: DEVOLUCION DE VIATICOS A LA LIBRETA 00299014101, CUENTA DE DEPOSITO: CUENTA UNICA DEL TESORO</t>
  </si>
  <si>
    <t>00299014101 DEPOSITO DE EFECTIVO, DEPOSITANTE: SERVICIO DEPARTAMENTAL DE RIEGO LA PAZ, CONCEPTO: DEVOLUCION DE NOTARIADO A LA LIBRETA 00299014101, CUENTA DE DEPOSITO: CUENTA UNICA DEL TESORO</t>
  </si>
  <si>
    <t>00299014101 DEPOSITO DE EFECTIVO, DEPOSITANTE: SERVICIO DEPARTAMENTAL DE RIEGO LA PAZ, CONCEPTO: DEVOLUCION DE PUBLICACION A LA LIBRETA 00299014101, CUENTA DE DEPOSITO: CUENTA UNICA DEL TESORO</t>
  </si>
  <si>
    <t>00299014101 DEPOSITO DE EFECTIVO, DEPOSITANTE: SERVICIO DEPARTAMENTAL DE RIEGO LA PAZ, CONCEPTO: DEVOLUCION DE BANER A LA LIBRETA 00299014101, CUENTA DE DEPOSITO: CUENTA UNICA DEL TESORO</t>
  </si>
  <si>
    <t>00299014101 DEPOSITO DE EFECTIVO, DEPOSITANTE: SERVICIO DEPARTAMENTAL DE RIEGO LA PAZ, CONCEPTO: DEVOLUCION DE REFRIGERIOS A LA LIBRETA 00299014101, CUENTA DE DEPOSITO: CUENTA UNICA DEL TESORO</t>
  </si>
  <si>
    <t>00099021001 DEPOSITO DE EFECTIVO, DEPOSITANTE: JOSEFINA ELISA OJEDA PEÑALOZA, CONCEPTO: DEVOLUCION POR DOBLE PERCEPCION, CUENTA DE DEPOSITO: CUENTA UNICA DEL TESORO</t>
  </si>
  <si>
    <t>00099021001 DEPOSITO DE EFECTIVO, DEPOSITANTE: MILTON SOSA JALACA, CONCEPTO: DEVOLUCION POR CONCEPTO DE PAGO DUODECIMA DE AGUINALDO GESTION 2022, CUENTA DE DEPOSITO: CUENTA UNICA DEL TESORO</t>
  </si>
  <si>
    <t>00099021001 DEPOSITO DE EFECTIVO, DEPOSITANTE: RUBENLUCIO PEREZ ANTEZANA, CONCEPTO: DEVOLUCION AL SENASIR, CUENTA DE DEPOSITO: CUENTA UNICA DEL TESORO</t>
  </si>
  <si>
    <t>00053014101 DEPOSITO DE EFECTIVO, DEPOSITANTE: UVALDO JAVIER ROMERO MAMANI, CONCEPTO: DEVOLUCION DE FONDOS EN AVANCE NO EJECUTADO, CUENTA DE DEPOSITO: CUENTA UNICA DEL TESORO</t>
  </si>
  <si>
    <t>00213012001 DEPOSITO DE EFECTIVO, DEPOSITANTE: MONTERO LOPEZ VANESSA DI SELVA, CONCEPTO: DEVOLUCION DE FONDOS EN AVANCE, CUENTA DE DEPOSITO: CUENTA UNICA DEL TESORO</t>
  </si>
  <si>
    <t>00213012001 DEPOSITO DE EFECTIVO, DEPOSITANTE: ARRIAGA FLORES EVELIN, CONCEPTO: DEVOLUCION DE FONDOS EN AVANCE, CUENTA DE DEPOSITO: CUENTA UNICA DEL TESORO</t>
  </si>
  <si>
    <t>00016011101 DEPOSITO DE EFECTIVO, DEPOSITANTE: INSTITUTO TECNICO COMERCIAL LA PAZ, CONCEPTO: ALQUILER SALON AVELINO SIÑANI - MINISTERIO DE EDUCACION, CUENTA DE DEPOSITO: CUENTA UNICA DEL TESORO</t>
  </si>
  <si>
    <t>00099021001 DEP.DE CHEQ.AJENOS,RET.DE CAM.,CONCEPTO: REEMBOLSO DE SUBSIDIO POR INCAPACIDAD TEMPORAL,DEP.: MINISTERIO DE SALUD Y DEPORTES , PROCEDENCIA: BANCO UNION S.A., CHEQUE: 31302, FECHA DE EMISION:13/03/2023</t>
  </si>
  <si>
    <t>00099021001 DEP.DE CHEQ.AJENOS,RET.DE CAM.,CONCEPTO: REEMBOLSO DE SUBSIDIO POR INCAPACIDAD TEMPORAL,DEP.: MINISTERIO DE SALUD Y DEPORTES , PROCEDENCIA: BANCO UNION S.A., CHEQUE: 31146, FECHA DE EMISION:24/02/2023</t>
  </si>
  <si>
    <t>00099021001 DEP.DE CHEQ.AJENOS,RET.DE CAM.,CONCEPTO: DEPÓSITO POR REVERSION DEL PREVENTIVO N°202,DEP.: SELA ORURO , PROCEDENCIA: BANCO UNION S.A., CHEQUE: 18431, FECHA DE EMISION:02/03/2023</t>
  </si>
  <si>
    <t>00254014101 DEP.DE CHEQ.AJENOS,RET.DE CAM.,CONCEPTO: TRANSFERENCIA DE RECURSOS GAM-EL PUENTE,DEP.: INSTITUTO DEL SEGURO AGRARIO , PROCEDENCIA: BANCO UNION S.A., CHEQUE: 2384, FECHA DE EMISION:22/03/2023</t>
  </si>
  <si>
    <t>00254014101 DEP.DE CHEQ.AJENOS,RET.DE CAM.,CONCEPTO: TRANSFERENCIA DE RECURSOS GAM-TRIGAL,DEP.: INSTITUTO DEL SEGURO AGRARIO , PROCEDENCIA: BANCO UNION S.A., CHEQUE: 2383, FECHA DE EMISION:22/03/2023</t>
  </si>
  <si>
    <t>00254014101 DEP.DE CHEQ.AJENOS,RET.DE CAM.,CONCEPTO: TRANSFERENCIA DE RECURSOS GAM-PUERTO QUIJARRO,DEP.: INSTITUTO DEL SEGURO AGRARIO , PROCEDENCIA: BANCO UNION S.A., CHEQUE: 2382, FECHA DE EMISION:22/03/2023</t>
  </si>
  <si>
    <t>00254014101 DEP.DE CHEQ.AJENOS,RET.DE CAM.,CONCEPTO: TRANSFERENCIA DE RECURSOS GAM-YOCALLA,DEP.: INSTITUTO DEL SEGURO AGRARIO , PROCEDENCIA: BANCO UNION S.A., CHEQUE: 2381, FECHA DE EMISION:22/03/2023</t>
  </si>
  <si>
    <t>00254014101 DEP.DE CHEQ.AJENOS,RET.DE CAM.,CONCEPTO: TRANSFERENCIA DE RECURSOS GAM-TACOBAMBA,DEP.: INSTITUTO DEL SEGURO AGRARIO , PROCEDENCIA: BANCO UNION S.A., CHEQUE: 2380, FECHA DE EMISION:22/03/2023</t>
  </si>
  <si>
    <t>00254014101 DEP.DE CHEQ.AJENOS,RET.DE CAM.,CONCEPTO: TRANSFERENCIA DE RECURSOS GAM-SAN PEDRO DE MACHA,DEP.: INSTITUTO DEL SEGURO AGRARIO , PROCEDENCIA: BANCO UNION S.A., CHEQUE: 2379, FECHA DE EMISION:22/03/2023</t>
  </si>
  <si>
    <t>00660022001 DEP.DE CHEQ.AJENOS,RET.DE CAM.,CONCEPTO: DEPÓSITO POR EXCEDENTES TELEFONICOS DEL TRIBUNAL SUPREMO DE JUSTICIA, FEBRERO / 2023,DEP.: ORGANO JUDICIAL-TRIBUNAL SUPREMO DE JUSTICIA</t>
  </si>
  <si>
    <t>00254014202 DEP.DE CHEQ.AJENOS,RET.DE CAM.,CONCEPTO: TRANSFERENCIA DE RECURSOS GAM-SAN ANTONIO DE ESMORUCO,DEP.: INSTITUTO DEL SEGURO AGRARIO , PROCEDENCIA: BANCO UNION S.A., CHEQUE: 2378, FECHA DE EMISION:22/03/2023</t>
  </si>
  <si>
    <t>00254014101 DEP.DE CHEQ.AJENOS,RET.DE CAM.,CONCEPTO: TRANSFERENCIA DE RECURSOS GAM-CURAHUARA DE CARANGAS,DEP.: INSTITUTO DEL SEGURO AGRARIO , PROCEDENCIA: BANCO UNION S.A., CHEQUE: 2376, FECHA DE EMISION:22/03/2023</t>
  </si>
  <si>
    <t>00254014101 DEP.DE CHEQ.AJENOS,RET.DE CAM.,CONCEPTO: TRANSFERENCIA DE RECURSOS GAM-CHOQUECOTA,DEP.: INSTITUTO DEL SEGURO AGRARIO , PROCEDENCIA: BANCO UNION S.A., CHEQUE: 2377, FECHA DE EMISION:22/03/2023</t>
  </si>
  <si>
    <t>00254014101 DEP.DE CHEQ.AJENOS,RET.DE CAM.,CONCEPTO: TRANSFERENCIA DE RECURSOS GAM-VIACHA,DEP.: INSTITUTO DEL SEGURO AGRARIO , PROCEDENCIA: BANCO UNION S.A., CHEQUE: 2375, FECHA DE EMISION:22/03/2023</t>
  </si>
  <si>
    <t>00254014101 DEP.DE CHEQ.AJENOS,RET.DE CAM.,CONCEPTO: TRANSFERENCIA DE RECURSOS GAM-SICA SICA,DEP.: INSTITUTO DEL SEGURO AGRARIO , PROCEDENCIA: BANCO UNION S.A., CHEQUE: 2374, FECHA DE EMISION:22/03/2023</t>
  </si>
  <si>
    <t>00254014202 DEP.DE CHEQ.AJENOS,RET.DE CAM.,CONCEPTO: TRANSFERENCIA DE RECURSOS GAM-SAPAHAQUI,DEP.: INSTITUTO DEL SEGURO AGRARIO , PROCEDENCIA: BANCO UNION S.A., CHEQUE: 2373, FECHA DE EMISION:22/03/2023</t>
  </si>
  <si>
    <t>00254014101 DEP.DE CHEQ.AJENOS,RET.DE CAM.,CONCEPTO: TRANSFERENCIA DE RECURSOS GAM-SANTIAGO DE CALLAPA,DEP.: INSTITUTO DEL SEGURO AGRARIO , PROCEDENCIA: BANCO UNION S.A., CHEQUE: 2372, FECHA DE EMISION:22/03/2023</t>
  </si>
  <si>
    <t>00254014101 DEP.DE CHEQ.AJENOS,RET.DE CAM.,CONCEPTO: TRANSFERENCIA DE RECURSOS GAM-VACAS,DEP.: INSTITUTO DEL SEGURO AGRARIO , PROCEDENCIA: BANCO UNION S.A., CHEQUE: 2370, FECHA DE EMISION:22/03/2023</t>
  </si>
  <si>
    <t>00254014101 DEP.DE CHEQ.AJENOS,RET.DE CAM.,CONCEPTO: TRANSFERENCIA DE RECURSOS GAM-TOCO,DEP.: INSTITUTO DEL SEGURO AGRARIO , PROCEDENCIA: BANCO UNION S.A., CHEQUE: 2369, FECHA DE EMISION:22/03/2023</t>
  </si>
  <si>
    <t>00254014101 DEP.DE CHEQ.AJENOS,RET.DE CAM.,CONCEPTO: TRANSFERENCIA DE RECURSOS GAM-POCONA,DEP.: INSTITUTO DEL SEGURO AGRARIO , PROCEDENCIA: BANCO UNION S.A., CHEQUE: 2368, FECHA DE EMISION:22/03/2023</t>
  </si>
  <si>
    <t>00254014101 DEP.DE CHEQ.AJENOS,RET.DE CAM.,CONCEPTO: TRANSFERENCIA DE RECURSOS GAM ARQUE,DEP.: INSTITUTO DEL SEGURO AGRARIO , PROCEDENCIA: BANCO UNION S.A., CHEQUE: 2367, FECHA DE EMISION:22/03/2023</t>
  </si>
  <si>
    <t>00254014101 DEP.DE CHEQ.AJENOS,RET.DE CAM.,CONCEPTO: TRANSFERENCIA DE RECURSOS GAM-YOTALA,DEP.: INSTITUTO DEL SEGURO AGRARIO , PROCEDENCIA: BANCO UNION S.A., CHEQUE: 2366, FECHA DE EMISION:22/03/2023</t>
  </si>
  <si>
    <t>00254014101 DEP.DE CHEQ.AJENOS,RET.DE CAM.,CONCEPTO: TRANSFERENCIA DE RECURSOS GAM-POROMA,DEP.: INSTITUTO DEL SEGURO AGRARIO , PROCEDENCIA: BANCO UNION S.A., CHEQUE: 2365, FECHA DE EMISION:22/03/2023</t>
  </si>
  <si>
    <t>00670012002 DEP.DE CHEQ.AJENOS,RET.DE CAM.,CONCEPTO: DEVOLUCION DE PASAJES Y VIATICOS BENEDICTO MOIZA,DEP.: BENEDICTO MOIZA SANTOS , PROCEDENCIA: BANCO UNION S.A., CHEQUE: 560, FECHA DE EMISION:22/03/2023</t>
  </si>
  <si>
    <t>00670012002 DEP.DE CHEQ.AJENOS,RET.DE CAM.,CONCEPTO: DEVOLUCION DE SUBSIDIO FRONTERA,DEP.: MORON ZARCO JOSEPH LUIGI FRANCISCO , PROCEDENCIA: BANCO UNION S.A., CHEQUE: 562, FECHA DE EMISION:22/03/2023</t>
  </si>
  <si>
    <t>00099021001 DEP.DE CHEQ.AJENOS,RET.DE CAM.,CONCEPTO: PATRICIA DUBEYSA PEÑARANDA QUIROGA,DEP.: BANCO UNION S.A. , PROCEDENCIA: BANCO UNION S.A., CHEQUE: 191445, FECHA DE EMISION:23/03/2023</t>
  </si>
  <si>
    <t>00670012002 DEP.DE CHEQ.AJENOS,RET.DE CAM.,CONCEPTO: DEVOLUCION DE SUBSIDIO FRONTERA,DEP.: CALDERON CRUZ CLEDY , PROCEDENCIA: BANCO UNION S.A., CHEQUE: 561, FECHA DE EMISION:22/03/2023</t>
  </si>
  <si>
    <t>00290194101 DEPOSITO DE EFECTIVO, DEPOSITANTE: FATIMA CELIA BOBARIN CRUZ, CONCEPTO: DEPÓSITO POR CONCEPTO DE REVERSION, CUENTA DE DEPOSITO: CUENTA UNICA DEL TESORO</t>
  </si>
  <si>
    <t>00016011101 DEPOSITO DE EFECTIVO, DEPOSITANTE: UNIDAD EDUCATIVA BAUTISTA CANADIENSE, CONCEPTO: ALQUILER SALON AVELINO SIÑANI EN FECHA 31/03/2023, CUENTA DE DEPOSITO: CUENTA UNICA DEL TESORO</t>
  </si>
  <si>
    <t>00099021001 DEPOSITO DE EFECTIVO, DEPOSITANTE: URMIA CECILIA INQUILLO CORTEZ, CONCEPTO: DEVOLUCION PAGO EN DEMASIA DOS DIAS DE HABER MES FEBRERO 2023, CUENTA DE DEPOSITO: CUENTA UNICA DEL TESORO</t>
  </si>
  <si>
    <t>00099021001 DEPOSITO DE EFECTIVO, DEPOSITANTE: PALMIRA FATIMA LAZCANO FUENTES, CONCEPTO: DEVOLUCION POR SALDO NO UTILIZADO DEL PREVENTIVO 828 A FAVOR DEL INIAF, CUENTA DE DEPOSITO: CUENTA UNICA DEL TESORO</t>
  </si>
  <si>
    <t>00099021001 DEPOSITO DE EFECTIVO, DEPOSITANTE: JORGE ROGELIO SANTANDER ESTRADA, CONCEPTO: REGULARIZACION DE TOPE SALARIAL SEPTIEMBRE 2022, CUENTA DE DEPOSITO: CUENTA UNICA DEL TESORO</t>
  </si>
  <si>
    <t>00046171101 DEPOSITO DE EFECTIVO, DEPOSITANTE: EMPRESA EVOLUCIONMEDIC S.R.L., CONCEPTO: SANCION POR INCUMPLIMIENTO A LA NORMA, SEGUN RES ADM S/175 DE FECHA 23/12/2022, CUENTA DE DEPOSITO: CUENTA UNICA DEL TESORO</t>
  </si>
  <si>
    <t>00099021001 DEPOSITO DE EFECTIVO, DEPOSITANTE: JORGE ROGELIO SANTANDER ESTRADA, CONCEPTO: REGULARIZACION DE TOPE SALARIAL OCTUBRE 2022, CUENTA DE DEPOSITO: CUENTA UNICA DEL TESORO</t>
  </si>
  <si>
    <t>00046171101 DEPOSITO DE EFECTIVO, DEPOSITANTE: EMPRESA VMDENT, CONCEPTO: SANCION POR INCUMPLIMIENTO A LA NORMA, SEGUN RES ADM 047/2022 DE FECHA 25/11/2022, CUENTA DE DEPOSITO: CUENTA UNICA DEL TESORO</t>
  </si>
  <si>
    <t>00099021001 DEPOSITO DE EFECTIVO, DEPOSITANTE: JORGE ROGELIO SANTANDER ESTRADA, CONCEPTO: REGULARIZACION DE TOPE SALARIAL NOVIEMBRE 2022, CUENTA DE DEPOSITO: CUENTA UNICA DEL TESORO</t>
  </si>
  <si>
    <t>00099021001 DEPOSITO DE EFECTIVO, DEPOSITANTE: JORGE ROGELIO SANTANDER ESTRADA, CONCEPTO: REGULARIZACION DE TOPE SALARIAL DICIEMBRE 2022, CUENTA DE DEPOSITO: CUENTA UNICA DEL TESORO</t>
  </si>
  <si>
    <t>00086057011 DEPOSITO DE EFECTIVO, DEPOSITANTE: CARLOS DANIEL MORON VELAZQUEZ C.I. 4609688 SC, CONCEPTO: DEVOLUCION DE RECURSOS SEGUN NOTA CAR/UCPPAAP/CG/LEG N°0042/2023, CUENTA DE DEPOSITO: CUENTA UNICA DEL TESORO</t>
  </si>
  <si>
    <t>00086057010 DEPOSITO DE EFECTIVO, DEPOSITANTE: JORGE HURTADO EGUEZ C.I.4601620 SC, CONCEPTO: DEVOLUCION DE RECURSOS SEGUN NOTA CAR/UCPPAAP/CG/LEG N° 0044/2023, CUENTA DE DEPOSITO: CUENTA UNICA DEL TESORO</t>
  </si>
  <si>
    <t>00595012002 DEPOSITO DE EFECTIVO, DEPOSITANTE: DIEGO SEJAS, CONCEPTO: PAGO DE ACCESORIOS A LA BOLETA DE PAGO FORMULARIO 1000 CON N° DE ORDEN 29122459360 DEL SIN, CUENTA DE DEPOSITO: CUENTA UNICA DEL TESORO</t>
  </si>
  <si>
    <t>00099021001 DEPOSITO DE EFECTIVO, DEPOSITANTE: MARIO CACHUTA QUISPE, CONCEPTO: DEVOLUCION DE DEUDA POR DOBLE PERCEPCION POR LOS PERIODOS ENERO Y FEBRERO, CUENTA DE DEPOSITO: CUENTA UNICA DEL TESORO</t>
  </si>
  <si>
    <t>00099021001 DEPOSITO DE EFECTIVO, DEPOSITANTE: LILIAN REGINA LIMACHI FLORES, CONCEPTO: DEPÓSITO POR PERDIDA DE TARJETA DE ACCESO MAGNETICO "TARJETA RFID"PARA PERSONAL, CUENTA DE DEPOSITO: CUENTA UNICA DEL TESORO</t>
  </si>
  <si>
    <t>00046171101 DEPOSITO DE EFECTIVO, DEPOSITANTE: SOLUCIONES LOGISTICAS GLOBALES BIONACTIVA SRL, CONCEPTO: POR INFRACCION FALTA DE REGENTE FAMACEUTICO DIRECTOR TECNICO O JEFE DE CONTROL DE CALIDAD, CUENTA DE DEPOSITO: CUENTA UNICA DEL TESORO</t>
  </si>
  <si>
    <t>00046171101 DEPOSITO DE EFECTIVO, DEPOSITANTE: GEOTERMA, CONCEPTO: SANCION POR INCUMPLIMIENTO REINSCRIPCION GESTION 2022, CUENTA DE DEPOSITO: CUENTA UNICA DEL TESORO</t>
  </si>
  <si>
    <t>00099021001 DEPOSITO DE EFECTIVO, DEPOSITANTE: ALVARO MARCO ANTONIO CABA OLIVAREZ, CONCEPTO: CITE:MEFP/VTCP/DGOPT/UAIS-CPI/N°030/2016 REGULARIZACION: JULIO-AGOSTO 2022, CUENTA DE DEPOSITO: CUENTA UNICA DEL TESORO</t>
  </si>
  <si>
    <t>00099021001 DEPOSITO DE EFECTIVO, DEPOSITANTE: ALVARO MARCO ANTONIO CABA OLIVAREZ, CONCEPTO: CITE:MEFP/VTCP/DGOPT/UAIS-CPI/N°030/2016 REGULARIZACION: MAYO-JUNIO 2022, CUENTA DE DEPOSITO: CUENTA UNICA DEL TESORO</t>
  </si>
  <si>
    <t>00086018054 DEPOSITO DE EFECTIVO, DEPOSITANTE: EDWIN CHAVEZ VARGAS, CONCEPTO: DEVOLUCION DE COMPRA DE COMBUSTIBLE, CUENTA DE DEPOSITO: CUENTA UNICA DEL TESORO</t>
  </si>
  <si>
    <t>00099021001 DEP.DE CHEQ.AJENOS,RET.DE CAM.,CONCEPTO: PAGO POR DESCUENTO RECURSOS PUBLICOS,DEP.: CAJA NACIONAL DE SALUD , PROCEDENCIA: BANCO UNION S.A., CHEQUE: 66838, FECHA DE EMISION:23/03/2023</t>
  </si>
  <si>
    <t>00099021001 DEP.DE CHEQ.AJENOS,RET.DE CAM.,CONCEPTO: JUAN JOSE TORDAOYA AREVALO,DEP.: BANCO UNION S.A. , PROCEDENCIA: BANCO UNION S.A., CHEQUE: 191447, FECHA DE EMISION:24/03/2023</t>
  </si>
  <si>
    <t>00099021001 DEP.DE CHEQ.AJENOS,RET.DE CAM.,CONCEPTO: JOSE LUIS RIOS MOREIRA,DEP.: BANCO UNION S.A. , PROCEDENCIA: BANCO UNION S.A., CHEQUE: 191448, FECHA DE EMISION:24/03/2023</t>
  </si>
  <si>
    <t>00099021001 DEP.DE CHEQ.AJENOS,RET.DE CAM.,CONCEPTO: DEVOLUCION DE RECURSOS COMUNIDAD PIEDRA GRANDE, PARTIDA 75211 CHQ-091 PREVENTIVO C31-4240,DEP.: EMPODERAR , PROCEDENCIA: BANCO UNION S.A., CHEQUE: 736, FECHA DE EMISION:22/03/2023</t>
  </si>
  <si>
    <t>00099021001 DEP.DE CHEQ.AJENOS,RET.DE CAM.,CONCEPTO: DEVOLUCION DE RECURSOS COMUNIDAD PICHACANI,PARTIDA 75211 PREVENTIVO C31-4239,DEP.: EMPODERAR , PROCEDENCIA: BANCO UNION S.A., CHEQUE: 738, FECHA DE EMISION:22/03/2023</t>
  </si>
  <si>
    <t>00099021001 DEP.DE CHEQ.AJENOS,RET.DE CAM.,CONCEPTO: DEVOLUCION DE RECURSOS COMUNIDAD LA TRANCA PARTIDA 75211 PREVENTIVO C31-3830,DEP.: EMPODERAR , PROCEDENCIA: BANCO UNION S.A., CHEQUE: 737, FECHA DE EMISION:22/03/2023</t>
  </si>
  <si>
    <t>00423012001 DEPOSITO DE EFECTIVO, DEPOSITANTE: SERGIO FABIAN SILES RIVERO CI 6961230, CONCEPTO: DEVOLUCION FONDOS DE AVANCE, CUENTA DE DEPOSITO: CUENTA UNICA DEL TESORO</t>
  </si>
  <si>
    <t>00086011109 DEPOSITO DE EFECTIVO, DEPOSITANTE: JORGE LUIS VILLEGAS, CONCEPTO: DEVOLUCION DE CREDENCIAL POR EXTRAVIO, CUENTA DE DEPOSITO: CUENTA UNICA DEL TESORO</t>
  </si>
  <si>
    <t>00046171101 DEPOSITO DE EFECTIVO, DEPOSITANTE: EMPRESA: INDUSTRIA ULTRA, CONCEPTO: SANCION POR INCUMPLIMIENTO A REINSCRIPCION GESTION 2023, CUENTA DE DEPOSITO: CUENTA UNICA DEL TESORO</t>
  </si>
  <si>
    <t>00099021001 DEPOSITO DE EFECTIVO, DEPOSITANTE: FREDY MOISES FLORES MAMANI, CONCEPTO: COBRO INDEVIDO DEL PRA, CUENTA DE DEPOSITO: CUENTA UNICA DEL TESORO</t>
  </si>
  <si>
    <t>00046171101 DEPOSITO DE EFECTIVO, DEPOSITANTE: EQUIPAMED ROBERTO MARTINEZ VILASECA CI 3421701 LP, CONCEPTO: SANCION POR REINSCRIPCION ANUAL 2022, CUENTA DE DEPOSITO: CUENTA UNICA DEL TESORO</t>
  </si>
  <si>
    <t>00046171101 DEPOSITO DE EFECTIVO, DEPOSITANTE: SODIPHAR CORPORATION S.R.L., CONCEPTO: SANCION POR INCUMPLIMIENTO A LA NORMA, SEGUN RES. ADM. N°S/063 DE FECHA 25 DE JULIO DE 2022, CUENTA DE DEPOSITO: CUENTA UNICA DEL TESORO</t>
  </si>
  <si>
    <t>00660072001 DEPOSITO DE EFECTIVO, DEPOSITANTE: SANDRA PAYE PAYE, CONCEPTO: ORGANO JUDICIAL DISTRITO LA PAZ , DEVOLUCION DE VIATICO, CUENTA DE DEPOSITO: CUENTA UNICA DEL TESORO</t>
  </si>
  <si>
    <t>00020061101 DEPOSITO DE EFECTIVO, DEPOSITANTE: CARLA BEATRIZ FUENTES CANDIA, CONCEPTO: DEPÓSITO REVERSION DE RECURSOS POR LA PARTIDA DE COMBUSTIBLE DE ACUERDO A RECOMENDACION AUDITORIA, CUENTA DE DEPOSITO: CUENTA UNICA DEL TESORO</t>
  </si>
  <si>
    <t>00099021001 DEPOSITO DE EFECTIVO, DEPOSITANTE: MONICA SEA ARAMAYO, CONCEPTO: DEVOLUCION RENUMERACION MAXIMA, CUENTA DE DEPOSITO: CUENTA UNICA DEL TESORO</t>
  </si>
  <si>
    <t>00119012001 DEPOSITO DE EFECTIVO, DEPOSITANTE: ADSIB, CONCEPTO: POR PAGO DE VACACIONES DE UN DIA POR DEMAS A LA EX SERVIDORA PUBLICA VARGAS SALCEDO ESTRELLA MELISA, CUENTA DE DEPOSITO: CUENTA UNICA DEL TESORO</t>
  </si>
  <si>
    <t>00046114201 DEPOSITO DE EFECTIVO, DEPOSITANTE: MIGUEL ANGEL ANTEQUERA AIZA, CONCEPTO: DEVOLUCION DE FONDOS NO UTILIZADOS C 31-12, CUENTA DE DEPOSITO: CUENTA UNICA DEL TESORO</t>
  </si>
  <si>
    <t>00046114201 DEPOSITO DE EFECTIVO, DEPOSITANTE: DIEGO ARMANDO CATARI COCA, CONCEPTO: DEVOLUCION DE FONDOS NO EJECUTADOS C31 - 12, CUENTA DE DEPOSITO: CUENTA UNICA DEL TESORO</t>
  </si>
  <si>
    <t>00046114201 DEPOSITO DE EFECTIVO, DEPOSITANTE: DAVID ESTEBAN ESCOBAR LAZARTE, CONCEPTO: DEVOLUCION DE FONDOS NO EJECUTADOS C 31 - 12, CUENTA DE DEPOSITO: CUENTA UNICA DEL TESORO</t>
  </si>
  <si>
    <t>00099021001 DEPOSITO DE EFECTIVO, DEPOSITANTE: DIANET ANGELICA FLORES FLORES, CONCEPTO: TARJETA RFID PARA EL PERSONAL DEL NUEVO EDIFICIO DE LA ASAMBLEA LEGISLATIVA PLURINACIONAL, CUENTA DE DEPOSITO: CUENTA UNICA DEL TESORO</t>
  </si>
  <si>
    <t>00099021001 DEPOSITO DE EFECTIVO, DEPOSITANTE: MARIA ROSA GONZALES RAMOS, CONCEPTO: DEVOLUCION DE FONDOS NO EJECUTADOS C 31 - 137, CUENTA DE DEPOSITO: CUENTA UNICA DEL TESORO</t>
  </si>
  <si>
    <t>00035031101 DEP.DE CHEQ.AJENOS,RET.DE CAM.,CONCEPTO: RECURSOS NO COBRADOS DE LA GESTION 2022,DEP.: MEFP-UCPP , PROCEDENCIA: BANCO UNION S.A., CHEQUE: 304, FECHA DE EMISION:24/03/2023</t>
  </si>
  <si>
    <t>00099021001 DEP.DE CHEQ.AJENOS,RET.DE CAM.,CONCEPTO: PAGO INCAPACIDADES TEMPORALES REEMBOLSO MINISTERIO DE ECONOMIA Y FINANZAS PUBLICAS,DEP.: CAJA NACIONAL DE SALUD , PROCEDENCIA: BANCO UNION S.A., CHEQUE: 31606, FECHA DE EMISION:27/03/2023</t>
  </si>
  <si>
    <t>00078034201 DEP.DE CHEQ.AJENOS,RET.DE CAM.,CONCEPTO: DEVOLUCION DE DESCUENTO POR LICENCIA SIN GOCE DE HABERES,DEP.: EEC-GNV , PROCEDENCIA: BANCO UNION S.A., CHEQUE: 169, FECHA DE EMISION:21/03/2023</t>
  </si>
  <si>
    <t>00099021001 DEP.DE CHEQ.AJENOS,RET.DE CAM.,CONCEPTO: EDGAR MANCILLA GUTIERREZ,DEP.: BANCO UNION S.A. , PROCEDENCIA: BANCO UNION S.A., CHEQUE: 191455, FECHA DE EMISION:27/03/2023</t>
  </si>
  <si>
    <t>00099021001 DEP.DE CHEQ.AJENOS,RET.DE CAM.,CONCEPTO: ROSMERY CHOQUE MAMANI,DEP.: BANCO UNION S.A. , PROCEDENCIA: BANCO UNION S.A., CHEQUE: 191454, FECHA DE EMISION:27/03/2023</t>
  </si>
  <si>
    <t>00099021001 DEP.DE CHEQ.AJENOS,RET.DE CAM.,CONCEPTO: MARISOL ENCINAS MONTAÑO,DEP.: BANCO UNION S.S.A , PROCEDENCIA: BANCO UNION S.A., CHEQUE: 191453, FECHA DE EMISION:27/03/2023</t>
  </si>
  <si>
    <t>00099021001 DEP.DE CHEQ.AJENOS,RET.DE CAM.,CONCEPTO: ALEXANDER IVN PINTO MAMANI,DEP.: BANCO UNION S.A. , PROCEDENCIA: BANCO UNION S.A., CHEQUE: 191452, FECHA DE EMISION:27/03/2023</t>
  </si>
  <si>
    <t>00086031110 DEP.DE CHEQ.AJENOS,RET.DE CAM.,CONCEPTO: |INGRESO POR DEPÓSITO DE ENDE BAJO UN CONVENIO INTERNACIONAL,DEP.: PARQUE NACIONAL AMBORO SERNAP , PROCEDENCIA: BANCO UNION S.A., CHEQUE: 1070, FECHA DE EMISION:27/03/2023</t>
  </si>
  <si>
    <t>00378012002 DEPOSITO DE EFECTIVO, DEPOSITANTE: SERVICIO NACIONAL TEXTIL, CONCEPTO: APORTES DEVUELTOS POR REFRIGERIO DEL MES DE ENERO 2023 COMPROBANTE C31 NRO 388, CUENTA DE DEPOSITO: CUENTA UNICA DEL TESORO</t>
  </si>
  <si>
    <t>00212012001 DEPOSITO DE EFECTIVO, DEPOSITANTE: GROVER CHACHAHUAYNA LIPA, CONCEPTO: REPOSICION DE CREDENCIAL, CUENTA DE DEPOSITO: CUENTA UNICA DEL TESORO</t>
  </si>
  <si>
    <t>00041031107 DEPOSITO DE EFECTIVO, DEPOSITANTE: INSTITUTO BOLIVIANO DE METROLOGIA, CONCEPTO: DEVOLUCON DE GASTOS DE OPERACION, CUENTA DE DEPOSITO: CUENTA UNICA DEL TESORO</t>
  </si>
  <si>
    <t>00099021001 DEPOSITO DE EFECTIVO, DEPOSITANTE: INIAF, CONCEPTO: DEVOLUCION POR SALDO NO UTILIZADO FONDOS EN AVANCE A FAVOR DEL INIAF, CUENTA DE DEPOSITO: CUENTA UNICA DEL TESORO</t>
  </si>
  <si>
    <t>00099021001 DEPOSITO DE EFECTIVO, DEPOSITANTE: MINISTERIO DE DESARROLLO RURAL Y TIERRAS, CONCEPTO: PAGO SERVICIO DE AGUA POTABLE EPSAS UC -CNAPE CORRESPONDIENTE AL MES DE ENERO 2023, CUENTA DE DEPOSITO: CUENTA UNICA DEL TESORO</t>
  </si>
  <si>
    <t>00099021001 DEPOSITO DE EFECTIVO, DEPOSITANTE: TANIA BLANCA CASTRO CHUQUIMIA, CONCEPTO: DEVOLUCION VIATICOS, CUENTA DE DEPOSITO: CUENTA UNICA DEL TESORO</t>
  </si>
  <si>
    <t>00099021001 DEPOSITO DE EFECTIVO, DEPOSITANTE: MINISTERIO DE DESARROLLO RURAL Y TIERRAS, CONCEPTO: PAGO SERVICIO DE AGUA POTABLE EPSAS UC-CNAPE CORRESPONDIENTE DEL MES DICIEMBRE 2022, CUENTA DE DEPOSITO: CUENTA UNICA DEL TESORO</t>
  </si>
  <si>
    <t>00099021001 DEPOSITO DE EFECTIVO, DEPOSITANTE: VICEMINISTERIO DE DEPORTES, CONCEPTO: DEVOLUCION DE RECURSOS NO UTILIZADOS DE FONDOS EN AVANCE A NOMBRE KARINA GUTIERREZ ROSAS, CUENTA DE DEPOSITO: CUENTA UNICA DEL TESORO</t>
  </si>
  <si>
    <t>00030014201 DEPOSITO DE EFECTIVO, DEPOSITANTE: M.J.T.I.-SOFIA CHOQUE MARCA, CONCEPTO: DEVOLUCION DE FONDOS ENTREGADOS CON C-31, CUENTA DE DEPOSITO: CUENTA UNICA DEL TESORO</t>
  </si>
  <si>
    <t>00099021001 DEPOSITO DE EFECTIVO, DEPOSITANTE: WILVER SANCHEZ YELMA, CONCEPTO: DEVOLUCION, CUENTA DE DEPOSITO: CUENTA UNICA DEL TESORO</t>
  </si>
  <si>
    <t>00046024204 DEPOSITO DE EFECTIVO, DEPOSITANTE: CAMEN IBAÑEZ LIMON, CONCEPTO: DIFERENCIACION DE CENTAVOS, CUENTA DE DEPOSITO: CUENTA UNICA DEL TESORO</t>
  </si>
  <si>
    <t>00099021001 DEPOSITO DE EFECTIVO, DEPOSITANTE: ALVARO MARCO ANTONIO CABA OLIVAREZ, CONCEPTO: CITE: MEFP/VTCP/DGOPT/UAIS-CPI/N°030/2016 REGULARIZACION SEPTIEMBRE-OCTUBRE 2022, CUENTA DE DEPOSITO: CUENTA UNICA DEL TESORO</t>
  </si>
  <si>
    <t>00378012002 DEPOSITO DE EFECTIVO, DEPOSITANTE: HUGO ALBERTO RODRIGUEZ VILLA, CONCEPTO: DEVOLUCION PREVENTIVO NRO 200, CUENTA DE DEPOSITO: CUENTA UNICA DEL TESORO</t>
  </si>
  <si>
    <t>00046134201 DEPOSITO DE EFECTIVO, DEPOSITANTE: RAFAEL TORDOYA MONTAÑO CI 8804796, CONCEPTO: DEVOLUCION DE FONDOS AL P.N.F.R.F.S.S. - MSYD, CUENTA DE DEPOSITO: CUENTA UNICA DEL TESORO</t>
  </si>
  <si>
    <t>00213012001 DEPOSITO DE EFECTIVO, DEPOSITANTE: HERLAND HUASCAR GALLEGOS TORREZ, CONCEPTO: DEVOLUCION DE PASAJES, CUENTA DE DEPOSITO: CUENTA UNICA DEL TESORO</t>
  </si>
  <si>
    <t>00587012017 DEP.DE CHEQ.AJENOS,RET.DE CAM.,CONCEPTO: PAGO PLANILLAS DE AVANCE,DEP.: E.B.C. , PROCEDENCIA: BANCO UNION S.A., CHEQUE: 1789, FECHA DE EMISION:27/03/2023</t>
  </si>
  <si>
    <t>00513012003 DEP.DE CHEQ.AJENOS,RET.DE CAM.,CONCEPTO: REVERSION,DEP.: YPFB , PROCEDENCIA: BANCO UNION S.A., CHEQUE: 2677, FECHA DE EMISION:22/03/2023</t>
  </si>
  <si>
    <t>00020041101 DEP.DE CHEQ.AJENOS,RET.DE CAM.,CONCEPTO: DEVOLUCION DE PAGO PREV. N°279,DEP.: COOPERATIVA DE SERVICIOS PUBLICOS SANTA CRUZ R.L. , PROCEDENCIA: BANCO UNION S.A., CHEQUE: 4639, FECHA DE EMISION:17/03/2023</t>
  </si>
  <si>
    <t>00222018015 DEP.DE CHEQ.AJENOS,RET.DE CAM.,CONCEPTO: 2DA FASE DEL PROYECTO MANEJO INTEGRADO DEL CULTIVO DE ARROZ EN PREDIOS DE PEQUEÑOS PRODUCTORES,DEP.: KWEON SOON JONG , PROCEDENCIA: BANCO UNION S.A., CHEQUE: 1670, FECHA DE EMISION:27/03/2023</t>
  </si>
  <si>
    <t>00254014101 DEP.DE CHEQ.AJENOS,RET.DE CAM.,CONCEPTO: TRANSFERENCIA DE RECURSOS GAM-ACHOCALLA,DEP.: INSTITUTO DEL SEGURO AGRARIO , PROCEDENCIA: BANCO UNION S.A., CHEQUE: 2385, FECHA DE EMISION:24/03/2023</t>
  </si>
  <si>
    <t>00099021001 DEP.DE CHEQ.AJENOS,RET.DE CAM.,CONCEPTO: BAJA DE CUENTA POR COBRAR HENRY MARTINEZ,DEP.: DEFENSORIA DEL PUEBLO , PROCEDENCIA: BANCO UNION S.A., CHEQUE: 2651, FECHA DE EMISION:23/03/2023</t>
  </si>
  <si>
    <t>00099021001 DEP.DE CHEQ.AJENOS,RET.DE CAM.,CONCEPTO: CARLA ESCALERA PINTO,DEP.: BANCO UNION S.A. , PROCEDENCIA: BANCO UNION S.A., CHEQUE: 191457, FECHA DE EMISION:28/03/2023</t>
  </si>
  <si>
    <t>00342012001 DEP.DE CHEQ.AJENOS,RET.DE CAM.,CONCEPTO: EJECUCION DE BOLETA DE GARANTIA DE SERIEDAD DE PROPUESTA COCHABAMBA,DEP.: AGENCIA ESTATAL DE VIVIENDA -AEVIVIENDA , PROCEDENCIA: BANCO UNION S.A., CHEQUE: 286, FECHA DE EMISION:21/03/2023</t>
  </si>
  <si>
    <t>00099021001 DEP.DE CHEQ.AJENOS,RET.DE CAM.,CONCEPTO: REEMBOLSO PASAJES AEREOS NO UTILIZADOS,DEP.: MINISTERIO DE PLANIFICACION DEL DESARROLLO , PROCEDENCIA: BANCO UNION S.A., CHEQUE: 16402, FECHA DE EMISION:23/03/2023</t>
  </si>
  <si>
    <t>00283012002 DEPOSITO DE EFECTIVO, DEPOSITANTE: JULIA MAVEL ROBLES QUISPE, CONCEPTO: DEVOLUCION DE VIATICOS, CUENTA DE DEPOSITO: CUENTA UNICA DEL TESORO</t>
  </si>
  <si>
    <t>00099021001 DEPOSITO DE EFECTIVO, DEPOSITANTE: LOURDES TATIANA QUIROZ QUENTA, CONCEPTO: FACTURA NAABOL NO PRESENTADA PARA SU DECLARACION EN EL LIBRO DE COMPRAS IVA, CUENTA DE DEPOSITO: CUENTA UNICA DEL TESORO</t>
  </si>
  <si>
    <t>00046171101 DEPOSITO DE EFECTIVO, DEPOSITANTE: LABORATORIOS ROSSI, CONCEPTO: MULTA POR FALTA DE REINSCRIPCION GESTION 2022-2023, CUENTA DE DEPOSITO: CUENTA UNICA DEL TESORO</t>
  </si>
  <si>
    <t>00099021001 DEPOSITO DE EFECTIVO, DEPOSITANTE: SERVICIO PLURINACIONAL DE DEFENSA PUBLICA, CONCEPTO: PAGO POR SERVICIOS BASICOS DEL MES DE ENERO 2023 EN FAVOR DE LA PROCURADURIA GENERAL DEL ESTADO, CUENTA DE DEPOSITO: CUENTA UNICA DEL TESORO</t>
  </si>
  <si>
    <t>00086018043 DEPOSITO DE EFECTIVO, DEPOSITANTE: JUDA BENJAMIN CASTILLO VARGAS, CONCEPTO: DEVOLUCION FONDOS EN AVANCE PREVENTIVO 563 RESPECTO A DIFUCION - PUBLICIDAD FERIA MUNDIAL DEL AGUA, CUENTA DE DEPOSITO: CUENTA UNICA DEL TESORO</t>
  </si>
  <si>
    <t>00016011101 DEPOSITO DE EFECTIVO, DEPOSITANTE: LETICIA DEL ROSARIO CHIRVECHS BURGOA, CONCEPTO: DEVOLUCION DIFERENCIA DE PAGO AGUINALDO GESTION 2020, CUENTA DE DEPOSITO: CUENTA UNICA DEL TESORO</t>
  </si>
  <si>
    <t>00086011109 DEPOSITO DE EFECTIVO, DEPOSITANTE: NANCY HEREDIA DELIAS, CONCEPTO: REPOSICION DE CREDENCIAL, CUENTA DE DEPOSITO: CUENTA UNICA DEL TESORO</t>
  </si>
  <si>
    <t>00099021001 DEPOSITO DE EFECTIVO, DEPOSITANTE: MARIO CHURATA QUISPE, CONCEPTO: COMPROMISO DE DEVOLUCION DE DEUDA, CUENTA DE DEPOSITO: CUENTA UNICA DEL TESORO</t>
  </si>
  <si>
    <t>00099021001 DEPOSITO DE EFECTIVO, DEPOSITANTE: MINISTERIO DE OBRAS PUBLICAS SERVICIOS Y VIVIENDA, CONCEPTO: PAGO POR CONSUMO DE AGUA POTABLE CORRESPONDIENTE AL MES DE ENERO DEL 2023, CUENTA DE DEPOSITO: CUENTA UNICA DEL TESORO</t>
  </si>
  <si>
    <t>00212012001 DEPOSITO DE EFECTIVO, DEPOSITANTE: NELLY FELICIDAD HUMEREZ QUISBERT, CONCEPTO: DEVOLUCION POR RETENCION DECOMPRA DE BIENES, CUENTA DE DEPOSITO: CUENTA UNICA DEL TESORO</t>
  </si>
  <si>
    <t>00099021001 DEPOSITO DE EFECTIVO, DEPOSITANTE: FELIZA ROXANA JUSTINIANO VACA C.I. 3927213 SCZ., CONCEPTO: DEPÓSITO DE RECURSOS NO UTILIZADOS, CUENTA DE DEPOSITO: CUENTA UNICA DEL TESORO</t>
  </si>
  <si>
    <t>00099021001 DEPOSITO DE EFECTIVO, DEPOSITANTE: NOEL ROSSEL ATOYAY, CONCEPTO: DEVOLUCION POR DOBLE PAGO DE VIATICOS, CUENTA DE DEPOSITO: CUENTA UNICA DEL TESORO</t>
  </si>
  <si>
    <t>00099021001 DEPOSITO DE EFECTIVO, DEPOSITANTE: IVER LUNA SANCHEZ, CONCEPTO: DEVOLUCION DE PASAJES AEREOS SEGUN PREVENTIVO NRO 935, CUENTA DE DEPOSITO: CUENTA UNICA DEL TESORO</t>
  </si>
  <si>
    <t>00099021001 DEPOSITO DE EFECTIVO, DEPOSITANTE: ADRIAN VEGA GANDARILLAS, CONCEPTO: REPOSICION DE TARJETA MAGNETICA, CUENTA DE DEPOSITO: CUENTA UNICA DEL TESORO</t>
  </si>
  <si>
    <t>00206012001 DEPOSITO DE EFECTIVO, DEPOSITANTE: INSTITUTO NACIONAL DE ESTADISTICA, CONCEPTO: DEPÓSITO POR VENTA DE LA OFICINA CENTRAL LA PAZ, DE FECHA 28/03/2023, CUENTA DE DEPOSITO: CUENTA UNICA DEL TESORO</t>
  </si>
  <si>
    <t>00041031107 DEPOSITO DE EFECTIVO, DEPOSITANTE: MARCO ANTONIO GALLARDO MARTINEZ, CONCEPTO: DEVOLUCION DE RECURSOS NO UTILIZADOS (PASAJES TERRESTRES), CUENTA DE DEPOSITO: CUENTA UNICA DEL TESORO</t>
  </si>
  <si>
    <t>00041031107 DEPOSITO DE EFECTIVO, DEPOSITANTE: JORGE ALFREDO LUQUE CARI, CONCEPTO: DEVOLUCION DE RECURSOS NO GASTADOS PASAJES, CUENTA DE DEPOSITO: CUENTA UNICA DEL TESORO</t>
  </si>
  <si>
    <t>00132072001 DEPOSITO DE EFECTIVO, DEPOSITANTE: LUIS MIGUEL RODRIGUEZ SERRUDO, CONCEPTO: SALDO NO UTILIZADO PREV. 292, CUENTA DE DEPOSITO: CUENTA UNICA DEL TESORO</t>
  </si>
  <si>
    <t>00016011101 DEPOSITO DE EFECTIVO, DEPOSITANTE: MINISTERIO DE EDUCACION, CONCEPTO: VENTA DE MATERIA BIBLIOGRAFICO Y/O MULTIMEDIA DE LA LIBRERIA DEL MINISTERIO DE EDUCACION, CUENTA DE DEPOSITO: CUENTA UNICA DEL TESORO</t>
  </si>
  <si>
    <t>00016011101 DEPOSITO DE EFECTIVO, DEPOSITANTE: MINISTERIO DE EDUCACION, CONCEPTO: VETA DE MATERIAL BIBLIOGRAFICO Y/O MULTIMEDIA DE LA LIBRERIA DEL MINISTERIO DE EDUCACION, CUENTA DE DEPOSITO: CUENTA UNICA DEL TESORO</t>
  </si>
  <si>
    <t>00099021001 DEPOSITO DE EFECTIVO, DEPOSITANTE: ERICK MANUEL SUAREZ LORAS, CONCEPTO: DEVOLUCION DE RETROACTIVO, CUENTA DE DEPOSITO: CUENTA UNICA DEL TESORO</t>
  </si>
  <si>
    <t>00046114201 DEPOSITO DE EFECTIVO, DEPOSITANTE: MONICA HILDA AYLLON GIRONDA, CONCEPTO: DEVOLUCION DE FONDOS NO EJECUTADOS DE C31-118, CUENTA DE DEPOSITO: CUENTA UNICA DEL TESORO</t>
  </si>
  <si>
    <t>00086057011 DEPOSITO DE EFECTIVO, DEPOSITANTE: ALARCON TELLEZ MIJHAIL JONATHAN, CONCEPTO: DEVOLUCION DE FONDOS, CUENTA DE DEPOSITO: CUENTA UNICA DEL TESORO</t>
  </si>
  <si>
    <t>00099021001 DEPOSITO DE EFECTIVO, DEPOSITANTE: ANA MARIA VALLEJOS MAITA, CONCEPTO: DEVOLUCION DE SALDO FONDOS EN AVANCE, PREVENTIVO 559, CUENTA DE DEPOSITO: CUENTA UNICA DEL TESORO</t>
  </si>
  <si>
    <t>00587012022 DEP.DE CHEQ.AJENOS,RET.DE CAM.,CONCEPTO: PAGO PLANILLAS DE AVANCE DE OBRA,DEP.: E.B.C. , PROCEDENCIA: BANCO UNION S.A., CHEQUE: 1791, FECHA DE EMISION:29/03/2023</t>
  </si>
  <si>
    <t>00099021001 DEP.DE CHEQ.AJENOS,RET.DE CAM.,CONCEPTO: DEVOLUCION ALICUOTA IVA DE CURSOS PRESENCIALES DE PANDO,DEP.: CONTRALORIA GENERAL DEL ESTADO , PROCEDENCIA: BANCO UNION S.A., CHEQUE: 8404, FECHA DE EMISION:24/03/2023</t>
  </si>
  <si>
    <t>00099021001 DEP.DE CHEQ.AJENOS,RET.DE CAM.,CONCEPTO: ABEL ANDIA ZURITA,DEP.: BANCO UNION S.A. , PROCEDENCIA: BANCO UNION S.A., CHEQUE: 191458, FECHA DE EMISION:29/03/2023</t>
  </si>
  <si>
    <t>00099021001 DEPOSITO DE EFECTIVO, DEPOSITANTE: GUZMAN FERNANDEZ GROVER GONZALO, CONCEPTO: DEVOLUCION POR SALDO NO UTILIZADO DEL PREVENTIVO C-31 (204)/2023 A FAVOR DEL INIAF, CUENTA DE DEPOSITO: CUENTA UNICA DEL TESORO</t>
  </si>
  <si>
    <t>00099021001 DEPOSITO DE EFECTIVO, DEPOSITANTE: EDGAR FERNANDEZ MAMANI, CONCEPTO: DEVOLUCION DIFERENCIA DE PAGO AGUINALDO GESTION 2020, CUENTA DE DEPOSITO: CUENTA UNICA DEL TESORO</t>
  </si>
  <si>
    <t>00046171101 DEPOSITO DE EFECTIVO, DEPOSITANTE: ISABEL EMPERATRIZ MENACHO LEON, CONCEPTO: SANCION POR INCUMPLIMIENTO DE REINSCRIPCION ANUAL DE EMPRESA GESTION 2023, CUENTA DE DEPOSITO: CUENTA UNICA DEL TESORO</t>
  </si>
  <si>
    <t>00586012001 DEPOSITO DE EFECTIVO, DEPOSITANTE: EMPRESA AZUCARERA SANBUENAVENTURA-EASBA, CONCEPTO: DEVOLUCION DE FONDOS C-31 N°143, CUENTA DE DEPOSITO: CUENTA UNICA DEL TESORO</t>
  </si>
  <si>
    <t>00593012001 DEPOSITO DE EFECTIVO, DEPOSITANTE: GRACIELA QUENTA POMA, CONCEPTO: |DEVOLUCION DE IMPUESTOS PAGADOS EN EXESO, CUENTA DE DEPOSITO: CUENTA UNICA DEL TESORO</t>
  </si>
  <si>
    <t>00223012001 DEPOSITO DE EFECTIVO, DEPOSITANTE: DELFIN REQUE ZURITA, CONCEPTO: DEVOLUCION DE VIATICOS NO UTILIZADOS EN FECHA 25-03-2023 DE DELFIN REQUE ZURITA, CUENTA DE DEPOSITO: CUENTA UNICA DEL TESORO</t>
  </si>
  <si>
    <t>00099021001 DEPOSITO DE EFECTIVO, DEPOSITANTE: GERTRUDIS MORALES CHURATA -DGFELCN, CONCEPTO: DEVOLUCON DE SALDOS DE FONDOS EN AVANCE 1ER PERIODO DEL 4 AL 17 DE MARZO DE 2023 -DGFELCN, CUENTA DE DEPOSITO: CUENTA UNICA DEL TESORO</t>
  </si>
  <si>
    <t>00046024204 DEPOSITO DE EFECTIVO, DEPOSITANTE: MINISTERIO DE SALUD Y DEPORTES, CONCEPTO: RECURSOS NO UTILIZADOS C-31 637/2023 CBT 80/2023, CUENTA DE DEPOSITO: CUENTA UNICA DEL TESORO</t>
  </si>
  <si>
    <t>00099021001 DEPOSITO DE EFECTIVO, DEPOSITANTE: JHOSELYN SARAVIA ALI, CONCEPTO: REVERSION DE BOLETA HABER MENSUAL DE ENERO 2023, CUENTA DE DEPOSITO: CUENTA UNICA DEL TESORO</t>
  </si>
  <si>
    <t>00099021001 DEPOSITO DE EFECTIVO, DEPOSITANTE: JHOSELYN SARAVIA ALI, CONCEPTO: REVERSION DE BOLETA HABER MENSUAL DE FEBRERO 2023, CUENTA DE DEPOSITO: CUENTA UNICA DEL TESORO</t>
  </si>
  <si>
    <t>00015011108 DEPOSITO DE EFECTIVO, DEPOSITANTE: MINISTERIO DE GOBIERNO, CONCEPTO: DEPÓSITO, CUENTA DE DEPOSITO: CUENTA UNICA DEL TESORO</t>
  </si>
  <si>
    <t>00015011108 DEPOSITO DE EFECTIVO, DEPOSITANTE: CALLE LOZA LUIS ALBERTO CI 6754140, CONCEPTO: DEPÓSITO DEVOLUCION PASAJES, CUENTA DE DEPOSITO: CUENTA UNICA DEL TESORO</t>
  </si>
  <si>
    <t>00015011108 DEPOSITO DE EFECTIVO, DEPOSITANTE: MORALES VELASCO ERWIN GUILLERMO CI 6476951, CONCEPTO: DEPÓSITO DEVOLUCION PASAJES, CUENTA DE DEPOSITO: CUENTA UNICA DEL TESORO</t>
  </si>
  <si>
    <t>00015011108 DEPOSITO DE EFECTIVO, DEPOSITANTE: CACERES ASCUI JUAN PABLO CI 5900904, CONCEPTO: DEPÓSITO DEVOLUCION PASAJES, CUENTA DE DEPOSITO: CUENTA UNICA DEL TESORO</t>
  </si>
  <si>
    <t>00015011108 DEPOSITO DE EFECTIVO, DEPOSITANTE: HUARANCA BALDERRAMA JHEISON GIOVANI CI 7306393, CONCEPTO: DEPÓSITO DEVOLUCION PASAJES, CUENTA DE DEPOSITO: CUENTA UNICA DEL TESORO</t>
  </si>
  <si>
    <t>00099021001 DEPOSITO DE EFECTIVO, DEPOSITANTE: CAFETERIA ELY, CONCEPTO: PAGO DE SERVICIO, CUENTA DE DEPOSITO: CUENTA UNICA DEL TESORO</t>
  </si>
  <si>
    <t>00099021001 DEPOSITO DE EFECTIVO, DEPOSITANTE: MILENKA CELIA LOZA CALLISAYA, CONCEPTO: TARJETA MAGNETICA (ASAMBLEA LEGISLATIVA), CUENTA DE DEPOSITO: CUENTA UNICA DEL TESORO</t>
  </si>
  <si>
    <t>00015011108 DEPOSITO DE EFECTIVO, DEPOSITANTE: CALICHO GUTIERREZ DAVID CI 9427204, CONCEPTO: DEPÓSITO DEVOLUCION PASAJES, CUENTA DE DEPOSITO: CUENTA UNICA DEL TESORO</t>
  </si>
  <si>
    <t>00015011108 DEPOSITO DE EFECTIVO, DEPOSITANTE: CRUZ FLORES JHONNY KEVIN CI 5636858, CONCEPTO: DEPÓSITO DEVOLUCION PASAJES, CUENTA DE DEPOSITO: CUENTA UNICA DEL TESORO</t>
  </si>
  <si>
    <t>00015011108 DEPOSITO DE EFECTIVO, DEPOSITANTE: JUSTINIANO MANSILLA RONALD XAVIER CI 6961155, CONCEPTO: DEPÓSITO DEVOLUCION PASAJE, CUENTA DE DEPOSITO: CUENTA UNICA DEL TESORO</t>
  </si>
  <si>
    <t>00015011108 DEPOSITO DE EFECTIVO, DEPOSITANTE: VEIZAGA VICTOR NAHUEL CI 12341421, CONCEPTO: DEPÓSITO DEVOLUCION PASAJES, CUENTA DE DEPOSITO: CUENTA UNICA DEL TESORO</t>
  </si>
  <si>
    <t>00015011108 DEPOSITO DE EFECTIVO, DEPOSITANTE: LLANOS ELIAS ARIEL ALEJANDRO CI 8572906, CONCEPTO: DEPÓSITO DEVOLUCION PASAJE, CUENTA DE DEPOSITO: CUENTA UNICA DEL TESORO</t>
  </si>
  <si>
    <t>00046104203 DEPOSITO DE EFECTIVO, DEPOSITANTE: FRANKLIN GUIDO QUISPE CRUZ, CONCEPTO: REVERSION, CUENTA DE DEPOSITO: CUENTA UNICA DEL TESORO</t>
  </si>
  <si>
    <t>00213012001 DEPOSITO DE EFECTIVO, DEPOSITANTE: OLIVIA PORTILLO FLORES, CONCEPTO: DEVOLUCION DE VIATICOS, CUENTA DE DEPOSITO: CUENTA UNICA DEL TESORO</t>
  </si>
  <si>
    <t>00099021001 DEPOSITO DE EFECTIVO, DEPOSITANTE: RUTH CECILIA UGARTE YAFFAR, CONCEPTO: CONTRATO DE CUMPLIMIENTO DE OBLIGACION DGESU-008/2018-RUTH CECILIA UGARTE YAFFAR, CUENTA DE DEPOSITO: CUENTA UNICA DEL TESORO</t>
  </si>
  <si>
    <t>00086011101 DEPOSITO DE EFECTIVO, DEPOSITANTE: VICTORIA LIZET COAQUIRA MORUNO, CONCEPTO: DEVOLUCION DE FONDOS EN AVANCE, CUENTA DE DEPOSITO: CUENTA UNICA DEL TESORO</t>
  </si>
  <si>
    <t>00290012001 DEPOSITO DE EFECTIVO, DEPOSITANTE: PATRICIA CALCINA GUACHALLA, CONCEPTO: DEPÓSITO POR DEVOLUCION DE VIATICOS - ORURO, CUENTA DE DEPOSITO: CUENTA UNICA DEL TESORO</t>
  </si>
  <si>
    <t>00290012001 DEPOSITO DE EFECTIVO, DEPOSITANTE: TATIANA ESPINOZA ALCON, CONCEPTO: DEPÓSITO POR DEVOLUCION DE VIATICOS ORURO, CUENTA DE DEPOSITO: CUENTA UNICA DEL TESORO</t>
  </si>
  <si>
    <t>00290012001 DEPOSITO DE EFECTIVO, DEPOSITANTE: EDDY ESCALERA MAMANI, CONCEPTO: DEPÓSITO POR DEVOLUCION DE VIATICOS ORURO, CUENTA DE DEPOSITO: CUENTA UNICA DEL TESORO</t>
  </si>
  <si>
    <t>00099021001 DEPOSITO DE EFECTIVO, DEPOSITANTE: GUADALUPE IVON TARQUI RAMOS, CONCEPTO: DEVOLUCION DE VIATICOS, CUENTA DE DEPOSITO: CUENTA UNICA DEL TESORO</t>
  </si>
  <si>
    <t>00344018001 DEPOSITO DE EFECTIVO, DEPOSITANTE: CARLOS ALBERTO REZA AZURDUY, CONCEPTO: DEVOLUCION DE SALDOS NO UTILIZADOS AL C31 390, CUENTA DE DEPOSITO: CUENTA UNICA DEL TESORO</t>
  </si>
  <si>
    <t>00099021001 DEPOSITO DE EFECTIVO, DEPOSITANTE: DANIEL CHOQUE HUARICALLO, CONCEPTO: DEVOLUCION DE VIATICOS, CUENTA DE DEPOSITO: CUENTA UNICA DEL TESORO</t>
  </si>
  <si>
    <t>00099021001 DEPOSITO DE EFECTIVO, DEPOSITANTE: FIDEL VICTOR CHAVEZ FORONDA, CONCEPTO: DEVOLUCION DE HABERES, CUENTA DE DEPOSITO: CUENTA UNICA DEL TESORO</t>
  </si>
  <si>
    <t>00046171101 DEPOSITO DE EFECTIVO, DEPOSITANTE: GREGORIO GONZALES CHALLAPA, CONCEPTO: SANCION POR INCUMPLIMIENTO A NORMA, CUENTA DE DEPOSITO: CUENTA UNICA DEL TESORO</t>
  </si>
  <si>
    <t>00046171101 DEPOSITO DE EFECTIVO, DEPOSITANTE: ALVARO FUENTES ION TECNOLOGIC Y MSA KOSMETIC SRL, CONCEPTO: SANCION POR INCUMPLIMIENTO A LA NORMA R.A.37/2020, CUENTA DE DEPOSITO: CUENTA UNICA DEL TESORO</t>
  </si>
  <si>
    <t>00099021001 DEPOSITO DE EFECTIVO, DEPOSITANTE: MAURICIO CLEVER FLORES MORALES, CONCEPTO: POR DEVOLUCIONDE MAXIMA REMUNERACION ECONOMICA PERCIBIDA EN INSTITUCION PUBLICA MES NOVIEMBRE 2022, CUENTA DE DEPOSITO: CUENTA UNICA DEL TESORO</t>
  </si>
  <si>
    <t>00099021001 DEPOSITO DE EFECTIVO, DEPOSITANTE: OSCAR NIGOEVIC HEREDIA, CONCEPTO: DEVOLUCION DEMASIA HABERES MAXIMA REMUNERACION SECTOR PÚBLICO, CUENTA DE DEPOSITO: CUENTA UNICA DEL TESORO</t>
  </si>
  <si>
    <t>00099021001 DEPOSITO DE EFECTIVO, DEPOSITANTE: GERMAN MENA SANTANDER, CONCEPTO: DEVOLUCION DEMASIA HABERES MAXIMA REMUNERACION SECTOR PÚBLICO, CUENTA DE DEPOSITO: CUENTA UNICA DEL TESORO</t>
  </si>
  <si>
    <t>00591012001 DEP.DE CHEQ.AJENOS,RET.DE CAM.,CONCEPTO: RECAUDACION LINEA ROJA PARQUEO DEL 10-03-2023 SEGUN C21 CIP 915 Y DOC. ADJ,DEP.: EMP ESTATAL DE TRANSPORTE POR CABLE MI TELEFERICO</t>
  </si>
  <si>
    <t>00587012001 DEP.DE CHEQ.AJENOS,RET.DE CAM.,CONCEPTO: DEP. PLANILLAS 2 Y 3 EN SENA,DEP.: E.B.C. , PROCEDENCIA: BANCO UNION S.A., CHEQUE: 1792, FECHA DE EMISION:30/03/2023</t>
  </si>
  <si>
    <t>00244012001 DEP.DE CHEQ.AJENOS,RET.DE CAM.,CONCEPTO: DEVOL DEL MONTO POR LA OBT DE UNA GARANTIA DE CUMPLIMIENTO DE CONTRATO DEL PROY CUENCA JUNTAS CORANI,DEP.: SERVICIO NACIONAL DE AEROFOTOGRAMETRIA</t>
  </si>
  <si>
    <t>00015011108 DEP.DE CHEQ.AJENOS,RET.DE CAM.,CONCEPTO: DEPOSÍTO A LA CUT,DEP.: MINISTERIO DE GOBIERNO , PROCEDENCIA: BANCO UNION S.A., CHEQUE: 52230, FECHA DE EMISION:23/03/2023</t>
  </si>
  <si>
    <t>00099021001 DEP.DE CHEQ.AJENOS,RET.DE CAM.,CONCEPTO: DEVOLUCION COTIZACION EXCESO,DEP.: FUTURO DE BOLIVIA S.A. AFP , PROCEDENCIA: BANCO DE CREDITO DE BOLIVIA S.A., CHEQUE: 69257, FECHA DE EMISION:29/03/2023</t>
  </si>
  <si>
    <t>00099021001 DEP.DE CHEQ.AJENOS,RET.DE CAM.,CONCEPTO: DEVOLUCION DE COTIZACION EXCESO,DEP.: FUTURO DE BOLIVIA S.A. AFP , PROCEDENCIA: BANCO DE CREDITO DE BOLIVIA S.A., CHEQUE: 69258, FECHA DE EMISION:29/03/2023</t>
  </si>
  <si>
    <t>00099021001 DEPOSITO DE EFECTIVO, DEPOSITANTE: CAMARA DE SENADORES, CONCEPTO: DEVOLUCION DE FONDOS EN AVANCE ENTREGADOS MEDIANTE C-31 N° 573, CUENTA DE DEPOSITO: CUENTA UNICA DEL TESORO</t>
  </si>
  <si>
    <t>00132042002 DEPOSITO DE EFECTIVO, DEPOSITANTE: EEPAF, CONCEPTO: DEVOLUCION DE (MANTENIMIENTO DE VALOR A INTERESES) FORM 200 DE NOVIEMBRE A FEBRERO), CUENTA DE DEPOSITO: CUENTA UNICA DEL TESORO</t>
  </si>
  <si>
    <t>00099021001 DEPOSITO DE EFECTIVO, DEPOSITANTE: INES ROCHA SEJAS, CONCEPTO: PAGO A LA PROCURADURIA GENERAL POR SERVICIOS BASICOS DEL MES DE FEBRERO 2023, CUENTA DE DEPOSITO: CUENTA UNICA DEL TESORO</t>
  </si>
  <si>
    <t>00099021001 DEPOSITO DE EFECTIVO, DEPOSITANTE: JANE LEONOR ROQUE MAMANI, CONCEPTO: DEVOLUCION MONTO ENTREGADO A CUENTA DEL PROGRAMA 100 BECAS DEL MINISTERIO DE EDUCACION, CUENTA DE DEPOSITO: CUENTA UNICA DEL TESORO</t>
  </si>
  <si>
    <t>00046104203 DEPOSITO DE EFECTIVO, DEPOSITANTE: NICODEM LADISLAO AQUINO CALDERON, CONCEPTO: REVERSION, CUENTA DE DEPOSITO: CUENTA UNICA DEL TESORO</t>
  </si>
  <si>
    <t>00212012001 DEPOSITO DE EFECTIVO, DEPOSITANTE: MARIA ESPERANZA ARISMENDI MULLISACA, CONCEPTO: REPOSICION DE CREDENCIAL, CUENTA DE DEPOSITO: CUENTA UNICA DEL TESORO</t>
  </si>
  <si>
    <t>00213012001 DEPOSITO DE EFECTIVO, DEPOSITANTE: FRANKLIN RUDY MUJICA QUISPE, CONCEPTO: DEVOLUCION DE COMBUSTIBLE, CUENTA DE DEPOSITO: CUENTA UNICA DEL TESORO</t>
  </si>
  <si>
    <t>00213012001 DEPOSITO DE EFECTIVO, DEPOSITANTE: FRANKLIN RUDY MUJICA QUISPE, CONCEPTO: DEVOLUCION DE PEAJES, CUENTA DE DEPOSITO: CUENTA UNICA DEL TESORO</t>
  </si>
  <si>
    <t>00099021001 DEPOSITO DE EFECTIVO, DEPOSITANTE: VICEMINISTERIO DE DEPORTES, CONCEPTO: DEVOLUCION DE SALDOS DE FONDOS EN AVANCE A NOMBRE DE JUAN QUIROGA MOSCOSO, CUENTA DE DEPOSITO: CUENTA UNICA DEL TESORO</t>
  </si>
  <si>
    <t>00046024204 DEPOSITO DE EFECTIVO, DEPOSITANTE: MINISTERIO DE SALUD Y DEPORTES, CONCEPTO: RECURSOS NO UTILIZADOS C-31 : 939/2023 CBTE: 207/2023, CUENTA DE DEPOSITO: CUENTA UNICA DEL TESORO</t>
  </si>
  <si>
    <t>00099021001 DEPOSITO DE EFECTIVO, DEPOSITANTE: VRHR-MMAYA, CONCEPTO: DEVOLUCION SALDO DE FONDOS EN AVANCE, PREVENTIVO 558, CUENTA DE DEPOSITO: CUENTA UNICA DEL TESORO</t>
  </si>
  <si>
    <t>00526012001 DEPOSITO DE EFECTIVO, DEPOSITANTE: BOLIVIA TV-MAX ALVARADO, CONCEPTO: DEVOLUCION DE PASAJES POR VIAJE A ORURO Y COCHABAMBA, CUENTA DE DEPOSITO: CUENTA UNICA DEL TESORO</t>
  </si>
  <si>
    <t>00373024101 DEPOSITO DE EFECTIVO, DEPOSITANTE: ORTEGA TORRES BISMARCK FERNANDO, CONCEPTO: DEVOLUCION DE SALDO DE FONDOS EN AVANCE, CUENTA DE DEPOSITO: CUENTA UNICA DEL TESORO</t>
  </si>
  <si>
    <t>00526012001 DEPOSITO DE EFECTIVO, DEPOSITANTE: BOLIVIA TV - MAX ALVARADO, CONCEPTO: DEVOLUCION DE VIATICOS POR VIAJE A SUCRE, CUENTA DE DEPOSITO: CUENTA UNICA DEL TESORO</t>
  </si>
  <si>
    <t>00526012001 DEPOSITO DE EFECTIVO, DEPOSITANTE: FRANKLIN QUILLAHUAMAN BAUTISTA, CONCEPTO: DEVOLUCION DE PASAJES O VIATICOS, CUENTA DE DEPOSITO: CUENTA UNICA DEL TESORO</t>
  </si>
  <si>
    <t>00099021001 DEPOSITO DE EFECTIVO, DEPOSITANTE: LIZZETTE ZORAYDA FARFAN VARGAS, CONCEPTO: PAGO DE LUZ, AGUA Y USO DE COMEDOR DEL MES DE MARZO, CUENTA DE DEPOSITO: CUENTA UNICA DEL TESORO</t>
  </si>
  <si>
    <t>00099021001 DEPOSITO DE EFECTIVO, DEPOSITANTE: DELICIA HINOJOSA BALTAZAR, CONCEPTO: DEVOLUCION DE SALDO DE FONDOS EN AVANCE NO UTILIZADOS EN EL PLAN MULTISECTORIAL URBANO-ORURO, CUENTA DE DEPOSITO: CUENTA UNICA DEL TESORO</t>
  </si>
  <si>
    <t>00046171101 DEPOSITO DE EFECTIVO, DEPOSITANTE: HP MEDICAL S.R.L., CONCEPTO: PAGO POR CONTRAVENCION A NORMATIVA, CUENTA DE DEPOSITO: CUENTA UNICA DEL TESORO</t>
  </si>
  <si>
    <t>00041031107 DEPOSITO DE EFECTIVO, DEPOSITANTE: LIMBERT PINTO GUTIERREZ, CONCEPTO: DEVOLUCION DE GASTOS VIAJE AL DEPARTAMENTO DE SANTA CRUZ, CUENTA DE DEPOSITO: CUENTA UNICA DEL TESORO</t>
  </si>
  <si>
    <t>00234014201 DEPOSITO DE EFECTIVO, DEPOSITANTE: ARANDO GUTIERREZ JORGE NELSON, CONCEPTO: DEVOLUCION AL C-31 N°209 PARTIDA N°34110, CUENTA DE DEPOSITO: CUENTA UNICA DEL TESORO</t>
  </si>
  <si>
    <t>00222012001 DEPOSITO DE EFECTIVO, DEPOSITANTE: RODRIGO SACACA MAMANI, CONCEPTO: DEVOLUCION POR SALDO NO UTILIZADO DEL PREVENTIVO C31-530, CUENTA DE DEPOSITO: CUENTA UNICA DEL TESORO</t>
  </si>
  <si>
    <t>00234014201 DEPOSITO DE EFECTIVO, DEPOSITANTE: ARANDO GUTIERREZ JORGE NELSON, CONCEPTO: DEVOLUCION AL C-31 N°210 PARTIDA N°851, CUENTA DE DEPOSITO: CUENTA UNICA DEL TESORO</t>
  </si>
  <si>
    <t>00099021001 DEPOSITO DE EFECTIVO, DEPOSITANTE: ASFI-MIGUEL ANGEL SERRANO ESCOBAR, CONCEPTO: DEVOLUCION DE VIATICOS, CUENTA DE DEPOSITO: CUENTA UNICA DEL TESORO</t>
  </si>
  <si>
    <t>00373024105 DEPOSITO DE EFECTIVO, DEPOSITANTE: GLADDYS PUCHO TUPURI, CONCEPTO: POR LA DEVOLUCION DE SALDOS NO EJECUTADOS CONST. SISTEMA DE RIEGO KACA MAYU, CUENTA DE DEPOSITO: CUENTA UNICA DEL TESORO</t>
  </si>
  <si>
    <t>00132032001 DEPOSITO DE EFECTIVO, DEPOSITANTE: TATA DAEWOO COMMERCIAL VEHICLE CO. LTDA, CONCEPTO: DEPÓSITO EN GARANTIA ADQUISICION DE DOS VOLQUETAS DE 20M3 PARA LA PLANTA DE CEMENTO DE ORURO-ECEBOL, CUENTA DE DEPOSITO: CUENTA UNICA DEL TESORO</t>
  </si>
  <si>
    <t>00099021001 DEPOSITO DE EFECTIVO, DEPOSITANTE: ASFI-ADRIANA ELIZABETH PEREZ MAMANI, CONCEPTO: DEVOLUCION DE VIATICOS, CUENTA DE DEPOSITO: CUENTA UNICA DEL TESORO</t>
  </si>
  <si>
    <t>00373024105 DEPOSITO DE EFECTIVO, DEPOSITANTE: GLADDYS PUCHO TUPURI, CONCEPTO: POR LA DEVOLUCION DE SALDOS NO EJECUTADOS CONSTRUCCION SISTEMA DE RIEGO VILA VILA, CUENTA DE DEPOSITO: CUENTA UNICA DEL TESORO</t>
  </si>
  <si>
    <t>00373024103 DEPOSITO DE EFECTIVO, DEPOSITANTE: GLADDYS PUCHO TUPURI, CONCEPTO: POR LA DEVOLUCION DE SALDOS NO EJECUTADOS CONST. SISTEMA DE RIEGO COYHUARUMA (ZONA MANTA PAMPA), CUENTA DE DEPOSITO: CUENTA UNICA DEL TESORO</t>
  </si>
  <si>
    <t>00099021001 DEPOSITO DE EFECTIVO, DEPOSITANTE: SIMON VENTURA CONDORI, CONCEPTO: DEVOLUCION DE SALARIOS, CUENTA DE DEPOSITO: CUENTA UNICA DEL TESORO</t>
  </si>
  <si>
    <t>00099021001 DEPOSITO DE EFECTIVO, DEPOSITANTE: IVAN ALEXEI GUZMAN LIMA, CONCEPTO: DEVOLUCION DE VIATICOS, CUENTA DE DEPOSITO: CUENTA UNICA DEL TESORO</t>
  </si>
  <si>
    <t>00099021001 DEPOSITO DE EFECTIVO, DEPOSITANTE: JEANNETH MIRIAM ZARATE RADA, CONCEPTO: REEMBOLSO DE BECA OTOR|ADO POR EL MINISTERIO DE EDUCACION, CUENTA DE DEPOSITO: CUENTA UNICA DEL TESORO</t>
  </si>
  <si>
    <t>00222012001 DEPOSITO DE EFECTIVO, DEPOSITANTE: LUPE GLORIA CRUZ PUCHO, CONCEPTO: DEVOLUCION DE 13% POR LA DECLARACION DE FACTURAS N°167895-167924-167923, CUENTA DE DEPOSITO: CUENTA UNICA DEL TESORO</t>
  </si>
  <si>
    <t>00099021001 DEPOSITO DE EFECTIVO, DEPOSITANTE: SONIA MALDONADO MAMANI, CONCEPTO: DEVOLUCION DE VIATICOS, CUENTA DE DEPOSITO: CUENTA UNICA DEL TESORO</t>
  </si>
  <si>
    <t>00099021001 DEPOSITO DE EFECTIVO, DEPOSITANTE: CARLOS ALBERTO GUTIERREZ LUQUE, CONCEPTO: DEVOLUCION DE VIATICOS, CUENTA DE DEPOSITO: CUENTA UNICA DEL TESORO</t>
  </si>
  <si>
    <t>00086051101 DEP.DE CHEQ.AJENOS,RET.DE CAM.,CONCEPTO: 2DO PAGO ESTUDIO EDTP COSTRUCCION ADUCCION KHALUYO ACHACHICALA CONVENIO N°69,DEP.: EPSAS S.A. , PROCEDENCIA: BANCO DE CREDITO DE BOLIVIA S.A., CHEQUE: 18807, FECHA DE EMISION:24/03/2023</t>
  </si>
  <si>
    <t>00041011103 DEP.DE CHEQ.AJENOS,RET.DE CAM.,CONCEPTO: TRANSFERENCIA DE RECURSOS POR LA EMISION DE AUTORIZACIONES PREVIAS DE IMPORTACION MES FEBRERO 2023,DEP.: MDPYEP , PROCEDENCIA: BANCO UNION S.A., CHEQUE: 1243, FECHA DE EMISION:28/03/2023</t>
  </si>
  <si>
    <t>00041011104 DEP.DE CHEQ.AJENOS,RET.DE CAM.,CONCEPTO: TRANSFERENCIA DE RECURSOS POR LA EMISION DE CERTIFICACION SELLO HECHO EN BOLIVIA FEBRERO 2023,DEP.: MDPYEP , PROCEDENCIA: BANCO UNION S.A., CHEQUE: 1244, FECHA DE EMISION:28/03/2023</t>
  </si>
  <si>
    <t>00041048006 DEP.DE CHEQ.AJENOS,RET.DE CAM.,CONCEPTO: DEVOLUCION DE RECURSOS POR ASIGNACION DE FONDOS EN AVANCE A LA LIBRETA 00041048006,DEP.: MARLENE QUISPE QUICAÑA , PROCEDENCIA: BANCO UNION S.A., CHEQUE: 595, FECHA DE EMISION:29/03/2023</t>
  </si>
  <si>
    <t>00132012005 DEP.DE CHEQ.AJENOS,RET.DE CAM.,CONCEPTO: DEVOLUCION DE VIATICOS POR LA NO PRESENTACION DE DESCARGOS DEV. N°23,DEP.: BURGOA ZEBALLOS EDDY , PROCEDENCIA: BANCO UNION S.A., CHEQUE: 3396, FECHA DE EMISION:29/03/2023</t>
  </si>
  <si>
    <t>00576012002 DEP.DE CHEQ.AJENOS,RET.DE CAM.,CONCEPTO: POR DEVOLUCION DE VIATICO ASIGNADO A JOHNATAN LOPEZ BEQUE,DEP.: JOHNATAN LOPEZ BEQUE , PROCEDENCIA: BANCO UNION S.A., CHEQUE: 2122, FECHA DE EMISION:23/03/2023</t>
  </si>
  <si>
    <t>00081170001 DEP.DE CHEQ.AJENOS,RET.DE CAM.,CONCEPTO: DEPÓSITO A FAVOR DE LA LIQUIDADORA DE AASANA POR CONCEPTO DE RETENCIONES MANUALES POR RC-IVA AL PERS,DEP.: SARAH MARIA ISABEL FIGUEREDO QUISBERT</t>
  </si>
  <si>
    <t>00132012005 DEP.DE CHEQ.AJENOS,RET.DE CAM.,CONCEPTO: DEVOLUCION DE VIATICOS POR LA NO PRESENTACION DE DESCARGOS DEV. 562,DEP.: BURGOA ZEBALLOS EDDY , PROCEDENCIA: BANCO UNION S.A., CHEQUE: 3395, FECHA DE EMISION:29/03/2023</t>
  </si>
  <si>
    <t>00099021001 DEP.DE CHEQ.AJENOS,RET.DE CAM.,CONCEPTO: DEVOLUCION DE VIATICOS POR LA NO PRESENTACION DE DESCARGOSDEV : 1253,DEP.: VELASQUEZ GUTIERREZ ZULMA , PROCEDENCIA: BANCO UNION S.A., CHEQUE: 3397, FECHA DE EMISION:29/03/2023</t>
  </si>
  <si>
    <t>00099021001 DEP.DE CHEQ.AJENOS,RET.DE CAM.,CONCEPTO: JESSICA JENNY CATARI CHOQUE,DEP.: BANCO UNION S.A. , PROCEDENCIA: BANCO UNION S.A., CHEQUE: 191460, FECHA DE EMISION:31/03/2023</t>
  </si>
  <si>
    <t>00132012005 DEP.DE CHEQ.AJENOS,RET.DE CAM.,CONCEPTO: DEVOLUCION DE VIATICOS POR LA NO PRESENTACION DE DESCARGOS DEV 2013/22,DEP.: BURGOA ZEBALLOS EDDY , PROCEDENCIA: BANCO UNION S.A., CHEQUE: 3420, FECHA DE EMISION:29/03/2023</t>
  </si>
  <si>
    <t>00015011108 DEP.DE CHEQ.AJENOS,RET.DE CAM.,CONCEPTO: DEPÓSITO A LA CUT,DEP.: MINISTERIO DE GOBIERNO , PROCEDENCIA: BANCO UNION S.A., CHEQUE: 52231, FECHA DE EMISION:30/03/2023</t>
  </si>
  <si>
    <t>00099021001 DEP.DE CHEQ.AJENOS,RET.DE CAM.,CONCEPTO: DEVOLUCION DE VIATICOS POR LA NO PRESENTACION DE DESCARGOS DEV : 1348,DEP.: MONDAQUE MERCADO OLIVIA ELISAMAR , PROCEDENCIA: BANCO UNION S.A., CHEQUE: 3398, FECHA DE EMISION:29/03/2023</t>
  </si>
  <si>
    <t>00099021001 DEP.DE CHEQ.AJENOS,RET.DE CAM.,CONCEPTO: DEVOLUCION DE VIATICOS POR LA NO PRESENTACION DE DESCARGOS DEV 1385,DEP.: ROSSO AYLLON JULIO DANIEL , PROCEDENCIA: BANCO UNION S.A., CHEQUE: 3399, FECHA DE EMISION:29/03/2023</t>
  </si>
  <si>
    <t>00099021001 DEP.DE CHEQ.AJENOS,RET.DE CAM.,CONCEPTO: DEVOLUCION DE VIATICOS POR LA NO PRESENTACION DE DESCARGOS DEV 467,DEP.: CHOQUE VILLARPANDO RODRIGO FERNANDO , PROCEDENCIA: BANCO UNION S.A., CHEQUE: 3400, FECHA DE EMISION:29/03/2023</t>
  </si>
  <si>
    <t>00099021001 DEP.DE CHEQ.AJENOS,RET.DE CAM.,CONCEPTO: DEVOLUCION DE VIATICOS POR LA NO PRESENTACION DE DESCARGOS DEV 1284,DEP.: GOMEZ CALLA YOVANA , PROCEDENCIA: BANCO UNION S.A., CHEQUE: 3401, FECHA DE EMISION:29/03/2023</t>
  </si>
  <si>
    <t>00099021001 DEP.DE CHEQ.AJENOS,RET.DE CAM.,CONCEPTO: DEVOLUCION DE VIATICOS POR LA NO PRESENTACION DE DESCARGOS DEV 1228,DEP.: COCA MERCADO JOSE LUIS , PROCEDENCIA: BANCO UNION S.A., CHEQUE: 3402, FECHA DE EMISION:29/03/2023</t>
  </si>
  <si>
    <t>00099021001 DEP.DE CHEQ.AJENOS,RET.DE CAM.,CONCEPTO: DEVOLUCION DE VIATICOS POR LA NO PRESENTACION DE DESCARGOS DEV 1178,DEP.: COCA MERCADO JOSE LUIS , PROCEDENCIA: BANCO UNION S.A., CHEQUE: 3403, FECHA DE EMISION:29/03/2023</t>
  </si>
  <si>
    <t>00670102001 DEP.DE CHEQ.AJENOS,RET.DE CAM.,CONCEPTO: DEVOLUCION DE VIATICOS NO UTILIZADOS,DEP.: DR CARLOS ORTIZ QUEZADA TED-BENI , PROCEDENCIA: BANCO UNION S.A., CHEQUE: 2927, FECHA DE EMISION:27/03/2023</t>
  </si>
  <si>
    <t>00099021001 DEP.DE CHEQ.AJENOS,RET.DE CAM.,CONCEPTO: DEVOLUCION DE VIATICOS POR LA NO PRESENTACION DE DESCARGOS DEV 1218,DEP.: COCA MERCADO JOSE LUIS , PROCEDENCIA: BANCO UNION S.A., CHEQUE: 3404, FECHA DE EMISION:29/03/2023</t>
  </si>
  <si>
    <t>00099021001 DEP.DE CHEQ.AJENOS,RET.DE CAM.,CONCEPTO: DEVOLUCION DE VIATICOS POR LA NO PRESENTACION DE DESCARGOS DEV 1018,DEP.: TORRICO GUEVARA GUERY , PROCEDENCIA: BANCO UNION S.A., CHEQUE: 3405, FECHA DE EMISION:29/03/2023</t>
  </si>
  <si>
    <t>00526012001 DEP.DE CHEQ.AJENOS,RET.DE CAM.,CONCEPTO: DEVOLUCION DE VIATICOS NO EJECUTADOS WILMER SANJINEZ,DEP.: WILMER SANJINEZ , PROCEDENCIA: BANCO UNION S.A., CHEQUE: 16843, FECHA DE EMISION:27/03/2023</t>
  </si>
  <si>
    <t>00099021001 DEP.DE CHEQ.AJENOS,RET.DE CAM.,CONCEPTO: DEVOLUCION DE VIATICOS POR LA NO PRESENTACION DE DESCARGOS DEV 1219,DEP.: TORRICO GUEVARA GUERY , PROCEDENCIA: BANCO UNION S.A., CHEQUE: 3406, FECHA DE EMISION:29/03/2023</t>
  </si>
  <si>
    <t>00099021001 DEP.DE CHEQ.AJENOS,RET.DE CAM.,CONCEPTO: DEVOLUCION DE VIATICOS POR LA NO PRESENTACION DE DESCARGOS DEV 1221,DEP.: CHOQUE TAPIA FREDDY ROLANDO , PROCEDENCIA: BANCO UNION S.A., CHEQUE: 3407, FECHA DE EMISION:29/03/2023</t>
  </si>
  <si>
    <t>00132012007 DEP.DE CHEQ.AJENOS,RET.DE CAM.,CONCEPTO: DEVOLUCION DE VIATICOS POR LA NO PRESENTACION DE DESCARGOS DEV 1318,DEP.: MARZA VILLCA ANA LUDMILA , PROCEDENCIA: BANCO UNION S.A., CHEQUE: 3408, FECHA DE EMISION:29/03/2023</t>
  </si>
  <si>
    <t>00099021001 DEP.DE CHEQ.AJENOS,RET.DE CAM.,CONCEPTO: REEMBOLSO SUBSIDIO DE INCAPACIDAD TEMPORAL,DEP.: CONTRALORIA GENERAL DEL ESTADO , PROCEDENCIA: BANCO NACIONAL DE BOLIVIA S.A., CHEQUE: 3612100, FECHA DE EMISION:10/03/2023</t>
  </si>
  <si>
    <t>00099021001 DEP.DE CHEQ.AJENOS,RET.DE CAM.,CONCEPTO: DEVOLUCION DE VIATICOS POR LA NO PRESENTACION DE DESCARGOS DEV 1314,DEP.: QUENA CHOQUE JORGE , PROCEDENCIA: BANCO UNION S.A., CHEQUE: 3410, FECHA DE EMISION:29/03/2023</t>
  </si>
  <si>
    <t>00099021001 DEP.DE CHEQ.AJENOS,RET.DE CAM.,CONCEPTO: DEVOLUCION DE VIATICOS POR LA NO PRESENTACION DE DESCARGOS DEV 1265,DEP.: DELGADO GLORIA ELENA , PROCEDENCIA: BANCO UNION S.A., CHEQUE: 3414, FECHA DE EMISION:29/03/2023</t>
  </si>
  <si>
    <t>00099021001 DEP.DE CHEQ.AJENOS,RET.DE CAM.,CONCEPTO: DEVOLUCION DE VIATICOS POR LA NO PRESENTACION DE DESCARGOS DEV 1215,DEP.: ARUQUIPA CHIPANA IRINEO , PROCEDENCIA: BANCO UNION S.A., CHEQUE: 3411, FECHA DE EMISION:29/03/2023</t>
  </si>
  <si>
    <t>00099021001 DEP.DE CHEQ.AJENOS,RET.DE CAM.,CONCEPTO: DEVOLUCION DE VIATICOS POR LA NO PRESENTACION DE DESCARGOS DEV 1188,DEP.: ARUQUIPA CHIPANA IRINEO , PROCEDENCIA: BANCO UNION S.A., CHEQUE: 3412, FECHA DE EMISION:29/03/2023</t>
  </si>
  <si>
    <t>00099021001 DEP.DE CHEQ.AJENOS,RET.DE CAM.,CONCEPTO: DEVOLUCION DE VIATICOS POR LA NO PRESENTACION DE DESCARGOS DEV 1275,DEP.: QUISPE CHOQUE EMMA , PROCEDENCIA: BANCO UNION S.A., CHEQUE: 3413, FECHA DE EMISION:29/03/2023</t>
  </si>
  <si>
    <t>00099021001 DEP.DE CHEQ.AJENOS,RET.DE CAM.,CONCEPTO: DEVOLUCION DE VIATICOS POR LA NO PRESENTACION DE DESCARGOS DEV 1343,DEP.: MOSTASEDO ROJAS YESSICA , PROCEDENCIA: BANCO UNION S.A., CHEQUE: 3415, FECHA DE EMISION:29/03/2023</t>
  </si>
  <si>
    <t>00070011102 DEP.DE CHEQ.AJENOS,RET.DE CAM.,CONCEPTO: DEVOLUCION DE RECURSOS SEGUN INFORME MTEPS/UAI 06/2021 JOSE RIVERA ETEROVIC,DEP.: MINISTERIO DE TRABAJO , PROCEDENCIA: BANCO UNION S.A., CHEQUE: 10912, FECHA DE EMISION:30/03/2023</t>
  </si>
  <si>
    <t>NUMERO DE LIBRETA CUT: 00283012001 OPERACIÓN E18 TRANSFERENCIA DEL SISTEMA FINANCIERO POR CUENTA DE TERCEROS A LA CUT A SOL ESCRITA ALMACENERA BOLIVIANA SA</t>
  </si>
  <si>
    <t>COBRO COSTOS DE PAPELERIA POR REGULARIZACION DE TRANSFERENCIA DEL EXTERIOR POR ORDEN DE CONSULADO DEL ESTADO PLURINACIONAL DE BOLIVIA EN MADRID ESPAÑA REF.: DEVOLUCIÓN GASTOS DE FUNCIONAMIENTO GESTIÓN 2022 LIB. 00099021001 TGN-RECURSOS ORDINARIOS (3987)</t>
  </si>
  <si>
    <t>NUMERO DE LIBRETA CUT: 00513014201 OPERACIÓN E18 TRANSFERENCIA DEL SISTEMA FINANCIERO POR CUENTA DE TERCEROS A LA CUT TRANSFERENCIA DEL 1% DEL VALOR DE INVERSION POR ACTIVIDADES EN AREAS PROTEGIDAS DE ACUERDO A DS 2366 DESTINADAS A LA GESTION AMBIENTAL SOLICITUD YPFB CHACO SA</t>
  </si>
  <si>
    <t>REGULARIZACION DE TRANSFERENCIA DEL EXTERIOR SEGUN SWIFT NO.2086 DE FECHA 01/03/2023 ORDENANTE: CONSULADO GENERAL DE BOLIVIA (BUENOS AIRES ARGENTINA) REF.: GOVERNMENT SERVIC (20230207-00200912) LIB. 00340012005 SEGIP - RECAUDACION EXTERIOR - CEDULAS DE IDENTIDAD</t>
  </si>
  <si>
    <t>COBRO COSTOS DE PAPELERIA POR REGULARIZACION DE TRANSFERENCIA DEL EXTERIOR POR ORDEN DE CONSULADO GENERAL DE BOLIVIA (BUENOS AIRES ARGENTINA) REF.: GOVERNMENT SERVIC (20230207-00200912) LIB. 00340012003 RECAUDACION EXTRANJERIA - C.I. -L.C.</t>
  </si>
  <si>
    <t>||TRANSFERENCIA DE FONDOS S/G. MENSAJE SWIFT NRO. 3425 DE LA FECHA, Y NOTA REMITIDA POR LA DIRECCIÓN GENERAL DE AERONAUTICA CIVIL CITE: DGAC-10774/2022 DE FECHA 31/03/2022 (HRE-TGL-5031) (SECTOR PÚBLICO - SOBREVUELOS). DÉBITO DE LA LIBRETA 0117012001 DGAC, REPOSICIÓN ÚTILES DE ESCRITORIO.</t>
  </si>
  <si>
    <t>||TRANSFERENCIA DE FONDOS S/G. MENSAJES SWIFTS NROS. 3469 DE LA FECHA Y 3223 DE FECHA 24/2/2023,Y NOTA CITE:AGBC-AGBC/DAF/CNI-RSYS-0014-CAR/2022 DE FECHA 26/04/2022 (HRE-TGL-6525) ENVIADO POR LA AGENCIA BOLIVIANA DE CORREOS. DE LA LIBRETA 000383012001 AGENCIA BOLIVIANA DE CORREOS, REPOSICIÓN DE ÚTILES DE ESCRITORIO.</t>
  </si>
  <si>
    <t>NUMERO DE LIBRETA CUT: 03420102001 OPERACIÓN E18 TRANSFERENCIA DEL SISTEMA FINANCIERO POR CUENTA DE TERCEROS A LA CUT TRANSFERENCIA RECURSOS DEL FIDEICOMISO AEVIVIENDA SALDOS NO UTILIZADOS</t>
  </si>
  <si>
    <t>NUMERO DE LIBRETA CUT: 00373024105 OPERACIÓN E75 TRANSFERENCIA DE LA CUENTA FISCAL BUN A LA CUT EN MN TRANSFERENCIA DE FONDOS AL BCB A SOLICITUD DEL: GOBIERNO AUTONOMO MUNICIPAL DE SAN CARLOS SEGÃN CARTA G.A.M.S.C.-D.A.F.-OF. NÂ° 065/2023 A LA CUENTA ÃNICA DEL TESORO CUT 3987 LIBRETA NÂ° 0037302</t>
  </si>
  <si>
    <t>NUMERO DE LIBRETA CUT: 00099021001 OPERACIÓN E75 TRANSFERENCIA DE LA CUENTA FISCAL BUN A LA CUT EN MN TRANSFERENCIA DE FONDOS AL BCB A SOLICITUD DEL: GOBIERNO AUTONOMO MUNICIPAL DE SAN CARLOS SEGÃN CARTA G.A.M.S.C.-D.A.F.-OF. NÂ° 066/2023 A LA CUENTA ÃNICA DEL TESORO CUT 3987 LIBRETA NÂ° 0009902</t>
  </si>
  <si>
    <t>TRANSFERENCIA DE FONDOS AL EXTERIOR A SOLICITUD DE BOLIVIANA DE AVIACION SEGUN SOLICITUD 17772 REF: INVOICES I221739 I221742 I231022 I231026 I221740 I231020 I231023 I221741 I231021 I231024 I221736 I231002 I231006 I221737 I231004 I231008 I221743 I231005 I231028 PAGO POR LA COMPRA D LIB. 00578012002 BOA-BOLIVIANA DE AVIACION-INGRESOS</t>
  </si>
  <si>
    <t>||TRANSFERENCIA DE FONDOS S/G. MENSAJE SWIFT NRO. 3544 DE LA FECHA, Y NOTA CITE: DGAC-10774/2022 DE FECHA 31/03/2022 (HRE-TGL-5031). (SECTOR PÚBLICO - SOBREVUELOS). DÉBITO DE LA LIBRETA 0117012001 DGAC, REPOSICIÓN ÚTILES DE ESCRITORIO.</t>
  </si>
  <si>
    <t>COBRO COSTOS DE PAPELERIA POR REGULARIZACION DE TRANSFERENCIA DEL EXTERIOR POR ORDEN DE CONSULADO DEL ESTADO PLURINACIONAL DE BOLIVIA EN CORUMBA BRASIL REF.: DEVOLUCIÓN GASTOS DE FUNCIONAMIENTO GESTIÓN 2022 LIB. 00099021001 TGN-RECURSOS ORDINARIOS (3987)</t>
  </si>
  <si>
    <t>COBRO COSTOS DE PAPELERIA POR REGULARIZACION DE TRANSFERENCIA DEL EXTERIOR POR ORDEN DE CONSULADO GENERAL DE BOLIVIA EN EE UU HOUSTON REF.: RECAUDACIONES GESTÓRIA CONSULAR POR EL MES DE FEBRERO/2023 LIB. 00010011102 MIN.RELACIONES EXTERIORES - GESTORIA CONSULAR LEY Nº 3108</t>
  </si>
  <si>
    <t>||TRANSFERENCIA DE FONDOS SEGÚN MENSAJES SWIFT N°3534 Y 3532 DE LA FECHA Y NOTA CITE: DGAC-10774/2022 (HRE-TGL-5031) DE FECHA 31/3/2022 DE LA DIRECCIÓN GENERAL DE AERONÁUTICA CIVIL. (SECTOR PÚBLICO-SOBREVUELOS). DÉBITO DE LA LIBRETA 0117012001 DGAC, REPOSICIÓN DE ÚTILES DE ESCRITORIO.</t>
  </si>
  <si>
    <t>'COBRO DE'||ÚTILES DE ESCRITORIO POR EL COMPROBANTE NRO. 1055563 DE LA FECHA, S/G. NOTA CITE CITE PRS/GAFC-3496/2022 DE FECHA 16/12/2022 (HRE-TGL-19648) ENVIADO POR YACIMIENTOS PETROLIFEROS FISCALES BOLIVIANOS. DEBITO DE LA LIBRETA 00513022001 YPFB - OPERACIONES</t>
  </si>
  <si>
    <t>'COBRO DE'||UTILES DE ESCRITORIO POR EL COMPROBANTE NRO.1055573 DE LA FECHA, S/G.NOTA PRS/GAFC-3496/2022 DE F.16/12/2022 (HRE-TGL-2022-19648). ENVIADO POR YACIMIENTOS PETROLIFEROS FISCALES BOLIVIANOS. DÉBITO DE LA LIBRETA 00513022001 YPFB-"OPERACIONES" COBRO DE ÚTILES DE ESCRITORIO.</t>
  </si>
  <si>
    <t>'COBRO DE'||UTILES DE ESCRITORIO POR EL COMPROBANTE N° 1055565 DE LA FECHA, S/G.NOTA CITE: PRS/GAFC-3496/2022 DE FECHA 16/12/2022 (HRE-TGL-19648) ENVIADO POR YACIMIENTOS PETROLIFEROS FISCALES BOLIVIANOS. (SECTOR PÚBLICO-EXPORTACIONES). DÉBITO DE LA LIBRETA 00513022001 YPFB - OPERACIONES.</t>
  </si>
  <si>
    <t>'COBRO DE'||ÚTILES DE ESCRITORIO POR EL COMPROBANTE N°1055568 Y NOTA CITE: PRS/GAFC-3496/2022 DE FECHA 16/12/2022 (HRE-TGL-19648) DE YACIMIENTOS PETROLÍFEROS FISCALES BOLIVIANOS. (SECTOR PÚBLICO  EXPORTACIÓN DE UREA Y OTROS YPFB). DÉBITO DE LA LIBRETA 00513022001 YPFB - OPERACIONES, REPOSICIÓN DE ÚTILES DE ESCRITORIO.</t>
  </si>
  <si>
    <t>||TRANSFERENCIA DE FONDOS S/G MENSAJE SWIFT NRO.3528 DE LA FECHA Y NOTA CITE DGAC/10774/2022 DE F.31.03.2022 (HRE-TGL-5031) DE LA DIRECCION GENERAL DE AERONAUTICA CIVIL (SECTOR PÚBLICO- SOBREVUELOS). DEBITO DE LA LIBRETA 0117012001 DGAC, REPOSICIÓN DE ÚTILES DE ESCRITORIO.</t>
  </si>
  <si>
    <t>VENTA DE DIVISAS S/G NOTA SEDEM/GG/EB N°0024/2023,11/01/2023 Y AUT.VTA.DIV.EFECT.P/MEFP DE 02/03/2023.REF.:EMISION CARTA DE CREDITO I-2023-14,COMISION EMISION L/C 0,15% S/USD1.503.885,40.-POR 151 DIAS,REEMB.GSTS.COMUNICACION BS220.-Y EMISION COM LIB. 00132032001 ECEBOL - GESTION OPERATIVA REF: COMISIONES EMISION I-2023-14</t>
  </si>
  <si>
    <t>'TRANSFERENCIA'||RECIBIDA DEL EXTERIOR SEGÚN MENSAJE SWIFT Nº 3521 (REM.EXT.) DE FECHA 02-03-2023 POR PRIMER DESEMBOLSO DEL PRÉSTAMO F.ROT./AID 12/006/00. LIBRETA N° 00046057011 MSYD - RECURSOS CONVENIO FINANCIERO F.ROT./AID 12/006/00</t>
  </si>
  <si>
    <t>COBRO COSTOS DE PAPELERIA SEGUN TRANSFERENCIA DEL EXTERIOR POR ORDEN DE EMBAJADA DE BOLIVIA EN BRUSELAS BELGICA REF.: RECAUDACIONES GESTORÍA CONSULAR DICIEMBRE 22 ENERO 23 LIB. 00010011102 MIN.RELACIONES EXTERIORES - GESTORIA CONSULAR LEY Nº 3108</t>
  </si>
  <si>
    <t>||COMISION TRANSFERENCIA FDOS.AL EXTERIOR 0,10% S/USD523.500.-,REEMB.GSTS.COMUNICACION BS220.-Y EMISION COMP.CONTABLE BS50.-REF.:PAGO 5 LC I-2022-18 P/C MHE-EECGNV A/F TA GAS TECHNOLOGY S.A.U.,EN COMPL.A COMP.1055555,02/03/2023. LIB.00078034201 MHE -EEC-GNV FONDO DE CONVERSION DE VEHICULOS REF.:COMISIONES PAGO 5 LC I-2022-18</t>
  </si>
  <si>
    <t>'TRANSFERENCIA'||RECIBIDA DEL EXTERIOR SEGÚN MENSAJE SWIFT Nº 3521 (REM.EXT.) DE FECHA 02-03-2023 POR PRIMER DESEMBOLSO DEL PRÉSTAMO F.ROT./AID 12/006/00. LIBRETA N° 00046051101 MIN. SALUD Y DEPORTES - UCOFI. REF.: UTILES DE ESCRITORIO</t>
  </si>
  <si>
    <t>||LIBRETA CUT N°00572019202, DESEMBOLSO DE PRESTAMO EN EL MARCO DEL FIDEICOMISO FINPRO N°025 CON LA EMPRESA EMAPA - PROYECTO "IMPLEMENTACIÓN PLANTA PISCÍCOLA EN LA AMAZONÍA" SEGUN NOTA: BDP/GO/JNPC/1144/2023.</t>
  </si>
  <si>
    <t>NUMERO DE LIBRETA CUT: 00099021001 OPERACIÓN E75 TRANSFERENCIA DE LA CUENTA FISCAL BUN A LA CUT EN MN TRANSFERENCIA DE FONDOS A SOLICITUD DE: GOBIERNO AUTONOMO MUNICIPAL DE PAPEL PAMPA CITE: GAMPP/MAE-FEVL/NÂ°047/2023 CUENTA CUT 3987 LIBRETA NÂ° 00099021001 TGN-RECURSOS ORDINARIOS</t>
  </si>
  <si>
    <t>NUMERO DE LIBRETA CUT: 00373024105 OPERACIÓN E75 TRANSFERENCIA DE LA CUENTA FISCAL BUN A LA CUT EN MN TRANSFERENCIA DE FONDOS A SOLICITUD DE: GOBIERNO AUTONOMO MUNICIPAL DE CAMARGO, CITE:OF-G.A.M.C./DESP.NÂ°161/2023 CUENTA CUT 3987 LIBRETA NÂ° 00373024105 FDI-TRANSFERENCIAS PROGRAMADAS Y/O PROY</t>
  </si>
  <si>
    <t>NUMERO DE LIBRETA CUT: 00303014201 OPERACIÓN E75 TRANSFERENCIA DE LA CUENTA FISCAL BUN A LA CUT EN MN TRANSFERENCIA DE FONDOS A SOLICITUD DE: GOBIERNO AUTONOMO DEPARTAMENTAL DE TARIJA, CITE: GADT/SDEF/EMM/OF.NÂ° 209/23</t>
  </si>
  <si>
    <t>A:00099021001 DEVOLUCIÓN DEUDA AL TGN POR PARTE DEL SR. GUILLERMO ARAMAYO HERRERA CORRESPONDIENTE AL MES DEENERO/2022. S/G. INF. SENASIR UAF-ITES Nº 065/2023, DE FECHA 24/02/2023</t>
  </si>
  <si>
    <t>COBRO COSTOS DE PAPELERIA POR REGULARIZACION DE TRANSFERENCIA DEL EXTERIOR POR ORDEN DE CONSULADO DEL ESTADO PLURINACIONAL DE BOLIVIA EN LA QUIACA ARGENTINA REF.: DEVOLUCIÓN GASTOS DE FUNCIONAMIENTO GESTIÓN 2022 LIB. 00099021001 TGN-RECURSOS ORDINARIOS (3987)</t>
  </si>
  <si>
    <t>COBRO COSTOS DE PAPELERIA POR REGULARIZACION DE TRANSFERENCIA DEL EXTERIOR POR ORDEN DE VICECONSULADO DEL ESTADO PLURINACIONAL DE BOLIVIA EN LA PLATA ARGENTINA REF.: DEVOLUCIÓN GASTOS DE FUNCIONAMIENTO GESTIÓN 2022 LIB. 00099021001 TGN-RECURSOS ORDINARIOS (3987)</t>
  </si>
  <si>
    <t>COBRO COSTOS DE PAPELERIA POR REGULARIZACION DE TRANSFERENCIA DEL EXTERIOR POR ORDEN DE EMBAJADA DEL ESTADO PLURINACIONAL DE BOLIVIA EN TEHERÁN IRÁN REF.: DEVOLUCIÓN GASTOS DE FUNCIONAMIENTO Y REMESA ADICIONAL GESTIÓN 2022 LIB. 00099021001 TGN-RECURSOS ORDINARIOS (3987)</t>
  </si>
  <si>
    <t>COBRO COSTOS DE PAPELERIA POR REGULARIZACION DE TRANSFERENCIA DEL EXTERIOR POR ORDEN DE CONSULADO DE BOLIVIA EN EGIPTO EL CAIRO REF.: RECAUDACIONES GESTORIA CONSULAR POR EL MES DE NOVIEMBRE DICIEMBRE 2022 ENERO Y FEBRERO 2023 LIB. 00010011102 MIN.RELACIONES EXTERIORES - GESTORIA CONSULAR LEY Nº 3108</t>
  </si>
  <si>
    <t>COBRO COSTOS DE PAPELERIA SEGUN TRANSFERENCIA DEL EXTERIOR POR ORDEN DE EMBAJADA DE BOLIVIA EN PANAMA REF.: RECAUDACIONES GESTORÍA CONSULAR DICIEMBRE/22 ENERO/23 LIB. 00010011102 MIN.RELACIONES EXTERIORES - GESTORIA CONSULAR LEY Nº 3108</t>
  </si>
  <si>
    <t>'COBRO DE'||ÚTILES DE ESCRITORIO POR EL COMPROBANTE NRO. 1055652 DE LA FECHA, S/G. NOTA CITE CITE PRS/GAFC-3496/2022 DE FECHA 16/12/2022 (HRE-TGL-19648) ENVIADO POR YACIMIENTOS PETROLIFEROS FISCALES BOLIVIANOS. DEBITO DE LA LIBRETA 00513022001 YPFB - OPERACIONES.</t>
  </si>
  <si>
    <t>'COBRO DE'||UTILES DE ESCRITORIO POR EL COMPROBANTE N° 1055654 DE LA FECHA, S/G.NOTA CITE: PRS/GAFC-3496/2022 DE FECHA 16/12/2022 (HRE-TGL-19648) ENVIADO POR YACIMIENTOS PETROLIFEROS FISCALES BOLIVIANOS. (SECTOR PÚBLICO-EXPORTACIONES). DÉBITO DE LA LIBRETA 00513022001 YPFB - OPERACIONES.</t>
  </si>
  <si>
    <t>||REGULARIZACIÓN DE NUESTRA OPERACIÓN NRO.1054731 DE F.17/02/2023 EN ATENCIÓN A NOTAS CITE DGAC/00948/2023 DE LA FECHA (HRE-TSO-345) Y DGAC/10774/2022 DE F.31.03.2022 (HRE-TGL-5031) ENVIADA POR LA DIRECCION GENERAL DE AERONAUTICA CIVIL,ORIGINAL CURSA EN COMPROBANTE NR.1054981 DE F.24.02.23 DEBITO DE LA LIBRETA 0117012001 DGAC, REPOSICIÓN DE ÚTILES DE ESCRITORIO.</t>
  </si>
  <si>
    <t>||REG.DE NUESTRA OPERACIÓN NRO.1053646 DE FECHA 2/2/2023 S/G NOTAS DGAC-00948/2023 DE FECHA 24/2/2023(HRE-TSO-345) (ORIG.CURSA EN EL CBTE.N°1054981), DGAC/10774/2022 DE F.31/3/2022 (HRE-TGL-5031) Y CAR/DGE-UNC N°0032/2023 DE FECHA 2/3/2023(HRE-TGL-3683) (ORIG.CURSA CBTE.N°1055665) DEBITO DE LA LIBRETA 0117012001 DGAC, REPOSICION DE UTILES DE ESCRITORIO.</t>
  </si>
  <si>
    <t>COBRO COSTOS DE PAPELERIA SEGUN TRANSFERENCIA DEL EXTERIOR POR ORDEN DE CONSULADO GENERAL DE BOLIVIA EN MADRID ESPAÑA REF.: RECAUDACIONES GESTORÍA CONSULAR ENERO/23 LIB. 00010011102 MIN.RELACIONES EXTERIORES - GESTORIA CONSULAR LEY Nº 3108</t>
  </si>
  <si>
    <t>A:00099021001 TRANSFERENCIA DE RECUPERACIONES SEGÚN NOTA GEF-LCR-CMD-0119-NOT/23 POR CONCEPTO DE PAGO DE CAPITAL E INTERES DE ACUERDO A CONTRATO DE FIDEICOMISO “PROYECTOS DE INVERSION PUBLICA” CORRESPONDIENTE AL GAM PADCAYA.</t>
  </si>
  <si>
    <t>A:00099021001 TRANSFERENCIA DE RECUPERACIONES SEGÚN NOTA GEF-LCR-CMD-0119-NOT/23 POR CONCEPTO DE PAGO DE CAPITAL E INTERES DE ACUERDO A CONTRATO DE FIDEICOMISO “PROYECTOS DE INVERSION PUBLICA” CORRESPONDIENTE AL GAD BENI.</t>
  </si>
  <si>
    <t>A:00099021001 TRANSFERENCIA DE RECUPERACIONES SEGÚN NOTA GEF-LCR-CMD-0119-NOT/23 POR CONCEPTO DE PAGO DE INTERES DE ACUERDO A CONTRATO DE FIDEICOMISO “PROYECTOS DE INVERSION PUBLICA” CORRESPONDIENTE AL G. A. I. O. C. DE SALINAS.</t>
  </si>
  <si>
    <t>A:00099021001 TRANSFERENCIA DE RECUPERACIONES SEGÚN NOTA GEF-LCR-CMD-0119-NOT/23 POR CONCEPTO DE PAGO DE CAPITAL E INTERES DE ACUERDO A CONTRATO DE FIDEICOMISO “PROYECTOS DE INVERSION PUBLICA” CORRESPONDIENTE AL GAM SAN MATIAS.</t>
  </si>
  <si>
    <t>A:00099021001 TRANSFERENCIA DE RECUPERACIONES SEGÚN NOTA GEF-LCR-CMD-0119-NOT/23 POR CONCEPTO DE PAGO DE CAPITAL E INTERES DE ACUERDO A CONTRATO DE FIDEICOMISO “PROYECTOS DE INVERSION PUBLICA” CORRESPONDIENTE AL GAM IRUPANA.</t>
  </si>
  <si>
    <t>A:00099021001 TRANSFERENCIA DE RECUPERACIONES SEGÚN NOTA GEF-LCR-CMD-0119-NOT/23 POR CONCEPTO DE PAGO DE CAPITAL E INTERES DE ACUERDO A CONTRATO DE FIDEICOMISO “PROYECTOS DE INVERSION PUBLICA” CORRESPONDIENTE AL GAM PUCARA.</t>
  </si>
  <si>
    <t>A:00099021001 TRANSFERENCIA DE RECUPERACIONES SEGÚN NOTA GEF-LCR-CMD-0119-NOT/23 POR CONCEPTO DE PAGO DE CAPITAL E INTERES DE ACUERDO A CONTRATO DE FIDEICOMISO “PROYECTOS DE INVERSION PUBLICA” CORRESPONDIENTE AL GAM ENTRE RIOS (TARIJA).</t>
  </si>
  <si>
    <t>A:00099021001 TRANSFERENCIA DE RECUPERACIONES SEGÚN NOTA GEF-LCR-CMD-0119-NOT/23 POR CONCEPTO DE PAGO DE CAPITAL E INTERES DE ACUERDO A CONTRATO DE FIDEICOMISO “PROYECTOS DE INVERSION PUBLICA” CORRESPONDIENTE AL GAM SOPACHUY.</t>
  </si>
  <si>
    <t>A:00099021001 TRANSFERENCIA DE RECUPERACIONES SEGÚN NOTA GEF-LCR-CMD-0119-NOT/23 POR CONCEPTO DE PAGO DE CAPITAL E INTERES DE ACUERDO A CONTRATO DE FIDEICOMISO “PROYECTOS DE INVERSION PUBLICA” CORRESPONDIENTE AL GAD ORURO.</t>
  </si>
  <si>
    <t>A:00099021001 TRANSFERENCIA DE RECUPERACIONES SEGÚN NOTA GEF-LCR-CMD-0119-NOT/23 POR CONCEPTO DE PAGO DE CAPITAL E INTERES DE ACUERDO A CONTRATO DE FIDEICOMISO “PROYECTOS DE INVERSION PUBLICA” CORRESPONDIENTE AL GAM PUERTO RICO.</t>
  </si>
  <si>
    <t>A:00099021001 TRANSFERENCIA DE RECUPERACIONES SEGÚN NOTA GEF-LCR-CMD-0119-NOT/23 POR CONCEPTO DE PAGO DE CAPITAL E INTERES DE ACUERDO A CONTRATO DE FIDEICOMISO “PROYECTOS DE INVERSION PUBLICA” CORRESPONDIENTE AL GAM VILLA VACA GUZMAN.</t>
  </si>
  <si>
    <t>A:00099021001 TRANSFERENCIA DE RECUPERACIONES SEGÚN NOTA GEF-LCR-CMD-0119-NOT/23 POR CONCEPTO DE PAGO DE CAPITAL E INTERES DE ACUERDO A CONTRATO DE FIDEICOMISO “PROYECTOS DE INVERSION PUBLICA” CORRESPONDIENTE AL GAM CARABUCO.</t>
  </si>
  <si>
    <t>A:00099021001 TRANSFERENCIA DE RECUPERACIONES SEGÚN NOTA GEF-LCR-CMD-0119-NOT/23 POR CONCEPTO DE PAGO DE CAPITAL E INTERES DE ACUERDO A CONTRATO DE FIDEICOMISO “PROYECTOS DE INVERSION PUBLICA” CORRESPONDIENTE AL GAM EL VILLAR.</t>
  </si>
  <si>
    <t>A:00099021001 TRANSFERENCIA DE RECUPERACIONES SEGÚN NOTA GEF-LCR-CMD-0119-NOT/23 POR CONCEPTO DE PAGO DE CAPITAL E INTERES DE ACUERDO A CONTRATO DE FIDEICOMISO “PROYECTOS DE INVERSION PUBLICA” CORRESPONDIENTE AL GAM ICLA.</t>
  </si>
  <si>
    <t>A:00099021001 TRANSFERENCIA DE RECUPERACIONES SEGÚN NOTA GEF-LCR-CMD-0119-NOT/23 POR CONCEPTO DE PAGO DE CAPITAL E INTERES DE ACUERDO A CONTRATO DE FIDEICOMISO “PROYECTOS DE INVERSION PUBLICA” CORRESPONDIENTE AL GAM YANACACHI.</t>
  </si>
  <si>
    <t>A:00099021001 TRANSFERENCIA DE RECUPERACIONES SEGÚN NOTA GEF-LCR-CMD-0119-NOT/23 POR CONCEPTO DE PAGO DE INTERES DE ACUERDO A CONTRATO DE FIDEICOMISO “PROYECTOS DE INVERSION PUBLICA” CORRESPONDIENTE AL GAM SUCRE.</t>
  </si>
  <si>
    <t>A:00099021001 TRANSFERENCIA DE RECUPERACIONES SEGÚN NOTA GEF-LCR-CMD-0119-NOT/23 POR CONCEPTO DE PAGO DE CAPITAL E INTERES DE ACUERDO A CONTRATO DE FIDEICOMISO “PROYECTOS DE INVERSION PUBLICA” CORRESPONDIENTE AL GAM EL ALTO.</t>
  </si>
  <si>
    <t>A:00099021001 TRANSFERENCIA DE RECUPERACIONES SEGÚN NOTA GEF-LCR-CMD-0119-NOT/23 POR CONCEPTO DE PAGO DE CAPITAL E INTERES DE ACUERDO A CONTRATO DE FIDEICOMISO “PROYECTOS DE INVERSION PUBLICA” CORRESPONDIENTE AL GAM TARABUCO.</t>
  </si>
  <si>
    <t>A:00099021001 TRANSFERENCIA DE RECUPERACIONES SEGÚN NOTA GEF-LCR-CMD-0119-NOT/23 POR CONCEPTO DE PAGO DE CAPITAL E INTERES DE ACUERDO A CONTRATO DE FIDEICOMISO “PROYECTOS DE INVERSION PUBLICA” CORRESPONDIENTE AL GAM VINTO.</t>
  </si>
  <si>
    <t>A:00099021001 TRANSFERENCIA DE RECUPERACIONES SEGÚN NOTA GEF-LCR-CMD-0119-NOT/23 POR CONCEPTO DE PAGO DE CAPITAL E INTERES DE ACUERDO A CONTRATO DE FIDEICOMISO “PROYECTOS DE INVERSION PUBLICA” CORRESPONDIENTE AL GAM CHUMA.</t>
  </si>
  <si>
    <t>A:00099021001 TRANSFERENCIA DE RECUPERACIONES SEGÚN NOTA GEF-LCR-CMD-0119-NOT/23 POR CONCEPTO DE PAGO DE CAPITAL E INTERES DE ACUERDO A CONTRATO DE FIDEICOMISO “PROYECTOS DE INVERSION PUBLICA” CORRESPONDIENTE AL GAM SICAYA.</t>
  </si>
  <si>
    <t>A:00099021001 TRANSFERENCIA DE RECUPERACIONES SEGÚN NOTA GEF-LCR-CMD-0119-NOT/23 POR CONCEPTO DE PAGO DE CAPITAL E INTERES DE ACUERDO A CONTRATO DE FIDEICOMISO “PROYECTOS DE INVERSION PUBLICA” CORRESPONDIENTE AL GAM COCAPATA.</t>
  </si>
  <si>
    <t>A:00099021001 TRANSFERENCIA DE RECUPERACIONES SEGÚN NOTA GEF-LCR-CMD-0119-NOT/23 POR CONCEPTO DE PAGO DE INTERES DE ACUERDO A CONTRATO DE FIDEICOMISO “PROYECTOS DE INVERSION PUBLICA” CORRESPONDIENTE AL GAD SANTA CRUZ.</t>
  </si>
  <si>
    <t>A:00099021001 TRANSFERENCIA DE RECUPERACIONES SEGÚN NOTA GEF-LCR-CMD-0119-NOT/23 POR CONCEPTO DE PAGO DE CAPITAL E INTERES DE ACUERDO A CONTRATO DE FIDEICOMISO “PROYECTOS DE INVERSION PUBLICA” CORRESPONDIENTE AL GAM CORQUE.</t>
  </si>
  <si>
    <t>A:00099021001 TRANSFERENCIA DE RECUPERACIONES SEGÚN NOTA GEF-LCR-CMD-0119-NOT/23 POR CONCEPTO DE PAGO DE CAPITAL E INTERES DE ACUERDO A CONTRATO DE FIDEICOMISO “PROYECTOS DE INVERSION PUBLICA” CORRESPONDIENTE AL GAM COBIJA.</t>
  </si>
  <si>
    <t>A:00099021001 TRANSFERENCIA DE RECUPERACIONES SEGÚN NOTA GEF-LCR-CMD-0119-NOT/23 POR CONCEPTO DE PAGO DE CAPITAL E INTERES DE ACUERDO A CONTRATO DE FIDEICOMISO “PROYECTOS DE INVERSION PUBLICA” CORRESPONDIENTE AL GAM TIQUIPAYA.</t>
  </si>
  <si>
    <t>A:00099021001 TRANSFERENCIA DE RECUPERACIONES SEGÚN NOTA GEF-LCR-CMD-0119-NOT/23 POR CONCEPTO DE PAGO DE CAPITAL E INTERES DE ACUERDO A CONTRATO DE FIDEICOMISO “PROYECTOS DE INVERSION PUBLICA” CORRESPONDIENTE AL GAM INCAHUASI.</t>
  </si>
  <si>
    <t>A:00099021001 TRANSFERENCIA DE RECUPERACIONES SEGÚN NOTA GEF-LCR-CMD-0119-NOT/23 POR CONCEPTO DE PAGO DE CAPITAL E INTERES DE ACUERDO A CONTRATO DE FIDEICOMISO “PROYECTOS DE INVERSION PUBLICA” CORRESPONDIENTE AL GAM FERNANDEZ ALONSO.</t>
  </si>
  <si>
    <t>A:00099021001 TRANSFERENCIA DE RECUPERACIONES SEGÚN NOTA GEF-LCR-CMD-0119-NOT/23 POR CONCEPTO DE PAGO DE CAPITAL E INTERES DE ACUERDO A CONTRATO DE FIDEICOMISO “PROYECTOS DE INVERSION PUBLICA” CORRESPONDIENTE AL GAM BELEN DE ANDAMARCA.</t>
  </si>
  <si>
    <t>A:00099021001 TRANSFERENCIA DE RECUPERACIONES SEGÚN NOTA GEF-LCR-CMD-0119-NOT/23 POR CONCEPTO DE PAGO DE INTERES DE ACUERDO A CONTRATO DE FIDEICOMISO “PROYECTOS DE INVERSION PUBLICA” CORRESPONDIENTE AL GAM SIPE SIPE.</t>
  </si>
  <si>
    <t>TRANSFERENCIA DE FONDOS AL EXTERIOR A SOLICITUD DE YACIMIENTOS PETROLIFEROS FISCALES BOLIVIANOS SEGUN SOLICITUD YPFB-0027-2023 REF: PAGO MEMBRESIA IGU GESTION 2022 2023 LIB. 00513012003 LBP-YPFB (2011349681373)</t>
  </si>
  <si>
    <t>VENTA DE DIVISAS CON TRANSFERENCIA DE FONDOS A SOLICITUD DE CONTRALORIA GENERAL DEL ESTADO SEGUN SOLICITUD 17788 REF: PAGO CUOTA ANUAL POR MEMBRESIA A LA ORGANIZACION INTERNACIONAL DE LAS ENTIDADES FISCALIZADORAS SUPERIORES - INTOSAI GESTION 2023 S/G COMUNICACION INTERNA SG/CI-066/2023 Y DOC ADJ HR/ LIB. 00680012001 CONTRALORÍA GENERAL DEL ESTADO - INGRESOS POR DIFERENCIAL CAMBIARIO</t>
  </si>
  <si>
    <t>TRANSFERENCIA DE FONDOS AL EXTERIOR A SOLICITUD DE YACIMIENTOS PETROLIFEROS FISCALES BOLIVIANOS SEGUN SOLICITUD YPFB-0027-2023 REF: PAGO MEMBRESIA IGU GESTION 2022 2023 LIB. 00513012003 LBP-YPFB (2011349681373) POR DIFERENCIAL CAMBIARIO</t>
  </si>
  <si>
    <t>A:00099021001 TRANSFERENCIA DE RECUPERACIONES SEGÚN NOTA GEF-LCR-CMD-0119-NOT/23 POR CONCEPTO DE PAGO DE CAPITAL E INTERES DE ACUERDO A CONTRATO DE FIDEICOMISO “PROYECTOS DE INVERSION PUBLICA” CORRESPONDIENTE AL GAM TUPIZA.</t>
  </si>
  <si>
    <t>A:00099021001 TRANSFERENCIA DE RECUPERACIONES SEGÚN NOTA GEF-LCR-CMD-0119-NOT/23 POR CONCEPTO DE PAGO DE CAPITAL E INTERES DE ACUERDO A CONTRATO DE FIDEICOMISO “PROYECTOS DE INVERSION PUBLICA” CORRESPONDIENTE AL GAM SANTIAGO DE ANDAMARCA.</t>
  </si>
  <si>
    <t>A:00099021001 TRANSFERENCIA DE RECUPERACIONES SEGÚN NOTA GEF-LCR-CMD-0119-NOT/23 POR CONCEPTO DE PAGO DE CAPITAL E INTERES DE ACUERDO A CONTRATO DE FIDEICOMISO “PROYECTOS DE INVERSION PUBLICA” CORRESPONDIENTE AL GAM PAZÑA.</t>
  </si>
  <si>
    <t>A:00099021001 TRANSFERENCIA DE RECUPERACIONES SEGÚN NOTA GEF-LCR-CMD-0119-NOT/23 POR CONCEPTO DE PAGO DE CAPITAL E INTERES DE ACUERDO A CONTRATO DE FIDEICOMISO “PROYECTOS DE INVERSION PUBLICA” CORRESPONDIENTE AL GAD POTOSI.</t>
  </si>
  <si>
    <t>A:00099021001 TRANSFERENCIA DE RECUPERACIONES SEGÚN NOTA GEF-LCR-CMD-0119-NOT/23 POR CONCEPTO DE PAGO DE CAPITAL E INTERES DE ACUERDO A CONTRATO DE FIDEICOMISO “PROYECTOS DE INVERSION PUBLICA” CORRESPONDIENTE AL GAD SANTA CRUZ.</t>
  </si>
  <si>
    <t>A:00099021001 TRANSFERENCIA DE RECUPERACIONES SEGÚN NOTA GEF-LCR-CMD-0119-NOT/23 POR CONCEPTO DE PAGO DE INTERES DE ACUERDO A CONTRATO DE FIDEICOMISO “PROYECTOS DE INVERSION PUBLICA” CORRESPONDIENTE AL GAM HUAYLLAMARCA.</t>
  </si>
  <si>
    <t>A:00099021001 TRANSFERENCIA DE RECUPERACIONES SEGÚN NOTA GEF-LCR-CMD-0119-NOT/23 POR CONCEPTO DE PAGO DE CAPITAL E INTERES DE ACUERDO A CONTRATO DE FIDEICOMISO “PROYECTOS DE INVERSION PUBLICA” CORRESPONDIENTE AL GAM SANTA CRUZ.</t>
  </si>
  <si>
    <t>A:00099021001 A: 00099021001 A fin de atender el Débito Automático (DAU) por reembolso de Subsidios por Incapacidad Temporal s/g nota CITE:MEFP/VTCP/DGPOT/UAIS/No.187/2023 y Nota Int. MEFP/DGAJ/UAJ N°1533/2022 y solicitud de la Unidad de Análisis de Políticas Sociales Económicas en la cual solicita DAU .al Ente Gestor Caja Petrolera de Salud con nota CITE: UDAPE/ 4119/DAF/252/2022 Inf. Técnico y Legal DAF/INF/100/2022 (H.R. 6-27502-R:6-1560-R).</t>
  </si>
  <si>
    <t>A:00099021001 TRANSFERENCIA DE RECUPERACIONES SEGÚN NOTA GEF-LCR-CMD-0119-NOT/23 POR CONCEPTO DE PAGO DE CAPITAL E INTERES DE ACUERDO A CONTRATO DE FIDEICOMISO “PROYECTOS DE INVERSION PUBLICA” CORRESPONDIENTE AL GAM SAN ANDRES DE MACHACA.</t>
  </si>
  <si>
    <t>||REGULARIZACIÓN DE NUESTRA OPERACIÓN N°1055662 DE FECHA 3/3/23 S/G NOTAS CITE: DGAC/001300/2023 ( HRE-TSO-401) Y DGAC-10774/2022 (HRE-TGL-5031) ENVIADAS POR LA DIRECCIÓN GENERAL DE AERONÁUTICA CIVIL. (SECTOR PÚBLICO-SOBREVUELOS). DÉBITO DE LA LIBRETA 0117012001 DGAC, REPOSICIÓN DE ÚTILES DE ESCRITORIO.</t>
  </si>
  <si>
    <t>||TRANSFERENCIA DE FONDOS SEGÚN MENSAJES SWIFT N°3680 Y 3679 DE LA FECHA Y NOTA CITE: DGAC-10774/2022 (HRE-TGL-5031) DE FECHA 31/3/2022 DE LA DIRECCIÓN GENERAL DE AERONÁUTICA CIVIL. (SECTOR PÚBLICO-SOBREVUELOS). DÉBITO DE LA LIBRETA 0117012001 DGAC, REPOSICIÓN DE ÚTILES DE ESCRITORIO.</t>
  </si>
  <si>
    <t>||TRANSFERENCIA DE FONDOS S/G MENSAJES SWIFTS NROS.3637 Y 3638 ,EN ATENCION A NOTA: DGAC-10774/2022 DE FECHA 31/3/2022 (HRE-TGL-5031) ENVIADO POR LA DIRECCION GENERAL DE LA AERONAUTICA CIVIL.(SECTOR PÚBLICO-SOBREVUELOS). DEBITO DE LA LIBRETA 0117012001 DGAC, REPOSICION ÚTILES DE ESCRITORIO.</t>
  </si>
  <si>
    <t>||TRANSFERENCIA DE FONDOS S/G MENSAJES SWIFTS NROS.3627 Y 3629 ,EN ATENCION A NOTA: DGAC-10774/2022 DE FECHA 31/3/2022 (HRE-TGL-5031) ENVIADO POR LA DIRECCION GENERAL DE LA AERONAUTICA CIVIL.(SECTOR PÚBLICO-SOBREVUELOS). DEBITO DE LA LIBRETA 0117012001 DGAC, REPOSICION ÚTILES DE ESCRITORIO.</t>
  </si>
  <si>
    <t>'COBRO DE'||UTILES DE ESCRITORIO POR EL COMPROBANTE NRO.1055808 DE LA FECHA, S/G. NOTA CITE: ESM/GAF/UCPT/034/2023 DE FECHA 1/3/2023 (HRE-TGL-3925) ENVIADO POR LA EMPRESA SIDERURGICA DEL MUTUN. DEBITO DE LA LIBRETA 00573012001 EMPRESA SIDERÚRGICA DEL MUTÚN-RECURSOS PROPIOS.</t>
  </si>
  <si>
    <t>COBRO COSTOS DE PAPELERIA SEGUN TRANSFERENCIA DEL EXTERIOR POR ORDEN DE EMBAJADA DE BOLIVIA EN PAISES BAJOS LA HAYA REF.: RECAUDACIONES GESTORÍA CONSULAR FEBRERO 2023 LIB. 00010011102 MIN.RELACIONES EXTERIORES - GESTORIA CONSULAR LEY Nº 3108</t>
  </si>
  <si>
    <t>COBRO COSTOS DE PAPELERIA SEGUN TRANSFERENCIA DEL EXTERIOR POR ORDEN DE CONSULADO DE BOLIVIA EN CHILE ANTOFAGASTA REF.: RECAUDACIÓN GESTORIA CONSULAR POR EL MES DE FEBRERO 2023 LIB. 00010011102 MIN.RELACIONES EXTERIORES - GESTORIA CONSULAR LEY Nº 3108</t>
  </si>
  <si>
    <t>||AMPLIACION DE VALIDEZ 0,15% S/USD134.089,55.-POR 29 DIAS,COMISION ENMIENDA LC BS220.-REEMBS.GSTS.COMUNICACION BS220.-Y EMISION COMP.CONTABLE BS50.-,S/G NOTA SEDEM/GG/EB/ORU N°0092/2023,02/03/2023.REF.:I-2022-07 P/C ECEBOL A/F INGENIERIA LOGISTICA PERU E.I.R.L. LIB.00132032001 ECEBOL - GESTION OPERATIVA REF.:COMISIONES ENMIENDA 5 LC I-2022-07.</t>
  </si>
  <si>
    <t>'COBRO DE'||ÚTILES DE ESCRITORIO POR EL COMPROBANTE NRO.1055805 DE LA FECHA S/G. NOTA CITE PRS/GAFC-3496/2022 DE F.16.12.2022 (HRE-TGL-19648), ENVIADA POR YACIMIENTOS PETROLIFEROS FISCALES BOLIVIANOS DEBITO DE LA LIBRETA 00513022001 YPFB  OPERACIONES</t>
  </si>
  <si>
    <t>NUMERO DE LIBRETA CUT: 00283012001 OPERACIÓN E18 TRANSFERENCIA DEL SISTEMA FINANCIERO POR CUENTA DE TERCEROS A LA CUT SOL. ESC. DE SOCIEDAD JENNEFER SRL</t>
  </si>
  <si>
    <t>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t>
  </si>
  <si>
    <t>COBRO COSTOS DE PAPELERIA POR REGULARIZACION DE TRANSFERENCIA DEL EXTERIOR POR ORDEN DE CONSULADO GENERAL DE BOLIVIA EN SANTIAGO CHILE REF.: RECAUDACIONES GESTORIA CONSULAR ENERO/23 LIB. 00010011102 MIN.RELACIONES EXTERIORES - GESTORIA CONSULAR LEY Nº 3108</t>
  </si>
  <si>
    <t>COBRO COSTOS DE PAPELERIA POR REGULARIZACION DE TRANSFERENCIA DEL EXTERIOR POR ORDEN DE CONSULADO GENERAL DE BOLIVIA EN ARICA CHILE REF.: RECAUDACIONES GESTORIA CONSULAR FEBRERO 2023 LIB. 00010011102 MIN.RELACIONES EXTERIORES - GESTORIA CONSULAR LEY Nº 3108</t>
  </si>
  <si>
    <t>COBRO COSTOS DE PAPELERIA SEGUN TRANSFERENCIA DEL EXTERIOR POR ORDEN DE TRADERSOUTH LIMITED REF.: CRED SAMPLES OF BL/PURPOSE/OTHR LIB. 00593012001 EMPRESA ESTATAL YACANA - RECURSOS PROPIOS</t>
  </si>
  <si>
    <t>||TRANSFERENCIA DE FONDOS S/G. MENSAJES SWIFT NROS. 3794 Y 3793 DE LA FECHA, Y NOTA REMITIDA POR LA DIRECCIÓN GENERAL DE AERONAUTICA CIVIL CITE: DGAC-10774/2022 DE FECHA 31/03/2022 (HRE-TGL-5031) (SECTOR PÚBLICO - SOBREVUELOS). DÉBITO DE LA LIBRETA 0117012001 DGAC, REPOSICIÓN ÚTILES DE ESCRITORIO.</t>
  </si>
  <si>
    <t>COBRO DE UTILES DE ESCRITORIO POR´||COMPLEMENTO AL COMP. S-1055847 DE LA FECHA REF.: REF.: COMIS.DE TRANSF.DEL BANQUERO EUR 1,334.- F.V. 28/12/2022 PAGO A PERMANENT COURTOF ARBITRATION POR MEMBRESIA POR EUR 12,50 LIB.00099021001 TGN RECURSOS ORDINARIO (3987) COBRO UTILES DE ESCRITORIO</t>
  </si>
  <si>
    <t>||TRANSFERENCIAS DEL EXTERIOR SEGUN MENSAJES SWIFT NROS. 3849 Y 3847 DE LA FECHA Y NOTA CITE: DGAC-10774/2022 DE FECHA 31/03/2022. (HRE-TGL-5031) REMITIDA POR DIRECCIÓN GENERAL DE AERONAUTICA CIVIL. (SECTOR PÚBLICO - SOBREVUELOS) DEBITO DE LA LIBRETA 0117012001 DGAC, REPOSICIÓN DE ÚTILES DE ESCRITORIO</t>
  </si>
  <si>
    <t>NUMERO DE LIBRETA CUT: 00099021001 OPERACIÓN E18 TRANSFERENCIA DEL SISTEMA FINANCIERO POR CUENTA DE TERCEROS A LA CUT TRANSFERENCIA TRANSFERENCIA AL TGN DE ACUERDO LEY NÂ° 1493 REGLAMENTADA POR EL DS NÂ° 4848 SOLICITUD ENDE TRANSMISION S.A.</t>
  </si>
  <si>
    <t>COBRO COSTOS DE PAPELERIA POR REGULARIZACION DE TRANSFERENCIA DEL EXTERIOR POR ORDEN DE SECCIÓN CONSULAR DE BOLIVIA EN GRAN BRETAÑA LONDRES REF.: RECAUDACIÓN GESTORIA CONSULAR POR EL MES DE FEBRERO 2023 LIB. 00010011102 MIN.RELACIONES EXTERIORES - GESTORIA CONSULAR LEY Nº 3108</t>
  </si>
  <si>
    <t>COBRO COSTOS DE PAPELERIA POR REGULARIZACION DE TRANSFERENCIA DEL EXTERIOR POR ORDEN DE CONSULADO DE BOLIVIA EN ARGENTINA JUJUY REF.: RECAUDACIÓN GESTORIA CONSULAR POR LOS MESES DE ENERO Y FEBRERO 2023 LIB. 00010011102 MIN.RELACIONES EXTERIORES - GESTORIA CONSULAR LEY Nº 3108</t>
  </si>
  <si>
    <t>COBRO COSTOS DE PAPELERIA POR REGULARIZACION DE TRANSFERENCIA DEL EXTERIOR POR ORDEN DE CONSULADO DE BOLIVIA EN ARGENTINA ORAN REF.: RECAUDACION GESTORÍA CONSULAR POR LOS MESES DE ENERO A DICIEMBRE 2022 LIB. 00010011102 MIN.RELACIONES EXTERIORES - GESTORIA CONSULAR LEY Nº 3108</t>
  </si>
  <si>
    <t>VENTA DE DIVISAS CON TRANSFERENCIA DE FONDOS A SOLICITUD DE INSTITUTO NACIONAL DE INNOVACION AGROPECUARIA Y FORESTAL (INIAF) SEGUN SOLICITUD 17800 REF: 400100202 - PAGO POR MENBRESIA, ACREDITACION ANUAL QUE CORRESPONDE A LA GESTION 2024 Y LA 3RA CUOTA POR AUDITORIA TECNICA ISTA SEGUN NOTA DE SOLICIT LIB. 00222012001 INIAF- A NIVEL NACIONAL POR DIFERENCIAL CAMBIARIO</t>
  </si>
  <si>
    <t>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t>
  </si>
  <si>
    <t>A:00099021001 TRANSFERENCIA DE RECUPERACIONES SEGÚN NOTA GEF-LCR-CMD-0119-NOT/23 POR CONCEPTO DE PAGO DE CAPITAL E INTERES DE ACUERDO A CONTRATO DE FIDEICOMISO “PROYECTOS DE INVERSION PUBLICA” CORRESPONDIENTE AL GAM VILLA CHARCAS.</t>
  </si>
  <si>
    <t>REGULARIZACION DE TRANSFERENCIA DEL EXTERIOR SEGUN SWIFT NO.3812 DE FECHA 09/03/2023 ORDENANTE: CONSULADO GERAL DA BOLIVIA (BR/SAO PAULO) REF.: S063066326E201 - 0458606 LIB. 00340012005 SEGIP - RECAUDACION EXTERIOR - CEDULAS DE IDENTIDAD</t>
  </si>
  <si>
    <t>TRANSFERENCIA RECIBIDA DEL EXTERIOR SEGÚN MENSAJES SWIFT Nos. 3914-3913 (REM.EXT.) DE FECHA 09-03-2023 POR DESEMBOLSO DE CAF PRÉSTAMO CFA009757 FPS "MI RIEGO TECNIFICADO" LIBRETA N° 00287102001 FPS-RECURSOS PROPIOS REF.: UTILES DE ESCRITORIO</t>
  </si>
  <si>
    <t>COBRO COSTOS DE PAPELERIA POR REGULARIZACION DE TRANSFERENCIA DEL EXTERIOR POR ORDEN DE CONSULADO GERAL DA BOLIVIA (BR/SAO PAULO) REF.: S063066326E201 - 0458606 LIB. 00340012003 RECAUDACION EXTRANJERIA - C.I. -L.C.</t>
  </si>
  <si>
    <t>REGULARIZACION DE TRANSFERENCIA DEL EXTERIOR SEGUN SWIFT NO.3855 DE FECHA 09/03/2023 ORDENANTE: CONSULADO GENERAL DE BOLIVIA EN BUENOS AIRES ARGENTINA REF.: GOVERNMENT SERVICIOS LIB. 00340012005 SEGIP - RECAUDACION EXTERIOR - CEDULAS DE IDENTIDAD</t>
  </si>
  <si>
    <t>NUMERO DE LIBRETA CUT: 03420102001 OPERACIÓN E18 TRANSFERENCIA DEL SISTEMA FINANCIERO POR CUENTA DE TERCEROS A LA CUT TRANSFERENCIA DE RECURSOS DEL FIDEICOMISO AEVIVIENDA GASTOS DE FUNCIONAMIENTO</t>
  </si>
  <si>
    <t>COBRO COSTOS DE PAPELERIA POR REGULARIZACION DE TRANSFERENCIA DEL EXTERIOR POR ORDEN DE VICECONSULADO DE BOLIVIA EN GRANADA ESPAÑA REF.: RECAUDACIONES GESTORIA CONSULAR POR EL MES DE FEBRERO 2022 LIB. 00010011102 MIN.RELACIONES EXTERIORES - GESTORIA CONSULAR LEY Nº 3108</t>
  </si>
  <si>
    <t>COBRO COSTOS DE PAPELERIA POR REGULARIZACION DE TRANSFERENCIA DEL EXTERIOR POR ORDEN DE CONSULADO GENERAL DE BOLIVIA EN BUENOS AIRES ARGENTINA REF.: GOVERNMENT SERVICIOS LIB. 00340012003 RECAUDACION EXTRANJERIA - C.I. -L.C.</t>
  </si>
  <si>
    <t>COBRO COSTOS DE PAPELERIA POR REGULARIZACION DE TRANSFERENCIA DEL EXTERIOR POR ORDEN DE CONSULADO GENERAL DE BOLIVIA EN BUENOS AIRES ARGENTINA REF.: DEVOLUCIÓN GASTOS DE FUNCIONAMIENTO Y REMESA ADICIONAL GESTIÓN 2022 LIB. 00099021001 TGN-RECURSOS ORDINARIOS (3987)</t>
  </si>
  <si>
    <t>COBRO COSTOS DE PAPELERIA POR REGULARIZACION DE TRANSFERENCIA DEL EXTERIOR POR ORDEN DE EMBAJADA DEL ESTADO PLURINACIONAL DE BOLIVIA EN BRUSELAS BELGICA REF.: DEVOLUCIÓN GASTOS DE FUNCIONAMIENTO GESTIÓN 2022 LIB. 00099021001 TGN-RECURSOS ORDINARIOS (3987)</t>
  </si>
  <si>
    <t>COBRO COSTOS DE PAPELERIA POR REGULARIZACION DE TRANSFERENCIA DEL EXTERIOR POR ORDEN DE CONSULADO DE BOLIVIA EN SEVILLA ESPAÑA REF.: RECAUDACIONES GESTORÍA CONSULAR POR EL MES DE FEBRERO 2022 LIB. 00010011102 MIN.RELACIONES EXTERIORES - GESTORIA CONSULAR LEY Nº 3108</t>
  </si>
  <si>
    <t>COBRO COSTOS DE PAPELERIA POR REGULARIZACION DE TRANSFERENCIA DEL EXTERIOR POR ORDEN DE EMBAJADA DE BOLIVIA EN PARIS FRANCIA REF.: RECAUDACIONES GESTORÍA CONSULAR POR EL MES DE FEBRERO 2022 LIB. 00010011102 MIN.RELACIONES EXTERIORES - GESTORIA CONSULAR LEY Nº 3108</t>
  </si>
  <si>
    <t>COBRO COSTOS DE PAPELERIA POR REGULARIZACION DE TRANSFERENCIA DEL EXTERIOR POR ORDEN DE CONSULADO GENERAL DE BOLIVIA EN SAN PABLO BRASIL REF.: RECAUDACIONES GESTORÍA CONSULAR POR EL MES DE FEBRERO 2022 LIB. 00010011102 MIN.RELACIONES EXTERIORES - GESTORIA CONSULAR LEY Nº 3108</t>
  </si>
  <si>
    <t>TRANSFERENCIA DEL EXTERIOR SEGUN SWIFT NO.3931 Y 3930 DE FECHA 09/03/2023 ORDENANTE: BRASILQUIMICA INDUSTRIA E COMERCIO LTDA REF.: CRED INV YLB-GCO-0036-ODV/23-VEX LIB. 00597012001 RECURSOS PROPIOS VENTAS YLB</t>
  </si>
  <si>
    <t>NUMERO DE LIBRETA CUT: 00086014407 OPERACIÓN E75 TRANSFERENCIA DE LA CUENTA FISCAL BUN A LA CUT EN MN TRANSFERENCIA DE FONDOS A SOLICITUD DE: GOBIERNO AUTONOMO MUNICIPAL DE MONTEAGUADO, CITE:G.A.M.MONTEAGUDO S.A.F.NÂ°021/2023 CUENTA CUT 3987 LIBRETA NÂ° 00086014407 MMAYA-BS PLAN NACIONAL DE CUE</t>
  </si>
  <si>
    <t>NUMERO DE LIBRETA CUT: 00099021001 OPERACIÓN E75 TRANSFERENCIA DE LA CUENTA FISCAL BUN A LA CUT EN MN TRANSFERENCIA DE FONDOS A SOLICITUD DE: GOBIERNO AUTONOMO DEPARTAMENTAL DE ORURO, CITE: GAD-ORU/SDAFP/UF/ATCP/CE-0047/2023 CUENTA CUT 3987 LIBRETA NÂ° 00099021001 TGN-RECURSOS ORDINARIOS</t>
  </si>
  <si>
    <t>COBRO COSTOS DE PAPELERIA SEGUN TRANSFERENCIA DEL EXTERIOR POR ORDEN DE BRASILQUIMICA INDUSTRIA E COMERCIO LTDA REF.: CRED INV YLB-GCO-0036-ODV/23-VEX LIB. 00597012001 RECURSOS PROPIOS VENTAS YLB</t>
  </si>
  <si>
    <t>COBRO COSTOS DE PAPELERIA POR REGULARIZACION DE TRANSFERENCIA DEL EXTERIOR POR ORDEN DE SECCIÓN CONSULAR DE BOLIVIA EN CHINA BEIJING REF.: RECAUDACION GESTORÍA CONSULAR POR EL MES DE FEBRERO 2023 LIB. 00010011102 MIN.RELACIONES EXTERIORES - GESTORIA CONSULAR LEY Nº 3108</t>
  </si>
  <si>
    <t>'COBRO DE'||UTILES DE ESCRITORIO POR EL COMPROBANTE N° 1055956 DE LA FECHA, S/G.NOTA CITE: PRS/GAFC-3496/2022 DE FECHA 16/12/2022 (HRE-TGL-19648) ENVIADO POR YACIMIENTOS PETROLIFEROS FISCALES BOLIVIANOS. (SECTOR PÚBLICO-EXPORTACIONES). DÉBITO DE LA LIBRETA 00513022001 YPFB - OPERACIONES.</t>
  </si>
  <si>
    <t>'COBRO DE'||ÚTILES DE ESCRITORIO POR EL COMPROBANTE NRO. 1055955 DE LA FECHA, S/G. NOTA CITE CITE PRS/GAFC-3496/2022 DE FECHA 16/12/2022 (HRE-TGL-19648) ENVIADO POR YACIMIENTOS PETROLIFEROS FISCALES BOLIVIANOS. DEBITO DE LA LIBRETA 00513022001 YPFB - OPERACIONES.</t>
  </si>
  <si>
    <t>REGISTRO DEL VENCIMIENTO DEL BONO DEL TESORO NEGOCIABLE - AMORTIZABLE DEL FPAH, CLAVE DE SERIE: TGNFPAH-N2A-20, SEGUN DOCUMENTACION ADJUNTA. &lt;&gt;</t>
  </si>
  <si>
    <t>TRANSFERENCIA DEL EXTERIOR SEGUN SWIFT NO.3933 DE FECHA 09/03/2023 ORDENANTE: CONSULADO GENERAL DE BOLIVIA BUENOS AIRES ARGENTINA REF.: GOVERNMENT SERVI LIB. 00340012005 SEGIP - RECAUDACION EXTERIOR - CEDULAS DE IDENTIDAD</t>
  </si>
  <si>
    <t>COBRO COSTOS DE PAPELERIA SEGUN TRANSFERENCIA DEL EXTERIOR POR ORDEN DE CONSULADO GENERAL DE BOLIVIA BUENOS AIRES ARGENTINA REF.: GOVERNMENT SERVI LIB. 00340012003 RECAUDACION EXTRANJERIA - C.I. -L.C.</t>
  </si>
  <si>
    <t>COBRO COSTOS DE PAPELERIA SEGUN TRANSFERENCIA DEL EXTERIOR POR ORDEN DE CONSULADO GENERAL DE BOLIVIA EN EE.UU. LOS ANGELES REF.: RECAUDACIÓN GESTORIA CONSULAR POR EL MES DE FEBRERO 2023 LIB. 00010011102 MIN.RELACIONES EXTERIORES - GESTORIA CONSULAR LEY Nº 3108</t>
  </si>
  <si>
    <t>COBRO COSTOS DE PAPELERIA POR REGULARIZACION DE TRANSFERENCIA DEL EXTERIOR POR ORDEN DE CONSULADO DE BOLIVIA EN CÁCERES BRASIL REF.: RECAUDACIÓN GESTORIA CONSULAR POR EL MES DE FEBRERO 2023 LIB. 00010011102 MIN.RELACIONES EXTERIORES - GESTORIA CONSULAR LEY Nº 3108</t>
  </si>
  <si>
    <t>COBRO COSTOS DE PAPELERIA POR REGULARIZACION DE TRANSFERENCIA DEL EXTERIOR POR ORDEN DE CONSULADO GENERAL DE BOLIVIA EN EE.UU. NEW YORK REF.: RECAUDACIÓN GESTORIA CONSULAR POR EL MES DE FEBRERO 2023 LIB. 00010011102 MIN.RELACIONES EXTERIORES - GESTORIA CONSULAR LEY Nº 3108</t>
  </si>
  <si>
    <t>COBRO COSTOS DE PAPELERIA SEGUN TRANSFERENCIA DEL EXTERIOR POR ORDEN DE CONSULADO GENERAL DE BOLIVIA EN EE.UU. MIAMI REF.: RECAUDACION GESTORÍA CONSULAR POR EL MES DE FEBRERO 2023 LIB. 00010011102 MIN.RELACIONES EXTERIORES - GESTORIA CONSULAR LEY Nº 3108</t>
  </si>
  <si>
    <t>'COBRO DE'||ÚTILES DE ESCRITORIO POR EL COMPROBANTE NRO.1056012 DE LA FECHA S/G. NOTA CITE GAFC-0552/DFC/URTE-065/2023 DE FECHA 8.03.2023 (HRE-TGL-4259) ENVIADA POR YACIMIENTOS PETROLIFEROS FISCALES BOLIVIANOS DEBITO DE LA LIBRETA 00513022001 YPFB  OPERACIONES</t>
  </si>
  <si>
    <t>NUMERO DE LIBRETA CUT: 00099021001 OPERACIÓN E18 TRANSFERENCIA DEL SISTEMA FINANCIERO POR CUENTA DE TERCEROS A LA CUT TRANSFERENCIA DISPOCISION DE LA LEY NÂ°1356 DE FECHA 28/12/2020, VENTA SERVICIOS TELEFONIA MOVIL INTERNET PARA FINANCIAMIENTO RENTA UNIVERSAL DE LA VEJEZ</t>
  </si>
  <si>
    <t>REGULARIZACION DE TRANSFERENCIA DEL EXTERIOR SEGUN SWIFT NO.3805 DE FECHA 10/03/2023 ORDENANTE: KENNY SCHULZ (BRAZIL) REF.: CHARTER TAB CONT.COM 04/2023 LIB. 00525012001 LBP-TRANSPORTES AEREOS BOLIVIANOS (4030001162)</t>
  </si>
  <si>
    <t>TRANSFERENCIA DEL EXTERIOR SEGUN SWIFT NO.3990 DE FECHA 10/03/2023 ORDENANTE: CONSULADO DE BOLIVIA EN MADRID REF.: 43 LICENCIAS DE CONDUCIR CORRESPONDIENTES AL MES DE FEBRERO 2.580,00 LIB. 00340012004 SEGIP-RECAUDACION EXTERIOR-LICENCIAS DE CONDUCIR</t>
  </si>
  <si>
    <t>TRANSFERENCIA DEL EXTERIOR SEGUN SWIFT NO.3993 DE FECHA 10/03/2023 ORDENANTE: CONSULADO GENERAL DE BOLIVIA EN MADRID REF.: 525 CÉDULAS DE IDENTIDAD CORRESPONDIENTE AL MES DE FEBRERO 9.450 LIB. 00340012005 SEGIP - RECAUDACION EXTERIOR - CEDULAS DE IDENTIDAD</t>
  </si>
  <si>
    <t>TRANSFERENCIA DEL EXTERIOR SEGUN SWIFT NO.4003 DE FECHA 10/03/2023 ORDENANTE: CONSULADO GENERAL DE BOLIVIA (BUENOS AIRES ARGENTINA) REF.: GOVERNMENT SERVICIOS LIB. 00340012005 SEGIP - RECAUDACION EXTERIOR - CEDULAS DE IDENTIDAD</t>
  </si>
  <si>
    <t>COBRO COSTOS DE PAPELERIA SEGUN TRANSFERENCIA DEL EXTERIOR POR ORDEN DE CONSULADO DE BOLIVIA EN MADRID REF.: 43 LICENCIAS DE CONDUCIR CORRESPONDIENTES AL MES DE FEBRERO 2.580,00 LIB. 00340012003 RECAUDACION EXTRANJERIA - C.I. -L.C.</t>
  </si>
  <si>
    <t>COBRO COSTOS DE PAPELERIA SEGUN TRANSFERENCIA DEL EXTERIOR POR ORDEN DE CONSULADO GENERAL DE BOLIVIA EN MADRID REF.: 525 CÉDULAS DE IDENTIDAD CORRESPONDIENTE AL MES DE FEBRERO 9.450 LIB. 00340012003 RECAUDACION EXTRANJERIA - C.I. -L.C.</t>
  </si>
  <si>
    <t>COBRO COSTOS DE PAPELERIA POR REGULARIZACION DE TRANSFERENCIA DEL EXTERIOR POR ORDEN DE CONSULADO GENERAL DE BOLIVIA EN GINEBRA SUIZA REF.: RECAUDACIONES GESTORÍA CONSULAR POR EL MES DE FEBRERO 2023 LIB. 00010011102 MIN.RELACIONES EXTERIORES - GESTORIA CONSULAR LEY Nº 3108</t>
  </si>
  <si>
    <t>COBRO COSTOS DE PAPELERIA POR REGULARIZACION DE TRANSFERENCIA DEL EXTERIOR POR ORDEN DE CONSULADO DE BOLIVIA EN ARGENTINA CORDOBA REF.: RECAUDACIÓN GESTORIA CONSULAR POR LOS MESES DE ABRIL Y MAYO 2022 LIB. 00010011102 MIN.RELACIONES EXTERIORES - GESTORIA CONSULAR LEY Nº 3108</t>
  </si>
  <si>
    <t>COBRO COSTOS DE PAPELERIA SEGUN TRANSFERENCIA DEL EXTERIOR POR ORDEN DE CONSULADO GENERAL DE BOLIVIA (BUENOS AIRES ARGENTINA) REF.: GOVERNMENT SERVICIOS LIB. 00340012003 RECAUDACION EXTRANJERIA - C.I. -L.C.</t>
  </si>
  <si>
    <t>'COBRO DE'||ÚTILES DE ESCRITORIO POR EL COMPROBANTE NRO. 1056050 DE LA FECHA, S/G. NOTA CITE CITE PRS/GAFC-3496/2022 DE FECHA 16/12/2022 (HRE-TGL-19648) ENVIADO POR YACIMIENTOS PETROLIFEROS FISCALES BOLIVIANOS. DEBITO DE LA LIBRETA 00513022001 YPFB  OPERACIONES.</t>
  </si>
  <si>
    <t>'COBRO DE'||ÚTILES DE ESCRITORIO POR EL COMPROBANTE NRO.1056052 DE LA FECHA S/G. NOTA CITE PRS/GAFC-3496/2022 DE F.16.12.2022 (HRE-TGL-19648), ENVIADA POR YACIMIENTOS PETROLIFEROS FISCALES BOLIVIANOS DEBITO DE LA LIBRETA 00513022001 YPFB  OPERACIONES</t>
  </si>
  <si>
    <t>||TRANSFERENCIA DE FONDOS SEGÚN MENSAJE SWIFT N°3959 DE LA FECHA Y NOTAS: DGAC/00868-2023 (HRE-TGL-3012) (ORIG.CURSA EN ARCHIVO DOSP) Y DGAC-10774/2022 (HRE-TGL-5031) DE FECHA 31/3/2022 ENVIADAS POR LA DIRECCIÓN GENERAL DE AERONÁUTICA CIVIL. (SECTOR PÚBLICO-SOBREVUELOS). DÉBITO DE LA LIBRETA 0117012001 DGAC, REPOSICIÓN DE ÚTILES DE ESCRITORIO.</t>
  </si>
  <si>
    <t>COBRO COSTOS DE PAPELERIA POR REGULARIZACION DE TRANSFERENCIA DEL EXTERIOR POR ORDEN DE EMBAJADA DE BOLIVIA EN OTTAWA CANADA REF.: RECAUDACIONES GESTORIA CONSULAR POR EL MES DE FEBRERO 2023 LIB. 00010011102 MIN.RELACIONES EXTERIORES - GESTORIA CONSULAR LEY Nº 3108</t>
  </si>
  <si>
    <t>COBRO COSTOS DE PAPELERIA POR REGULARIZACION DE TRANSFERENCIA DEL EXTERIOR POR ORDEN DE EMBAJADA DE BOLIVIA EN TOKIO JAPON REF.: RECAUDACIONES GESTORIA CONSULAR POR EL MES DE FEBRERO 2023 LIB. 00010011102 MIN.RELACIONES EXTERIORES - GESTORIA CONSULAR LEY Nº 3108</t>
  </si>
  <si>
    <t>COBRO COSTOS DE PAPELERIA POR REGULARIZACION DE TRANSFERENCIA DEL EXTERIOR POR ORDEN DE EMBAJADA DE BOLIVIA EN MEXICO REF.: RECAUDACIONES GESTORIA CONSULAR POR EL MES DE FEBRERO 2023 LIB. 00010011102 MIN.RELACIONES EXTERIORES - GESTORIA CONSULAR LEY Nº 3108</t>
  </si>
  <si>
    <t>COBRO COSTOS DE PAPELERIA POR REGULARIZACION DE TRANSFERENCIA DEL EXTERIOR POR ORDEN DE CONSULADO GENERAL DE BOLIVIA EN MADRID ESPAÑA REF.: RECAUDACIONES GESTORIA CONSULAR FEBRERO 2023 LIB. 00010011102 MIN.RELACIONES EXTERIORES - GESTORIA CONSULAR LEY Nº 3108</t>
  </si>
  <si>
    <t>COBRO COSTOS DE PAPELERIA POR REGULARIZACION DE TRANSFERENCIA DEL EXTERIOR POR ORDEN DE CONSULADO DE BOLIVIA EN VALENCIA ESPAÑA REF.: RECAUDACIONES GESTORIA CONSULAR POR EL MES DE FEBRERO 2023 LIB. 00010011102 MIN.RELACIONES EXTERIORES - GESTORIA CONSULAR LEY Nº 3108</t>
  </si>
  <si>
    <t>COBRO COSTOS DE PAPELERIA SEGUN TRANSFERENCIA DEL EXTERIOR POR ORDEN DE CONSULADO DE BOLIVIA EN MURCIA, BO/N5161039B. REF.: GESTORIA, TRN/20230309-00144250 (1053660876276514) LIB. 00010011102 MIN.RELACIONES EXTERIORES - GESTORIA CONSULAR LEY Nº 3108</t>
  </si>
  <si>
    <t>COBRO COSTOS DE PAPELERIA SEGUN TRANSFERENCIA DEL EXTERIOR POR ORDEN DE THE EMBASSY OF BOLIVIA/CONSULAR STJARNVAGEN SE/18150 LIDINGO, REF.: RECAUDACIÓN GESTORIA CONSULAR ENERO Y FEBRERO 23. LIB. 00010011102 MIN.RELACIONES EXTERIORES - GESTORIA CONSULAR LEY Nº 3108</t>
  </si>
  <si>
    <t>COBRO COSTOS DE PAPELERIA SEGUN TRANSFERENCIA DEL EXTERIOR POR ORDEN DE CONSULADO GENERAL DE BOLIVIA EN MILAN, REF.: GESTORIA CGBMI FEBRERO 2023 TRN/20230309-00166214 (32937233097036R1) LIB. 00010011102 MIN.RELACIONES EXTERIORES - GESTORIA CONSULAR LEY Nº 3108</t>
  </si>
  <si>
    <t>||TRANSFERENCIA DE FONDOS S/G. MENSAJES SWIFT NROS. 4060 Y 4058 DE LA FECHA, Y NOTA REMITIDA POR LA DIRECCIÓN GENERAL DE AERONAUTICA CIVIL CITE: DGAC-10774/2022 DE FECHA 31/03/2022 (HRE-TGL-5031) (SECTOR PÚBLICO - SOBREVUELOS). DÉBITO DE LA LIBRETA 0117012001 DGAC, REPOSICIÓN ÚTILES DE ESCRITORIO.</t>
  </si>
  <si>
    <t>||REGULARIZACION DE LA OPERACIÓN N° S-1054932 DE F.23/2/2023 DEL DEPARTAMENTO DE OPERACIONES DE INVERSION, EN ATENCION A NOTA CITE: PGE-DGAA-HSCS-0040-CAR/23 DE F.10/3/2023 (HRE-TGL-4347) ENVIADA POR LA PROCURADURIA GENERAL DEL ESTADO. DEBITO DE LA LIBRETA N°00099021001 TGN-RECURSOS ORDINARIOS, COBRO DE UTILES DE ESCRITORIO</t>
  </si>
  <si>
    <t>||RESPUESTA A DEBITO DEL BANQUERO SG MJE.SWIFT NO. 4074 DE LA FECHA REF:COBRO COMIS.POR TRANSFERENCIA EUR 541.- FECHA VALOR 06/03/2023 23 SG SOLICITUD DE LA CONTRALORIA GENERAL DEL ESTADO REF:CUOTA DE MEMBRESIA LIBRETA 00680012001 CONTRALORIA GENERAL DEL ESTADO - INGRESOS</t>
  </si>
  <si>
    <t>||RESPUESTA A DEBITO DEL BANQUERO SG MJE.SWIFT NO. 4074 DE LA FECHA REF:COBRO COMIS.POR TRANSFERENCIA EUR 541.- FECHA VALOR 06/03/2023 23 SG SOLICITUD DE LA CONTRALORIA GENERAL DEL ESTADO REF:CUOTA DE MEMBRESIA CARGO LIBRETA LIBRETA 00680012001 CONTRALORIA GENERAL DEL ESTADO - INGRESOS (UTILES DE ESCRIT.)</t>
  </si>
  <si>
    <t>NUMERO DE LIBRETA CUT: 00283012001 OPERACIÓN E18 TRANSFERENCIA DEL SISTEMA FINANCIERO POR CUENTA DE TERCEROS A LA CUT SOL. ESC. ALMACENERA BOLIVIANA S.A.</t>
  </si>
  <si>
    <t>PAGO A CAF PRÉSTAMO CFA009545 VCTO. 14-03-2023 POR CUENTA DE TGN , NTI. 017068 VALOR 14-03-2023 CAPITAL USD 71.954,55 INTERESES USD 36.508,24 COMISIONES USD 90.737,85 CTA. 3987 CUENTA UNICA DEL TESORO LIB. 00099021001 REF.: COMISIONES BANCARIAS</t>
  </si>
  <si>
    <t>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t>
  </si>
  <si>
    <t>||TRANSFERENCIA DE FONDOS S/G. MENSAJES SWIFT NROS. 4126 Y 4125 DE LA FECHA, Y NOTA REMITIDA POR LA AGENCIA PARA EL DESARROLLO DE LA SOCIEDAD DE LA INFORMACIÓN EN BOLIVIA CITE: ADSIB - DE N° 129 DE FECHA 10/05/2016 (HRE-TGL-6924) (SECTOR PÚBLICO - SERVICIOS). DÉBITO DE LA LIBRETA 00119012001 ADSIB, REPOSICIÓN ÚTILES DE ESCRITORIO.</t>
  </si>
  <si>
    <t>'COBRO DE'||UTILES DE ESCRITORIO POR EL COMPROBANTE N° 1056231 DE LA FECHA, S/G.NOTA CITE: PRS/GAFC-3496/2022 DE FECHA 16/12/2022 (HRE-TGL-19648) ENVIADO POR YACIMIENTOS PETROLIFEROS FISCALES BOLIVIANOS. (SECTOR PÚBLICO-EXPORTACIONES). DÉBITO DE LA LIBRETA 00513022001 YPFB - OPERACIONES.</t>
  </si>
  <si>
    <t>COBRO COSTOS DE PAPELERIA POR REGULARIZACION DE TRANSFERENCIA DEL EXTERIOR POR ORDEN DE CONSULADO GENERAL DE BOLIVIA, CL/PROVIDENCIA CL/00699066036. REF.: GESTORIA CONSULAR MES DE FEBRERO 2023. LIB. 00010011102 MIN.RELACIONES EXTERIORES - GESTORIA CONSULAR LEY Nº 3108</t>
  </si>
  <si>
    <t>COBRO COSTOS DE PAPELERIA SEGUN TRANSFERENCIA DEL EXTERIOR POR ORDEN DE CONSULADO DE BOLIVIA EN BILBAO ESPAÑA REF.: RECAUDACIONES GESTORIA CONSULAR POR EL MES DE FEBRERO/2023 LIB. 00010011102 MIN.RELACIONES EXTERIORES - GESTORIA CONSULAR LEY Nº 3108</t>
  </si>
  <si>
    <t>COBRO COSTOS DE PAPELERIA POR REGULARIZACION DE TRANSFERENCIA DEL EXTERIOR POR ORDEN DE CONSULADO GENERAL DE BOLIVIA EN EEUU MIAMI REF.: DEVOLUCIÓN GASTOS DE FUNCIONAMIENTO GESTIÓN 2022 LIB. 00099021001 TGN-RECURSOS ORDINARIOS (3987)</t>
  </si>
  <si>
    <t>COBRO COSTOS DE PAPELERIA POR REGULARIZACION DE TRANSFERENCIA DEL EXTERIOR POR ORDEN DE EMBAJADA DEL ESTADO PLURINACIONAL DE BOLIVIA EN CARACAS VENEZUELA REF.: DEVOLUCIÓN GASTOS DE FUNCIONAMIENTO Y REMESA ADICIONAL GESTIÓN 2022 LIB. 00099021001 TGN-RECURSOS ORDINARIOS (3987)</t>
  </si>
  <si>
    <t>COBRO COSTOS DE PAPELERIA POR REGULARIZACION DE TRANSFERENCIA DEL EXTERIOR POR ORDEN DE EMBAJADA DE BOLIVIA EN URUGUAY MONTEVIDEO REF.: RECAUDACIONES GESTORIA CONSULAR FEBRERO 2023 LIB. 00010011102 MIN.RELACIONES EXTERIORES - GESTORIA CONSULAR LEY Nº 3108</t>
  </si>
  <si>
    <t>A:00373024107 A: 00373024107 Transferencia de recursos a requerimiento del Fondo de Desarrollo Indígena s/g nota CITE: FDI/DGE/EXT/N°0107/2023 y FDI/DAF/EXT/N°049/2023 para el desembolso de Fortalecimiento Institucional correspondiente al mes de febrero de 2023, en el marco de la Ley N° 1493 de 17 de diciembre de 2022, Ley del Presupuesto General del Estado 2023, en virtud al Informe MEFP/VTCP/DGPOT/UPCFTGN/INF/N°19/2023 (H.R. 6-4761-R; 6-5167-R).</t>
  </si>
  <si>
    <t>A:00373024107 A:00373024107 Transferencia de recursos al Fondo de Desarrollo Indígena para Fortalecimiento Institucional, en el marco de la Ley N° 1493 de 17 de diciembre de 2022, Ley del Presupuesto General del Estado 2023, en virtud al Informe MEFP/VTCP/DGPOT/UPCFTGN/INF/N°20/2023 (H.R.6-5674-R)</t>
  </si>
  <si>
    <t>'COBRO DE'||ÚTILES DE ESCRITORIO POR EL COMPROBANTE NRO. 1056290 DE LA FECHA, SEGÚN NOTA CITE MEFP/VTCP/DGCP/UF/N°164/2023 DE FECHA 15/03/2023 (HRE-TSO-429) DEL MINISTERIO DE ECONOMÍA Y FINANZAS PÚBLICAS. DEBITO DE LA LIBRETA 00578012002 BOA - BOLIVIANA DE AVIACION - INGRESOS.</t>
  </si>
  <si>
    <t>PAGO A BID PRÉSTAMO 3822/BL-BO VCTO. 15-03-2023 POR CUENTA DE TGN , NTI. 017143 VALOR 15-03-2023 CAPITAL USD 561.371,88 INTERESES USD 513.477,24 COMISIONES USD 15.998,90 CTA. 3987 CUENTA UNICA DEL TESORO LIB. 00099021001 REF.: COMISIONES BANCARIAS</t>
  </si>
  <si>
    <t>PAGO A FONPLATA PRÉSTAMO BOL32/2018 II VCTO. 15-03-2023 POR CUENTA DE TGN , NTI. 017192 VALOR 15-03-2023 INTERESES USD 913.919,00 COMISIONES USD 6.988,49 CTA. 3987 CUENTA UNICA DEL TESORO LIB. 00099021001 REF.: COMISIONES BANCARIAS</t>
  </si>
  <si>
    <t>TRANSFERENCIA DE FONDOS AL EXTERIOR A SOLICITUD DE INSTITUTO NACIONAL DE INNOVACION AGROPECUARIA Y FORESTAL (INIAF) SEGUN SOLICITUD 17855 REF: PRIMER PAGO POR COMPRA DE SEMILLA DE PALMA ACEITERA PARA SER GERMINADA SEGUN CONTRATO DE ADHESION SN DE FECHA 24 DE FEBRERO DE 2023 A LA EMPRESA AGROPECUARIA LIB. 00099021001 TGN-RECURSOS ORDINARIOS (3987)</t>
  </si>
  <si>
    <t>TRANSFERENCIA DE FONDOS AL EXTERIOR A SOLICITUD DE INSTITUTO NACIONAL DE INNOVACION AGROPECUARIA Y FORESTAL (INIAF) SEGUN SOLICITUD 17854 REF: PRIMER PAGO POR COMPRA DE SEMILLA DE PALMA ACEITERA GERMINADA SEGUN CONTRATO DE ADHESION SN DE FECHA 24 DE FEBRERO DE 2023 A LA EMPRESA AGROPECUARIA SAN SIMO LIB. 00099021001 TGN-RECURSOS ORDINARIOS (3987)</t>
  </si>
  <si>
    <t>||TRANSFERENCIA DE FONDOS EN ATENCIÓN A NOTA DEL MINISTERIO DE ECONOMÍA Y FINANZAS PÚBLICAS CITE: MEFP/VTCP/DGCP/UF/N°164/2023 DE FECHA 15/03/2023 (HRE-TSO-429), DÉBITO AUTOMÁTICO EMP.PUB.NAC.ESTRATÉGICA BOA EN FAVOR DEL FIDEICOMISO FINPRO. DEBITO DE LA LIBRETA N° 00578012002 BOA - BOLIVIANA DE AVIACION - INGRESOS.</t>
  </si>
  <si>
    <t>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t>
  </si>
  <si>
    <t>||PAGO PRESTAMO IDA 2013-BO VCTO. 15-03-2023 POR CUENTA DE COMIBOL, SEGUN NOTA CITE: UNTE-050/2023 DEL 10-03-2023 Y COD. LIQ. 017170, CAPITAL DEG134.859,00 INTERESES DEG6.574,38 LIBRETA NRO.00099021001- RECURSOS ORDINARIOS (3987) MDRI</t>
  </si>
  <si>
    <t>'COBRO DE'||UTILES DE ESCRITORIO POR EL COMPROBANTE NRO.1056281 DE LA FECHA, S/G.NOTA PRS/GAFC-3496/2022 DE F.16/12/2022 (HRE-TGL-2022-19648). ENVIADO POR YACIMIENTOS PETROLIFEROS FISCALES BOLIVIANOS. DÉBITO DE LA LIBRETA 00513022001 YPFB-"OPERACIONES" COBRO DE ÚTILES DE ESCRITORIO.</t>
  </si>
  <si>
    <t>||REGULARIZACION DE LA OPERACION N°1055506 DE F.1/3/2023 S/G. NOTAS CITE: DGAC/001300/2023 DE F.6/3/2023 (HRE-TSO-401) (ORIG. EN CBTE N°1055802), CITE: DGAC-10774/2022 DE F.31/3/2022 (HRE-TGL-5031) Y CITE: CAR/DGE-UNC N° 0040/2023 DE F.14/03/2023 (HRE-TGL-4516) (SECTOR PUBLICO-SOBREVUELOS). DEBITO DE LA LIBRETA 0117012001 DGAC, REPOSICIÓN DE ÚTILES DE ESCRITORIO</t>
  </si>
  <si>
    <t>||TRANSFERENCIAS DEL EXTERIOR S/G MENSAJE SWIFT N° 4175 DE LA FECHA Y NOTAS CITE:DGAC/00868/2023 DE F.16/2/2023 (HRE-TGL-3012) (ORIG. CURSA EN ARCH.DOSP) Y CITE:DGAC-10774/2022 DE F.31/03/2022. (HRE-TGL-5031) REMITIDA POR DIRECCIÓN GENERAL DE AERONAUTICA CIVIL. (SECTOR PÚBLICO - SOBREVUELOS) DEBITO DE LA LIBRETA 0117012001 DGAC, REPOSICIÓN DE ÚTILES DE ESCRITORIO</t>
  </si>
  <si>
    <t>TRANSFERENCIA DEL EXTERIOR SEGUN SWIFT NO.4173 DE FECHA 15/03/2023 ORDENANTE: EMBAJADA DE BOLIVIA EN CALAMA REF.: RECAUDACIONES CEDULA DE IDENTIDAD MES DE FEBRERO DE 2023 LIB. 00340012005 SEGIP - RECAUDACION EXTERIOR - CEDULAS DE IDENTIDAD</t>
  </si>
  <si>
    <t>COBRO COSTOS DE PAPELERIA SEGUN TRANSFERENCIA DEL EXTERIOR POR ORDEN DE EMBAJADA DE BOLIVIA EN CALAMA REF.: RECAUDACIONES CEDULA DE IDENTIDAD MES DE FEBRERO DE 2023 LIB. 00340012003 RECAUDACION EXTRANJERIA - C.I. -L.C.</t>
  </si>
  <si>
    <t>COBRO COSTOS DE PAPELERIA POR REGULARIZACION DE TRANSFERENCIA DEL EXTERIOR POR ORDEN DE CONSULADO DE BOLIVIA EN CHILE IQUIQUE REF.: RECAUDACIÓN GESTORÍA CONSULAR POR EL MES DE FEBRERO 2023 LIB. 00010011102 MIN.RELACIONES EXTERIORES - GESTORIA CONSULAR LEY Nº 3108</t>
  </si>
  <si>
    <t>COBRO COSTOS DE PAPELERIA POR REGULARIZACION DE TRANSFERENCIA DEL EXTERIOR POR ORDEN DE CONSULADO DE BOLIVIA EN BRASIL CORUMBA REF.: RECAUDACIÓN GESTORIA CONSULAR POR LOS MESES DE ENERO Y FEBRERO 2023 LIB. 00010011102 MIN.RELACIONES EXTERIORES - GESTORIA CONSULAR LEY Nº 3108</t>
  </si>
  <si>
    <t>COBRO COSTOS DE PAPELERIA POR REGULARIZACION DE TRANSFERENCIA DEL EXTERIOR POR ORDEN DE CONSULADO GENERAL DEL ESTADO PLURINACIONAL DE BOLIVIA EN SANTIAGO CHILE REF.: DEVOLUCIÓN GASTOS DE FUNCIONAMIENTO Y REMESA ADICIONAL GESTIÓN 2022 LIB. 00099021001 TGN-RECURSOS ORDINARIOS (3987)</t>
  </si>
  <si>
    <t>COBRO COSTOS DE PAPELERIA SEGUN TRANSFERENCIA DEL EXTERIOR POR ORDEN DE CONSULADO GENERAL DE BOLIVIA EN BARCELONA ESPAÑA REF.: RECAUDACIONES GESTORIA CONSULAR POR LOS MESES DE ENERO Y FEBRERO 2023 LIB. 00010011102 MIN.RELACIONES EXTERIORES - GESTORIA CONSULAR LEY Nº 3108</t>
  </si>
  <si>
    <t>COBRO COSTOS DE PAPELERIA SEGUN TRANSFERENCIA DEL EXTERIOR POR ORDEN DE CONSULADO GENERAL DE BOLIVIA EN WASHINGTON EE.UU. REF.: RECAUDACION GESTORÍA CONSULAR POR EL MES DE FEBRERO 2023 LIB. 00010011102 MIN.RELACIONES EXTERIORES - GESTORIA CONSULAR LEY Nº 3108</t>
  </si>
  <si>
    <t>COBRO COSTOS DE PAPELERIA SEGUN TRANSFERENCIA DEL EXTERIOR POR ORDEN DE CONSULADO DE BOLIVIA EN MENDOZA ARGENTINA REF.: RECAUDACIÓN GESTORIA CONSULAR POR EL MES DE FEBRERO 2023 LIB. 00010011102 MIN.RELACIONES EXTERIORES - GESTORIA CONSULAR LEY Nº 3108</t>
  </si>
  <si>
    <t>TRANSFERENCIA RECIBIDA DEL EXTERIOR SEGÚN MENSAJES SWIFT Nos. 4262-4257 (REM.EXT.) DE FECHA 16-03-2023 POR DESEMBOLSO DE BID PRÉSTAMO 3699/BL-BO REQ 00036 BO 2023140214 LIBRETA N° 00287102001 FPS-RECURSOS PROPIOS REF.: UTILES DE ESCRITORIO</t>
  </si>
  <si>
    <t>A:00099021001 TRANSFERENCIA DE RECUPERACIONES SEGÚN NOTA GEF-LCR-CMD-0119-NOT/23 POR CONCEPTO DE PAGO DE CAPITAL E INTERES DE ACUERDO A CONTRATO DE FIDEICOMISO “PROYECTOS DE INVERSION PUBLICA” CORRESPONDIENTE AL GAM ORURO.</t>
  </si>
  <si>
    <t>A:00046058003 Débito Automático al Gobierno Autónomo Municipal de Charaña (GAM CHA) por incumplimiento del Convenio Interinstitucional Nº 0012, suscrito por el GAM CHA y el Ministerio de Salud y Deportes, correspondiente al Proyecto– “Construcción de Invernaderos en el Municipio de Charaña”.</t>
  </si>
  <si>
    <t>A:00099021001 Transferencia que realizamos a solicitud de la Empresa Nacional de Electricidad mediante nota CITE: ENDE-DEEM-3/25-23 en aplicación al Decreto Supremo No 4848 de 28 de diciembre de 2022 correspondiente al mes de febrero de 2023 H.R. 6-5466-R</t>
  </si>
  <si>
    <t>||TRANSFERENCIA DE FONDOS S/G. MENSAJE SWIFT NRO. 4286 DE LA FECHA, Y NOTA REMITIDA POR LA DIRECCIÓN GENERAL DE AERONAUTICA CIVIL CITE: DGAC-10774/2022 DE FECHA 31/03/2022 (HRE-TGL-5031) (SECTOR PÚBLICO - SOBREVUELOS). DÉBITO DE LA LIBRETA 0117012001 DGAC, REPOSICIÓN ÚTILES DE ESCRITORIO.</t>
  </si>
  <si>
    <t>||TRANSFERENCIAS DEL EXTERIOR SEGUN MENSAJES SWIFT NROS. 4260 Y 4259 DE LA FECHA Y NOTA CITE: ADSIB - DE N°129 DE FECHA 10/05/2016 (HRE-TGL-6924). REMITIDA POR LA AGENCIA PARA EL DESARROLLO DE LA SOCIEDAD DE LA INFORMACION EN BOLIVIA. (SECTOR PÚBLICO - SERVICIOS) DEBITO DE LA LIBRETA 00119012001 ADSIB, REPOSICION UTILES DE ESCRITORIO</t>
  </si>
  <si>
    <t>||TRANSFERENCIA DE FONDOS SEGÚN MENSAJE SWIFT N°4234 DE LA FECHA Y NOTA CITE: DGAC-10774/2022 (HRE-TGL-5031) DE FECHA 31/3/2022 DE LA DIRECCIÓN GENERAL DE AERONÁUTICA CIVIL. (SECTOR PÚBLICO-SOBREVUELOS). DÉBITO DE LA LIBRETA 0117012001 DGAC, REPOSICIÓN DE ÚTILES DE ESCRITORIO.</t>
  </si>
  <si>
    <t>TRANSFERENCIA DEL EXTERIOR SEGUN SWIFT NO.4230 Y NO.4229 DE FECHA 16/03/2023 ORDENANTE: ECO PRODUTOS AGROPECUARIOS LTDA. REF.: SWF OF 23/03/15 INV YLB-GCO-0041-ODV/23 LIB. 00597012001 RECURSOS PROPIOS VENTAS YLB</t>
  </si>
  <si>
    <t>TRANSFERENCIA DEL EXTERIOR SEGUN SWIFT NO.4270 DE FECHA 16/03/2023 ORDENANTE: CONSULADO DE BOLIVIA EN CALAMA REF.: S0630732EA1401 RECAUDACIONES CEDULAS DE IDENTIDAD MES DE ENERO 2023 LIB. 00340012005 SEGIP - RECAUDACION EXTERIOR - CEDULAS DE IDENTIDAD</t>
  </si>
  <si>
    <t>COBRO COSTOS DE PAPELERIA SEGUN TRANSFERENCIA DEL EXTERIOR POR ORDEN DE CONSULADO DE BOLIVIA EN CALAMA REF.: S0630732EA1401 RECAUDACIONES CEDULAS DE IDENTIDAD MES DE ENERO 2023 LIB. 00340012003 RECAUDACION EXTRANJERIA - C.I. -L.C.</t>
  </si>
  <si>
    <t>COBRO COSTOS DE PAPELERIA SEGUN TRANSFERENCIA DEL EXTERIOR POR ORDEN DE ECO PRODUTOS AGROPECUARIOS LTDA. REF.: SWF OF 23/03/15 INV YLB-GCO-0041-ODV/23 LIB. 00597012001 RECURSOS PROPIOS VENTAS YLB</t>
  </si>
  <si>
    <t>||REGULARIZACION DE NUESTRA OPERACION NRO.1055851 DE F.07/03/202 EN ATENCION A NOTAS CITE DGAC/001463/2023 DE LA FECHA (HRE-TSO-437) Y DGAC/10774/2022 DE F.31.03.2022 (HRE-TGL-5031) ENVIADA POR LA DIRECCION GENERAL DE AERONAUTICA CIVIL ORIGINAL CURSA EN COMPROBANTE NRO.1056690 DE LA FECHA. DEBITO DE LA LIBRETA 0117012001 DGAC, REPOSICIÓN DE ÚTILES DE ESCRITORIO.</t>
  </si>
  <si>
    <t>||REGULARIZACION DE NUESTRA OPERACION N°1055754 DE F.6/3/2023 S/G NOTAS CITE: DGAC/001463/2023 DE F.16/3/2023 (HRE-TSO-437) Y CITE: DGAC-10774/2022 DE F.31/03/2022 (HRE-TGL-5031) REMITIDAS POR DIRECCIÓN GENERAL DE AERONAUTICA CIVIL. (SECTOR PÚBLICO - SOBREVUELOS). DEBITO DE LA LIBRETA 0117012001 DGAC, REPOSICIÓN DE ÚTILES DE ESCRITORIO</t>
  </si>
  <si>
    <t>PAGO A CAF PRÉSTAMO CFA11694 VCTO. 17-03-2023 POR CUENTA DE TGN , NTI. 017084 VALOR 17-03-2023 COMISIONES USD 76.963,78 CTA. 3987 CUENTA UNICA DEL TESORO LIB. 00099021001 REF.: COMISIONES BANCARIAS</t>
  </si>
  <si>
    <t>PAGO A PRIV PRÉSTAMO US29731QAC15 VCTO. 20-03-2023 POR CUENTA DE TGN , NTI. 017273 VALOR 17-03-2023 INTERESES USD 22.500.000,00 CTA. 3987 CUENTA UNICA DEL TESORO LIB. 00099021001</t>
  </si>
  <si>
    <t>PAGO A PRIV PRÉSTAMO US29731QAC15 VCTO. 20-03-2023 POR CUENTA DE TGN , NTI. 017273 VALOR 17-03-2023 INTERESES USD 22.500.000,00 CTA. 3987 CUENTA UNICA DEL TESORO LIB. 00099021001 REF.: COMISIONES BANCARIAS</t>
  </si>
  <si>
    <t>NUMERO DE LIBRETA CUT: 00099021001 OPERACIÓN E75 TRANSFERENCIA DE LA CUENTA FISCAL BUN A LA CUT EN MN TRANSFERENCIA DE FONDOS AL BCB A SOLICITUD DEL GOBIERNO AUTONOMO MUNICIPAL DE SANTA ROSA DEL SARA SEGÃN CARTA CITE: GAMSRS-NÂ° 073/2023 A LA CUENTA ÃNICA DEL TESORO CUT 3987 LIBRETA NÂ° 00099021</t>
  </si>
  <si>
    <t>||PAGO A AFD PRÉSTAMO CBO 1037 02 L POR CUENTA DEL TGN VALOR 17/03/2023 COMISION DE EVALUACIÓN POR EUR1.000.000,00 SEGÚN NOTA MEFP/VTCP/DGCP/UODP/N° 275/2023 DEL 17/03/2023 LIBRETA N°00099021001 TGN-RECURSOS ORDINARIOS (3987) REF.: COMISIONES BANCARIAS</t>
  </si>
  <si>
    <t>TRANSFERENCIA DEL EXTERIOR SEGUN SWIFT NO.4306 Y NO.4305 DE FECHA 17/03/2023 ORDENANTE: ECO PRODUTOS AGROPECUARIOS LTDA REF.: SWF OF 23/03/16 INV YLBGCO0041 ODV/23-23-VEX LIB. 00597012001 RECURSOS PROPIOS VENTAS YLB</t>
  </si>
  <si>
    <t>COBRO COSTOS DE PAPELERIA SEGUN TRANSFERENCIA DEL EXTERIOR POR ORDEN DE ECO PRODUTOS AGROPECUARIOS LTDA REF.: SWF OF 23/03/16 INV YLBGCO0041 ODV/23-23-VEX LIB. 00597012001 RECURSOS PROPIOS VENTAS YLB</t>
  </si>
  <si>
    <t>COBRO COSTOS DE PAPELERIA POR REGULARIZACION DE TRANSFERENCIA DEL EXTERIOR POR ORDEN DE CONSULADO DE BOLIVIA EN CHILE CALAMA REF.: RECAUDACIÓN GESTORIA CONSULAR POR EL MES DE FEBRERO 2023 LIB. 00010011102 MIN.RELACIONES EXTERIORES - GESTORIA CONSULAR LEY Nº 3108</t>
  </si>
  <si>
    <t>COBRO COSTOS DE PAPELERIA POR REGULARIZACION DE TRANSFERENCIA DEL EXTERIOR POR ORDEN DE EMBAJADA DE BOLIVIA EN ROMA ITALIA REF.: RECAUDACIONES GESTORÍA CONSULAR POR EL MES DE FEBRERO 2023 LIB. 00010011102 MIN.RELACIONES EXTERIORES - GESTORIA CONSULAR LEY Nº 3108</t>
  </si>
  <si>
    <t>COBRO COSTOS DE PAPELERIA POR REGULARIZACION DE TRANSFERENCIA DEL EXTERIOR POR ORDEN DE VICECONSULADO DE BOLIVIA EN ARGENTINA LA PLATA REF.: RECAUDACIÓN GESTORIA CONSULAR POR LOS MESES DE ENERO Y FEBRERO 2023 Y LOS SUPERAVITARIOS DE LA GESTION 2022 LIB. 00010011102 MIN.RELACIONES EXTERIORES - GESTORIA CONSULAR LEY Nº 3108</t>
  </si>
  <si>
    <t>COBRO COSTOS DE PAPELERIA POR REGULARIZACION DE TRANSFERENCIA DEL EXTERIOR POR ORDEN DE YPF EXPLORACIÓN Y PRODUCCIÓN DE HIDROCARBUROS DE BOLIVIA S.A. REF.: PAGO DE LA PARTICIPACIÓN Y CORREO DE YPFB ADJUNTO. LIB. 00513012007 YPFB - RECURSOS NACIONALIZACIÓN</t>
  </si>
  <si>
    <t>COBRO COSTOS DE PAPELERIA POR REGULARIZACION DE TRANSFERENCIA DEL EXTERIOR POR ORDEN DE CONSULADO GENERAL DE BOLIVIA EN LIMA PERÚ REF.: RECAUDACIONES GESTORIA CONSULAR FEBRERO 2023 LIB. 00010011102 MIN.RELACIONES EXTERIORES - GESTORIA CONSULAR LEY Nº 3108</t>
  </si>
  <si>
    <t>||COMISION TRANSFERENCIA FDOS.AL EXTERIOR 0,10% S/USD150.398.-,REEMB.GSTS.COMUNICACION BS220.-Y EMISION COMP.CONTABLE BS50.-REF.:PAGO 2 LC I-2022-24 P/C YPFB A/F KOSAN CRISPLANT A/S,EN COMPL.A COMP.1056715,17/03/2023. LIB.00513072001 YPFB - OPERACIONES G N R G D REF.:COMISIONES PAGO 2 LC I-2022-24</t>
  </si>
  <si>
    <t>||TRANSFERENCIA DE FONDOS S/G. MENSAJES SWIFT NROS. 4300 Y 4299 DE LA FECHA, Y NOTA REMITIDA POR LA DIRECCIÓN GENERAL DE AERONAUTICA CIVIL CITE: DGAC-10774/2022 DE FECHA 31/03/2022 (HRE-TGL-5031) (SECTOR PÚBLICO - SOBREVUELOS). DÉBITO DE LA LIBRETA 0117012001 DGAC, REPOSICIÓN ÚTILES DE ESCRITORIO.</t>
  </si>
  <si>
    <t>||TRANSFERENCIA DE FONDOS S/G. MENSAJES SWIFT NROS. 4347 Y 4346 DE LA FECHA, Y NOTA REMITIDA POR LA AGENCIA PARA EL DESARROLLO DE LA SOCIEDAD DE LA INFORMACIÓN EN BOLIVIA CITE: ADSIB - DE N° 129 DE FECHA 10/05/2016 (HRE-TGL-6924) (SECTOR PÚBLICO - SERVICIOS). DÉBITO DE LA LIBRETA 00119012001 ADSIB, REPOSICIÓN ÚTILES DE ESCRITORIO.</t>
  </si>
  <si>
    <t>||TRANSFERENCIA DE FONDOS S/G MENSAJE SWIFT NRO.4330 DE LA FECHA Y NOTA CITE DGAC/10774/2022 DE F.31.03.2022 (HRE-TGL-5031) DE LA DIRECCION GENERAL DE AERONAUTICA CIVIL (SECTOR PÚBLICO- SOBREVUELOS). DEBITO DE LA LIBRETA 0117012001 DGAC, REPOSICIÓN DE ÚTILES DE ESCRITORIO.</t>
  </si>
  <si>
    <t>||REGULARIZACIÓN DE NUESTRA OPERACIÓN NRO. 1055593 DE FECHA 02/03/2023, EN ATENCIÓN A NOTA CITE: SEDEM/GG/EV N°0073/2023 (HRE-TGL-4685) DEL SERVICIO DE DESARROLLO DE LAS EMPRESAS PÚBLICAS PRODUCTIVAS SEDEM. DÉBITO DE LA LIB.N°00132072001 SEDEM-ADMINISTRACIÓN RECAUDADORA ENVIBOL EN BS. COBRO DE ÚTILES.</t>
  </si>
  <si>
    <t>||TRANSFERENCIA DE FONDOS S/G MENSAJE SWIFT NRO.4354 EN ATENCION A NOTA: DGAC-10774/2022 DE FECHA 31/3/2022 (HRE-TGL-5031) ENVIADO POR LA DIRECCION GENERAL DE LA AERONAUTICA CIVIL.(SECTOR PÚBLICO-SOBREVUELOS). DEBITO DE LA LIBRETA 0117012001 DGAC, REPOSICION ÚTILES DE ESCRITORIO.</t>
  </si>
  <si>
    <t>'COBRO DE'||UTILES DE ESCRITORIO POR EL COMPROBANTE NRO.1056737 DE LA FECHA, S/G.NOTA PRS/GAFC-3496/2022 DE F.16/12/2022 (HRE-TGL-2022-19648). ENVIADO POR YACIMIENTOS PETROLIFEROS FISCALES BOLIVIANOS. DÉBITO DE LA LIBRETA 00513022001 YPFB-"OPERACIONES" COBRO DE ÚTILES DE ESCRITORIO.</t>
  </si>
  <si>
    <t>'COBRO DE'||ÚTILES DE ESCRITORIO POR EL COMPROBANTE N°1056739 Y NOTA CITE: PRS/GAFC-3496/2022 DE FECHA 16/12/2022 (HRE-TGL-19648) DE YACIMIENTOS PETROLÍFEROS FISCALES BOLIVIANOS. (SECTOR PÚBLICO  EXPORTACIÓN DE UREA Y OTROS YPFB). DÉBITO DE LA LIBRETA 00513022001 YPFB - OPERACIONES, REPOSICIÓN DE ÚTILES DE ESCRITORIO.</t>
  </si>
  <si>
    <t>TRANSFERENCIA DEL EXTERIOR SEGUN SWIFT NO.4345 DE FECHA 17/03/2023 ORDENANTE: CONSULADO GENERAL DE BOLIVIA EN WASHINGTON REF.: RECAUDACIONES EXTERIOR FEBRERO 2023 CEDULA DE IDENTIDAD LIB. 00340012005 SEGIP - RECAUDACION EXTERIOR - CEDULAS DE IDENTIDAD</t>
  </si>
  <si>
    <t>TRANSFERENCIA DEL EXTERIOR SEGUN EXTRACTO DEL BANQUERO Y SWIFT NO.3894 DE FECHA 17/03/2023 ORDENANTE: FERTIMAX INDUSTRIAS Y SERVICIOS SAE (ASUNCION PARAGUAY) REF.: CRED YLBGCO002COST TX LIB. 00597012001 RECURSOS PROPIOS VENTAS YLB</t>
  </si>
  <si>
    <t>COBRO COSTOS DE PAPELERIA SEGUN TRANSFERENCIA DEL EXTERIOR POR ORDEN DE FERTIMAX INDUSTRIAS Y SERVICIOS SAE (ASUNCION PARAGUAY) REF.: CRED YLBGCO002COST TX LIB. 00597012001 RECURSOS PROPIOS VENTAS YLB</t>
  </si>
  <si>
    <t>COBRO COSTOS DE PAPELERIA SEGUN TRANSFERENCIA DEL EXTERIOR POR ORDEN DE CONSULADO GENERAL DE BOLIVIA EN WASHINGTON REF.: RECAUDACIONES EXTERIOR FEBRERO 2023 CEDULA DE IDENTIDAD LIB. 00340012003 RECAUDACION EXTRANJERIA - C.I. -L.C.</t>
  </si>
  <si>
    <t>A:00099021001 TRANSFERENCIA DE RECUPERACIONES SEGÚN NOTA GEF-LCR-CMD-0119-NOT/23 POR CONCEPTO DE PAGO DE CAPITAL E INTERES DE ACUERDO A CONTRATO DE FIDEICOMISO “PROYECTOS DE INVERSION PUBLICA” CORRESPONDIENTE AL GAM MAPIRI.</t>
  </si>
  <si>
    <t>NUMERO DE LIBRETA CUT: 00099021001 OPERACIÓN E75 TRANSFERENCIA DE LA CUENTA FISCAL BUN A LA CUT EN MN TRANSFERENCIA DE FONDOS A SOLICITUD DE: GOBIERNO AUTONOMO MUNICIPAL VILLALMONTES, CITE: CITE: OF. GAMEP/MAE NÂ° 253/2022 CUENTA CUT 3987 LIBRETA NÂ° 00099021001 TGN - RECURSOS ORDINARIOS.</t>
  </si>
  <si>
    <t>NUMERO DE LIBRETA CUT: 00099021001 OPERACIÓN E18 TRANSFERENCIA DEL SISTEMA FINANCIERO POR CUENTA DE TERCEROS A LA CUT TRANSFERENCIA DEVOLUCION DE FONDOS POR 481 CASOS RECHAZADOS DE ABONO EN CUENTA A LAS BENEFICIARIAS DEL BJA EN ATENCION A LA NOTA CITE: MSYD/BJA/CE/185/2023</t>
  </si>
  <si>
    <t>NUMERO DE LIBRETA CUT: 20031101 OPERACIÓN E18 TRANSFERENCIA DEL SISTEMA FINANCIERO POR CUENTA DE TERCEROS A LA CUT TRANSFERENCIA DEVOLUCION DE SALDO, GESTION 2022 AL EJERCITO DE BOLIVIA</t>
  </si>
  <si>
    <t>||TRANSFERENCIAS DEL EXTERIOR SEGUN MENSAJE SWIFT N° 4358 DE LA FECHA Y NOTA CITE: DGAC-10774/2022 DE FECHA 31/03/2022. (HRE-TGL-5031) REMITIDA POR DIRECCIÓN GENERAL DE AERONAUTICA CIVIL. (SECTOR PÚBLICO - SOBREVUELOS). DEBITO DE LA LIBRETA 0117012001 DGAC, REPOSICIÓN DE ÚTILES DE ESCRITORIO</t>
  </si>
  <si>
    <t>||TRANSFERENCIA DE FONDOS SEGÚN MENSAJES SWIFT N°4402 Y 4401 DE LA FECHA Y NOTA CITE: DGAC-10774/2022 (HRE-TGL-5031) DE FECHA 31/3/2022 DE LA DIRECCIÓN GENERAL DE AERONÁUTICA CIVIL. (SECTOR PÚBLICO-SOBREVUELOS). DÉBITO DE LA LIBRETA 0117012001 DGAC, REPOSICIÓN DE ÚTILES DE ESCRITORIO.</t>
  </si>
  <si>
    <t>PAGO A BID PRÉSTAMO 1075-SF-BO VCTO. 18-03-2023 POR CUENTA DE FNDR SEGÚN NOTA COD. LIQ. 017142 DE FECHA 15-03-2023, VALOR 20-03-2023 CAPITAL USD 42.924,39 INTERESES USD 15.751,49</t>
  </si>
  <si>
    <t>||PAGO A CAF PRÉSTAMO CFA010917 VCTO. 20-03-2023 POR CUENTA DEL TGN, SEGÚN COD. LIQ. 017073 DE 17-03-2023 INTERESES USD2.913.516,66 LIB. 00099021001 TGN-RECURSOS ORDINARIOS (3987) REF.: COMISIONES BANCARIAS</t>
  </si>
  <si>
    <t>||PAGO A EXIMBANK COREA PRÉSTAMO EDCF NO. BOL-1 VCTO. 20/03/2023 POR CUENTA DEL TGN, SEGÚN MENSAJE SWIFT N° 4392 DE LA FECHA, AUTORIZACIÓN S/G COD.LIQ. 017274 DE 17/03/2023, VALOR 20/03/2023 CAPITAL KRW593.825.000 INTERESES KRW125.150.650 LIB. 00099021001 TGN-RECURSOS ORDINARIOS (3987) INCLUYE USD 20,00 POR COMISIONES DEL BANQUERO</t>
  </si>
  <si>
    <t>||PAGO A BID PRÉSTAMO 1075-SF-BO VCTO. 18-03-2023 POR CUENTA DEL TGN, SEGÚN COD. LIQ. 017141 DE 17-03-2023 CAPITAL USD43.499,22 INTERESES USD15.962,43 LIB. 00099021001 TGN-RECURSOS ORDINARIOS (3987) REF.: COMISIONES BANCARIAS</t>
  </si>
  <si>
    <t>||PAGO A EXIMBANK COREA PRÉSTAMO EDCF NO. BOL-1 VCTO. 20/03/2023 POR CUENTA DEL TGN, SEGÚN MENSAJE SWIFT N° 4392 DE LA FECHA, AUTORIZACIÓN S/G COD.LIQ. 017274 DE 17/03/2023, VALOR 20/03/2023 CAPITAL KRW593.825.000 INTERESES KRW125.150.650 LIB. 00099021001 TGN-RECURSOS ORDINARIOS (3987) REF.: COMISIONES BANCARIAS</t>
  </si>
  <si>
    <t>||PAGO A CAF PRÉSTAMO CFA010917 VCTO. 20-03-2023 POR CUENTA DEL TGN, SEGÚN COD. LIQ. 017073 DE 17-03-2023 INTERESES USD2.913.516,66 LIB. 00099021001 TGN-RECURSOS ORDINARIOS (3987)</t>
  </si>
  <si>
    <t>||PAGO A BID PRÉSTAMO 1075-SF-BO VCTO. 18-03-2023 POR CUENTA DEL TGN, SEGÚN COD. LIQ. 017141 DE 17-03-2023 CAPITAL USD43.499,22 INTERESES USD15.962,43 LIB. 00099021001 TGN-RECURSOS ORDINARIOS (3987)</t>
  </si>
  <si>
    <t>||REGULARIZACION DEL COMPROBANTE G-2208703 DE 20-03-2023 POR NO ESPECIFICAR LA LIBRETA LIBRETA NRO. 00099021001 TGN-RECURSOS ORDINARIOS - 3987 - MDRI</t>
  </si>
  <si>
    <t>||PAGO A BID PRÉSTAMO 2771/BL-BO VCTO. 20-03-2023 POR CUENTA DEL TGN, SEGÚN COD. LIQ. 017162 DE 17-03-2023 CAPITAL USD1.300.000,00 INTERESES USD1.027.326,25 LIB. 00099021001 TGN-RECURSOS ORDINARIOS (3987) REF.: COMISIONES BANCARIAS</t>
  </si>
  <si>
    <t>||PAGO A BID PRÉSTAMO 2771/BL-BO VCTO. 20-03-2023 POR CUENTA DEL TGN, SEGÚN COD. LIQ. 017162 DE 17-03-2023 CAPITAL USD1.300.000,00 INTERESES USD1.027.326,25 LIB. 00099021001 TGN-RECURSOS ORDINARIOS (3987)</t>
  </si>
  <si>
    <t>||REGULARIZACION DEL COMPROBANTE G-2208703 DE 20-03-2023 POR NO ESPECIFICAR LA LIBRETA</t>
  </si>
  <si>
    <t>||PAGO A BID PRÉSTAMO 2771/BL-BO VCTO. 20-03-2023 POR CUENTA DEL TGN, SEGÚN COD. LIQ. 017163 DE 17-03-2023 INTERESES USD19.339,73 LIB. 00099021001 TGN-RECURSOS ORDINARIOS (3987)</t>
  </si>
  <si>
    <t>||PAGO A BID PRÉSTAMO 2771/BL-BO VCTO. 20-03-2023 POR CUENTA DEL TGN, SEGÚN COD. LIQ. 017163 DE 17-03-2023 INTERESES USD19.339,73</t>
  </si>
  <si>
    <t>||PAGO PRÉSTAMO EXIMBANK CHINA GCL 2004 (04) 114A VCTO 21-03-2023 POR CUENTA DE TGN, NTI. 017132 VALOR 21-03-2023 CAPITAL RMY1.910.703,24 INTERESES RMY96.065,91 CTA. 3987 CUENTA UNICA DEL TESORO LIB. 00099021001 REF. COMISIONES BANCARIAS</t>
  </si>
  <si>
    <t>||PAGO PRÉSTAMO EXIMBANK CHINA GCL 2011 (17) 367 VCTO 21-03-2023 POR CUENTA DE YPFB, SEGÚN COD. LIQ. 017146 VALOR 21-03-2023 CAPITAL RMY 12.447.146,49 INTERESES RMY 2.378.096,49 CTA. NRO. 00513012007 YPFB-RECURSOS NACIONALIZACIÓN. REF. COMISIONES BANCARIAS</t>
  </si>
  <si>
    <t>||PAGO PRÉSTAMO BID 2614/BL-BO VCTO 21-03-2023 POR CUENTA DE TGN, NTI. 017168 VALOR 21-03-2023 INTERESES USD 10.847,60 LIB.00099021001 TGN-RECURSOS ORDINARIOS (3987) REF. COMISIONES BANCARIAS</t>
  </si>
  <si>
    <t>||PAGO PRÉSTAMO BID 2614/BL-BO VCTO 21-03-2023 POR CUENTA DE TGN, NTI. 017168 VALOR 21-03-2023 INTERESES USD 10.847,60 LIB.00099021001 TGN-RECURSOS ORDINARIOS (3987)</t>
  </si>
  <si>
    <t>||PAGO PRÉSTAMO EXIMBANK CHINA GCL 2004 (08) 118 VCTO 21-03-2023 POR CUENTA DE YPFB, SEGÚN COD. LIQ. 017134 VALOR 21-03-2023 CAPITAL RMY 6.620.579,87 INTERESES RMY 399.441,65 CTA. NRO. 00513012002 LBP-YPFB-VENTA GAS NAT.UNRC LP CP (2011349951300). REF. COMISIONES BANCARIAS</t>
  </si>
  <si>
    <t>||PAGO PRÉSTAMO EXIMBANK CHINA GCL 2004 (08) 118 VCTO 21-03-2023 POR CUENTA DE YPFB, SEGÚN COD. LIQ. 017134 VALOR 21-03-2023 CAPITAL RMY 6.620.579,87 INTERESES RMY 399.441,65 CTA. NRO. 00513012002 LBP-YPFB-VENTA GAS NAT.UNRC LP CP (2011349951300) REF. COMISIÓN BANQUERO</t>
  </si>
  <si>
    <t>||PAGO PRÉSTAMO EXIMBANK CHINA GCL 2004 (08) 118 VCTO 21-03-2023 POR CUENTA DE YPFB, SEGÚN COD. LIQ. 017134 VALOR 21-03-2023 CAPITAL RMY 6.620.579,87 INTERESES RMY 399.441,65 CTA. NRO. 00513012002 LBP-YPFB-VENTA GAS NAT.UNRC LP CP (2011349951300)</t>
  </si>
  <si>
    <t>||PAGO PRÉSTAMO BID 2719/BL-BO VCTO 21-03-2023 POR CUENTA DE TGN, NTI. 017165 VALOR 21-03-2023 CAPITAL USD 318.226,29 INTERESES USD 217.816,55 LIB. 00099021001 TGN-RECURSOS ORDINARIOS (3987) REF. COMISIONES BANCARIAS</t>
  </si>
  <si>
    <t>||PAGO PRÉSTAMO BID 2719/BL-BO VCTO 21-03-2023 POR CUENTA DE TGN, NTI. 017165 VALOR 21-03-2023 CAPITAL USD 318.226,29 INTERESES USD 217.816,55 LIB. 00099021001 TGN-RECURSOS ORDINARIOS (3987)</t>
  </si>
  <si>
    <t>||PAGO PRÉSTAMO BID 2719/BL-BO VCTO 21-03-2023 POR CUENTA DE TGN, NTI. 017166 VALOR 21-03-2023 INTERESES USD 4.736,74 LIB. 00099021001 TGN-RECURSOS ORDINARIOS (3987)</t>
  </si>
  <si>
    <t>||PAGO PRÉSTAMO BID 2614/BL-BO VCTO 21-03-2023 POR CUENTA DE TGN, NTI. 017177 VALOR 21-03-2023 CAPITAL USD 559.900,71 INTERESES USD 380.168,58 LIB. 00099021001 TGN-RECURSOS ORDINARIOS (3987) REF. COMISIONES BANCARIAS</t>
  </si>
  <si>
    <t>||PAGO PRÉSTAMO BID 2614/BL-BO VCTO 21-03-2023 POR CUENTA DE TGN, NTI. 017177 VALOR 21-03-2023 CAPITAL USD 559.900,71 INTERESES USD 380.168,58 LIB. 00099021001 TGN-RECURSOS ORDINARIOS (3987)</t>
  </si>
  <si>
    <t>||PAGO PRÉSTAMO BID 2719/BL-BO VCTO 21-03-2023 POR CUENTA DE TGN, NTI. 017166 VALOR 21-03-2023 INTERESES USD 4.736,74 LIB. 00099021001 TGN-RECURSOS ORDINARIOS (3987) REF. COMISIONES BANCARIAS</t>
  </si>
  <si>
    <t>||PAGO PRÉSTAMO EXIMBANK CHINA GCL 2011 (17) 367 VCTO 21-03-2023 POR CUENTA DE YPFB, SEGÚN COD. LIQ. 017146 VALOR 21-03-2023 CAPITAL RMY 12.447.146,49 INTERESES RMY 2.378.096,49 CTA. NRO. 00513012007 YPFB-RECURSOS NACIONALIZACIÓN</t>
  </si>
  <si>
    <t>||PAGO PRÉSTAMO EXIMBANK CHINA GCL 2004 (04) 114A VCTO 21-03-2023 POR CUENTA DE TGN, NTI. 017132 VALOR 21-03-2023 CAPITAL RMY1.910.703,24 INTERESES RMY96.065,91 CTA. 3987 CUENTA UNICA DEL TESORO LIB. 00099021001</t>
  </si>
  <si>
    <t>||REGISTRO COBRO COMISION AVISO EMISION CARTA DE CREDITO DE EXPORTACION BS220 Y EMISION COMP.CONTABLE BS50.- EMPRESA PUBLICA PRODUCTIVA CARTONES DE BOLIVIA-CARTONBOL.REF.:ILC82919ACHL (BCB:E-2023-01), EN COMPL.A COMP.1056822,21/03/23. LIB.00576012002 CARTONBOL - RECAUDADORA REF.:COMISIONES AVISO LC EXP ILC82919ACHL</t>
  </si>
  <si>
    <t>NUMERO DE LIBRETA CUT: 00099021001 OPERACIÓN E75 TRANSFERENCIA DE LA CUENTA FISCAL BUN A LA CUT EN MN TRANSFERENCIA DE FONDOS A SOLICITUD DE: GOBIERNO AUTONOMO MUNICIPAL DE PORVENIR, CITE: G.A.M.P./CITE NÂ° 091/2023 CUENTA CUT 3987 LIBRETA NÂ° 00099021001 TGN-RECURSOS ORDINARIOS</t>
  </si>
  <si>
    <t>NUMERO DE LIBRETA CUT: 00597012001 OPERACIÓN E18 TRANSFERENCIA DEL SISTEMA FINANCIERO POR CUENTA DE TERCEROS A LA CUT TRANSFERENCIA EJECUCION DE BOLETA DE GARANTIA NR 210044 SOLICITUD YACIMIENTOS DE LITIO BOLIVIANOS RECURSOS PROPIOS VENTAS</t>
  </si>
  <si>
    <t>||REGISTRO COBRO COMISION AVISO ENMIENDA CARTA DE CREDITO STANDBY BS220.-Y EMISION COMP.CONTABLE BS50.-REF.:BJM03LG000109100 (BCB:SB-R-2018-19) A/F YACIMIENTOS DE LITIO BOLIVIANOS-YLB,S/G SWIFT 4405,20/03/2023. LIB.00597019202 YLB-DES.INT.SALMUERA SALAR DE UYUNI PLANTA IND.REF.:COMIS.ENM.SBLC BJM03LG000109100</t>
  </si>
  <si>
    <t>TRANSFERENCIA RECIBIDA DEL EXTERIOR SEGÚN MENSAJES SWIFT Nos. 4480-4479 (REM.EXT.) DE FECHA 21-03-2023 POR DESEMBOLSO DE CAF PRÉSTAMO CFA011250 EMERGENCIA SANITARIA COVID-19 LIBRETA N° 00046051101 MIN. SALUD Y DEPORTES - UCOFI REF.: UTILES DE ESCRITORIO</t>
  </si>
  <si>
    <t>||PAGO A CAF PRÉSTAMO CFA004274 VCTO. 21-03-2023 POR CUENTA DEL TGN, NTI 017075 VALOR 21-03-2023 CAPITAL USD750.000,00 INTERESES USD117.084,38 LIB. 00099021001 TGN-RECURSOS ORDINARIOS (3987)</t>
  </si>
  <si>
    <t>||PAGO A CAF PRÉSTAMO CFA004295 VCTO. 21-03-2023 POR CUENTA DEL TGN, NTI 017074 VALOR 21-03-2023 CAPITAL USD2.532.249,49 INTERESES USD395.315,80 LIB. 00099021001 TGN-RECURSOS ORDINARIOS (3987) REF.: COMISIONES BANCARIAS</t>
  </si>
  <si>
    <t>||PAGO A CAF PRÉSTAMO CFA004295 VCTO. 21-03-2023 POR CUENTA DEL TGN, NTI 017074 VALOR 21-03-2023 CAPITAL USD2.532.249,49 INTERESES USD395.315,80 LIB. 00099021001 TGN-RECURSOS ORDINARIOS (3987)</t>
  </si>
  <si>
    <t>||PAGO A CAF PRÉSTAMO CFA004274 VCTO. 21-03-2023 POR CUENTA DEL TGN, NTI 017075 VALOR 21-03-2023 CAPITAL USD750.000,00 INTERESES USD117.084,38 LIB. 00099021001 TGN-RECURSOS ORDINARIOS (3987) REF.: COMISIONES BANCARIAS</t>
  </si>
  <si>
    <t>COBRO COSTOS DE PAPELERIA POR REGULARIZACION DE TRANSFERENCIA DEL EXTERIOR POR ORDEN DE REPRESENTACIÓN PERMANENTE DE BOLIVIA ANTE LAS NACIONES UNIDAS Y OTROS ORGANISMOS INTERNACIONALES EN SUIZA GINEBRA REF.: DEVOLUCIÓN GASTOS DE FUNCIONAMIENTO GESTIÓN 2022 LIB. 00099021001 TGN-RECURSOS ORDINARIOS (3987)</t>
  </si>
  <si>
    <t>COBRO COSTOS DE PAPELERIA POR REGULARIZACION DE TRANSFERENCIA DEL EXTERIOR POR ORDEN DE CONSULADO DEL ESTADO PLURINACIONAL DE BOLIVIA EN MURCIA ESPAÑA REF.: DEVOLUCIÓN GASTOS DE FUNCIONAMIENTO GESTIÓN 2022 LIB. 00099021001 TGN-RECURSOS ORDINARIOS (3987)</t>
  </si>
  <si>
    <t>COBRO COSTOS DE PAPELERIA POR REGULARIZACION DE TRANSFERENCIA DEL EXTERIOR POR ORDEN DE CONSULADO GENERAL DE BOLIVIA EN EE.UU. HOUSTON REF.: RECAUDACIÓN GESTORIA CONSULAR POR EL MES DE ENERO 2023 LIB. 00010011102 MIN.RELACIONES EXTERIORES - GESTORIA CONSULAR LEY Nº 3108</t>
  </si>
  <si>
    <t>COBRO COSTOS DE PAPELERIA POR REGULARIZACION DE TRANSFERENCIA DEL EXTERIOR POR ORDEN DE CONSULADO DE BOLIVIA EN CHILE ANTOFAGASTA REF.: RECAUDACIÓN GESTORIA CONSULAR POR EL MES DE ENERO 2023 LIB. 00010011102 MIN.RELACIONES EXTERIORES - GESTORIA CONSULAR LEY Nº 3108</t>
  </si>
  <si>
    <t>COBRO COSTOS DE PAPELERIA POR REGULARIZACION DE TRANSFERENCIA DEL EXTERIOR POR ORDEN DE CONSULADO GENERAL DE BOLIVIA EN GINEBRA SUIZA REF.: RECAUDACIONES GESTORÍA CONSULAR POR EL MES DE ENERO/2023 LIB. 00010011102 MIN.RELACIONES EXTERIORES - GESTORIA CONSULAR LEY Nº 3108</t>
  </si>
  <si>
    <t>COBRO COSTOS DE PAPELERIA POR REGULARIZACION DE TRANSFERENCIA DEL EXTERIOR POR ORDEN DE CONSULADO GENERAL DE BOLIVIA EN BUENOS AIRES ARGENTINA REF.: RECAUDACIONES GESTORÍA CONSULAR POR EL MES DE ENERO 2023 LIB. 00010011102 MIN.RELACIONES EXTERIORES - GESTORIA CONSULAR LEY Nº 3108</t>
  </si>
  <si>
    <t>COBRO COSTOS DE PAPELERIA POR REGULARIZACION DE TRANSFERENCIA DEL EXTERIOR POR ORDEN DE CONSULADO GENERAL DE BOLIVIA EN MILAN ITALIA REF.: RECAUDACIONES GESTORIA CONSULAR POR EL MES DE ENERO 2023 LIB. 00010011102 MIN.RELACIONES EXTERIORES - GESTORIA CONSULAR LEY Nº 3108</t>
  </si>
  <si>
    <t>||TRANSFERENCIA DE FONDOS S/G. MENSAJE SWIFT NRO. 4470 DE LA FECHA, Y NOTA REMITIDA POR LA DIRECCIÓN GENERAL DE AERONAUTICA CIVIL CITE: DGAC-10774/2022 DE FECHA 31/03/2022 (HRE-TGL-5031) (SECTOR PÚBLICO - SOBREVUELOS). DÉBITO DE LA LIBRETA 0117012001 DGAC, REPOSICIÓN ÚTILES DE ESCRITORIO.</t>
  </si>
  <si>
    <t>COBRO COSTOS DE PAPELERIA POR REGULARIZACION DE TRANSFERENCIA DEL EXTERIOR POR ORDEN DE EMBAJADA DE BOLIVIA EN ROMA ITALIA REF.: RECAUDACIONES GESTORIA CONSULAR POR EL MES DE ENERO 2023 LIB. 00010011102 MIN.RELACIONES EXTERIORES - GESTORIA CONSULAR LEY Nº 3108</t>
  </si>
  <si>
    <t>||PAGO A CAF PRÉSTAMO CFA008340 VCTO. 21-03-2023 POR CUENTA DEL TGN, NTI 017076 VALOR 21-03-2023 CAPITAL USD3.816.646,88 INTERESES USD1.548.181,21 LIB. 00099021001 TGN-RECURSOS ORDINARIOS (3987)</t>
  </si>
  <si>
    <t>||PAGO A CAF PRÉSTAMO CFA008340 VCTO. 21-03-2023 POR CUENTA DEL TGN, NTI 017076 VALOR 21-03-2023 CAPITAL USD3.816.646,88 INTERESES USD1.548.181,21 LIB. 00099021001 TGN-RECURSOS ORDINARIOS (3987) REF.: COMISIONES BANCARIAS</t>
  </si>
  <si>
    <t>TRANSFERENCIA DEL EXTERIOR SEGUN SWIFT NO.4478 Y NO.4477 DE FECHA 21/03/2023 ORDENANTE: QUIMICA MAVAR S A REF.: COMPRA MATERIA PRIMA ORDEN DE VENTA NRO YLB GCO 0042 ODV 23 LIB. 00597012001 RECURSOS PROPIOS VENTAS YLB</t>
  </si>
  <si>
    <t>COBRO COSTOS DE PAPELERIA SEGUN TRANSFERENCIA DEL EXTERIOR POR ORDEN DE QUIMICA MAVAR S A REF.: COMPRA MATERIA PRIMA ORDEN DE VENTA NRO YLB GCO 0042 ODV 23 LIB. 00597012001 RECURSOS PROPIOS VENTAS YLB</t>
  </si>
  <si>
    <t>||||PAGO PRÉSTAMO EXIMBANK CHINA GCL 2009 (43) 294 VCTO 21-03-2023 POR CUENTA DE TGN, NTI. 017145 VALOR 21-03-2023 CAPITAL RMY9.043.802,00 INTERESES RMY1.545.987,92 CTA. 3987 CUENTA UNICA DEL TESORO LIB. 00099021001</t>
  </si>
  <si>
    <t>||COMPLEMENTO A NUESTRO CPBTE. S-1056929 DE LA FECHA, PAGO PRÉSTAMO EXIMBANK CHINA GCL 2017 (02) 607 VCTO 21-03-2023 POR CUENTA DE TGN, NTI. 017148, COBRO COMISIONES BANQUERO USD10,00 CTA. 3987 CUENTA ÚNICA DEL TESORO LIB. 00099021001 REF. COMISIONES BANQUERO</t>
  </si>
  <si>
    <t>||COMPLEMENTO A NUESTRO CPBTE. S-1056926 DE LA FECHA, PAGO PRÉSTAMO EXIMBANK CHINA GCL 2016 (29) 599 VCTO 21-03-2023 POR CUENTA DE TGN, NTI. 017147, COBRO COMISIONES BANQUERO USD10,00 CTA. 3987 CUENTA ÚNICA DEL TESORO LIB. 00099021001 REF. COMISIONES BANQUERO</t>
  </si>
  <si>
    <t>||PAGO PRÉSTAMO EXIMBANK CHINA GCL 2007 (13) 184 VCTO 21-03-2023 POR CUENTA DE TGN, NTI. 017136 VALOR 21-03-2023 CAPITAL RMY12.168.507,60 INTERESES RMY1.345.972,15 CTA. 3987 CUENTA UNICA DEL TESORO LIB. 00099021001 REF. COMISIONES BANCARIAS</t>
  </si>
  <si>
    <t>||COMPLEMENTO A NUESTRO CPBTE. S-1056925 DE LA FECHA, PAGO PRÉSTAMO EXIMBANK CHINA GCL 2011 (41) 391 VCTO 21-03-2023 POR CUENTA DE TGN, NTI. 017149, COBRO COMISIONES BANQUERO USD10,00 CTA. 3987 CUENTA ÚNICA DEL TESORO LIB. 00099021001 REF. COMISIONES BANQUERO</t>
  </si>
  <si>
    <t>||COMPLEMENTO A NUESTRO CPBTE. S-1056924 DE LA FECHA, PAGO PRÉSTAMO EXIMBANK CHINA GCL 2009 (43) 294 VCTO 21-03-2023 POR CUENTA DE TGN, NTI. 017145, COBRO COMISIONES BANQUERO USD10,00 CTA. 3987 CUENTA ÚNICA DEL TESORO LIB. 00099021001 REF. COMISIONES BANQUERO</t>
  </si>
  <si>
    <t>||PAGO PRÉSTAMO EXIMBANK CHINA GCL 2017 (02) 607 VCTO 21-03-2023 POR CUENTA DE TGN, NTI. 017148 VALOR 21-03-2023 INTERESES RMY3.167.500,00 COMISIONES RMY87.986,11 CTA. 3987 CUENTA UNICA DEL TESORO LIB. 00099021001 REF. COMISIONES BANCARIAS</t>
  </si>
  <si>
    <t>||PAGO PRÉSTAMO EXIMBANK CHINA GCL 2007 (13) 184 VCTO 21-03-2023 POR CUENTA DE TGN, NTI. 017136 VALOR 21-03-2023 CAPITAL RMY12.168.507,60 INTERESES RMY1.345.972,15 CTA. 3987 CUENTA UNICA DEL TESORO LIB. 00099021001</t>
  </si>
  <si>
    <t>||PAGO PRÉSTAMO EXIMBANK CHINA GCL 2017 (02) 607 VCTO 21-03-2023 POR CUENTA DE TGN, NTI. 017148 VALOR 21-03-2023 INTERESES RMY3.167.500,00 COMISIONES RMY87.986,11 CTA. 3987 CUENTA UNICA DEL TESORO LIB. 00099021001</t>
  </si>
  <si>
    <t>||COMPLEMENTO A NUESTRO CPBTE. S-1056932 DE LA FECHA, PAGO PRÉSTAMO EXIMBANK CHINA GCL 2007 (13) 184 VCTO 21-03-2023 POR CUENTA DE TGN, NTI. 017136, COBRO COMISIONES BANQUERO USD10,00 CTA. 3987 CUENTA ÚNICA DEL TESORO LIB. 00099021001 REF. COMISIONES BANQUERO</t>
  </si>
  <si>
    <t>||COMPLEMENTO A NUESTRO CPBTE. S-1056919 DE LA FECHA, PAGO PRÉSTAMO EXIMBANK CHINA GCL 2004 (04) 114A VCTO 21-03-2023 POR CUENTA DE TGN, NTI. 017132 COBRO COMISIONES BANQUERO USD10,00 CTA. 3987 CUENTA ÚNICA DEL TESORO LIB. 00099021001 REF. COMISIONES BANQUERO</t>
  </si>
  <si>
    <t>||||PAGO PRÉSTAMO EXIMBANK CHINA GCL 2016 (29) 599 VCTO 21-03-2023 POR CUENTA DE TGN, NTI. 017147 VALOR 21-03-2023 CAPITAL RMY17.500.000,00 INTERESES RMY3.343.472,22 CTA. 3987 CUENTA UNICA DEL TESORO LIB. 00099021001 REF. COMISIONES BANCARIAS</t>
  </si>
  <si>
    <t>||||PAGO PRÉSTAMO EXIMBANK CHINA GCL 2016 (29) 599 VCTO 21-03-2023 POR CUENTA DE TGN, NTI. 017147 VALOR 21-03-2023 CAPITAL RMY17.500.000,00 INTERESES RMY3.343.472,22 CTA. 3987 CUENTA UNICA DEL TESORO LIB. 00099021001</t>
  </si>
  <si>
    <t>||PAGO PRÉSTAMO EXIMBANK CHINA GCL 2011 (41) 391 VCTO 21-03-2023 POR CUENTA DE TGN, NTI. 017149 VALOR 21-03-2023 CAPITAL RMY23.110.550,10 INTERESES RMY4.647.788,41 CTA. 3987 CUENTA UNICA DEL TESORO LIB. 00099021001 REF. COMISIONES BANCARIAS</t>
  </si>
  <si>
    <t>||PAGO PRÉSTAMO EXIMBANK CHINA GCL 2011 (41) 391 VCTO 21-03-2023 POR CUENTA DE TGN, NTI. 017149 VALOR 21-03-2023 CAPITAL RMY23.110.550,10 INTERESES RMY4.647.788,41 CTA. 3987 CUENTA UNICA DEL TESORO LIB. 00099021001</t>
  </si>
  <si>
    <t>||||PAGO PRÉSTAMO EXIMBANK CHINA GCL 2009 (43) 294 VCTO 21-03-2023 POR CUENTA DE TGN, NTI. 017145 VALOR 21-03-2023 CAPITAL RMY9.043.802,00 INTERESES RMY1.545.987,92 CTA. 3987 CUENTA UNICA DEL TESORO LIB. 00099021001 REF. COMISIONES BANCARIAS</t>
  </si>
  <si>
    <t>TRANSFERENCIA DEL EXTERIOR SEGUN SWIFT NO.4543 Y NO.4542 DE FECHA 22/03/2023 ORDENANTE: FASS INDUSTRIA E COMERCIO (BRAZIL RIBEIRAO PRETO) REF.: INV YLB-GCO-0048-ODV/23 LIB. 00597012001 RECURSOS PROPIOS VENTAS YLB</t>
  </si>
  <si>
    <t>COBRO COSTOS DE PAPELERIA SEGUN TRANSFERENCIA DEL EXTERIOR POR ORDEN DE FASS INDUSTRIA E COMERCIO (BRAZIL RIBEIRAO PRETO) REF.: INV YLB-GCO-0048-ODV/23 LIB. 00597012001 RECURSOS PROPIOS VENTAS YLB</t>
  </si>
  <si>
    <t>REGULARIZACION DE TRANSFERENCIA DEL EXTERIOR SEGUN SWIFT NO.4446 Y NO.4445 DE FECHA 22/03/2023 ORDENANTE: AGRARIA INDUSTRIA E COMERCIO LTDA. (JARDINOPOLIS SP BRASIL) REF.: CRED YLBGCO0047ODV23 VEX DE 13032023 CONTRATO 342971186 LIB. 00597012001 RECURSOS PROPIOS VENTAS YLB</t>
  </si>
  <si>
    <t>COBRO COSTOS DE PAPELERIA POR REGULARIZACION DE TRANSFERENCIA DEL EXTERIOR POR ORDEN DE AGRARIA INDUSTRIA E COMERCIO LTDA. (JARDINOPOLIS SP BRASIL) REF.: CRED YLBGCO0047ODV23 VEX DE 13032023 CONTRATO 342971186 LIB. 00597012001 RECURSOS PROPIOS VENTAS YLB</t>
  </si>
  <si>
    <t>||PAGO PRÉSTAMO BID 2786/BL-BO VCTO 22-03-2023 POR CUENTA DE TGN, NTI. 017176 VALOR 22-03-2023 INTERESES USD 30.249,32 LIB. 00099021001 TGN-RECURSOS ORDINARIOS (3987)</t>
  </si>
  <si>
    <t>||PAGO PRÉSTAMO BID 2786/BL-BO VCTO 22-03-2023 POR CUENTA DE TGN, NTI. 017176 VALOR 22-03-2023 INTERESES USD 30.249,32 LIB. 00099021001 TGN-RECURSOS ORDINARIOS (3987) REF. COMISIONES BANCARIAS</t>
  </si>
  <si>
    <t>||PAGO PRÉSTAMO BID 2786/BL-BO VCTO 22-03-2023 POR CUENTA DE TGN, NTI. 017175 VALOR 22-03-2023 CAPITAL USD 2.057.097,22 INTERESES USD 1.465.375,10 LIB. 00099021001 TGN-RECURSOS ORDINARIOS (3987)</t>
  </si>
  <si>
    <t>||PAGO PRÉSTAMO BID 2786/BL-BO VCTO 22-03-2023 POR CUENTA DE TGN, NTI. 017175 VALOR 22-03-2023 CAPITAL USD 2.057.097,22 INTERESES USD 1.465.375,10 LIB. 00099021001 TGN-RECURSOS ORDINARIOS (3987) REF. COMISIONES BANCARIAS</t>
  </si>
  <si>
    <t>'COBRO DE'||ÚTILES DE ESCRITORIO POR EL COMPROBANTE NRO. 1056957 DE LA FECHA, S/G. NOTA CITE CITE PRS/GAFC-3496/2022 DE FECHA 16/12/2022 (HRE-TGL-19648) ENVIADO POR YACIMIENTOS PETROLIFEROS FISCALES BOLIVIANOS. DEBITO DE LA LIBRETA 00513022001 YPFB  OPERACIONES.</t>
  </si>
  <si>
    <t>'COBRO DE'||UTILES DE ESCRITORIO POR EL COMPROBANTE N° 1056964 DE LA FECHA, S/G.NOTA CITE: PRS/GAFC-3496/2022 DE FECHA 16/12/2022 (HRE-TGL-19648) ENVIADO POR YACIMIENTOS PETROLIFEROS FISCALES BOLIVIANOS. (SECTOR PÚBLICO-EXPORTACIONES). DÉBITO DE LA LIBRETA 00513022001 YPFB - OPERACIONES.</t>
  </si>
  <si>
    <t>||PAGO A CAF PRÉSTAMO CFA007725 VCTO. 23-03-2023 POR CUENTA DEL TGN, NTI 017077 VALOR 23-03-2023 CAPITAL USD1.150.162,59 INTERESES USD349.949,62 LIB. 00099021001 TGN-RECURSOS ORDINARIOS (3987)</t>
  </si>
  <si>
    <t>||PAGO A CAF PRÉSTAMO CFA007725 VCTO. 23-03-2023 POR CUENTA DEL TGN, NTI 017077 VALOR 23-03-2023 CAPITAL USD1.150.162,59 INTERESES USD349.949,62 LIB. 00099021001 TGN-RECURSOS ORDINARIOS (3987) REF.: COMISIONES BANCARIAS</t>
  </si>
  <si>
    <t>TRANSFERENCIA DE FONDOS AL EXTERIOR A SOLICITUD DE MINISTERIO DE RELACIONES EXTERIORES SEGUN SOLICITUD 17914 REF: ENVIO GASTOS DE FUNCIONAMIENTO A LAS EMBAJADAS Y REPRESENTACIONES DIPLOMATICAS COMO RESTITUCION DE GASTOS NO ATENDIDOS POR RESTRICION DE CUOTA POR EL MEFP EN ENERO 2023 LIB. 00099021001 TGN-RECURSOS ORDINARIOS (3987)</t>
  </si>
  <si>
    <t>TRANSFERENCIA DE FONDOS AL EXTERIOR A SOLICITUD DE AGENCIA BOLIVIANA DE ENERGIA SEGUN SOLICITUD 17917 REF: NUCADVISOR PAGO CORRESPONDIENTE AL AC N 37 DEL CONTRATO DE ADHESION SERVICIO DE SEGUIMIENTO Y MONITOREO Y CONTROL CON NUCADVISOR PARA EL CONTRATO DE CIDTN SEGUN NOTA INTERNA 081 2023 INFORME 03 LIB. 00099021001 TGN-RECURSOS ORDINARIOS (3987)</t>
  </si>
  <si>
    <t>||PAGO PRÉSTAMO BID 964/SF-BO VCTO 23-03-2023 POR CUENTA DE TGN, NTI. 017129 VALOR 23-03-2023 CAPITAL USD 14.659,52 INTERESES USD 3.925,54 LIB. 00099021001 TGN-RECURSOS ORDINARIOS (3987) REF. COMISIONES BANCARIAS</t>
  </si>
  <si>
    <t>||PAGO PRÉSTAMO BID 964/SF-BO VCTO 23-03-2023 POR CUENTA DE TGN, NTI. 017129 VALOR 23-03-2023 CAPITAL USD 14.659,52 INTERESES USD 3.925,54 LIB. 00099021001 TGN-RECURSOS ORDINARIOS (3987)</t>
  </si>
  <si>
    <t>REGULARIZACION DE TRANSFERENCIA DEL EXTERIOR SEGUN SWIFT NO.4593 DE FECHA 23/03/2023 ORDENANTE: CONSULADO GENERAL DE BOLIVIA EN BARCELONA REF.: RECAUDACIÓN LICENCIAS DE CONDUCIR LIB. 00340012005 SEGIP - RECAUDACION EXTERIOR - CEDULAS DE IDENTIDAD</t>
  </si>
  <si>
    <t>COBRO COSTOS DE PAPELERIA POR REGULARIZACION DE TRANSFERENCIA DEL EXTERIOR POR ORDEN DE CONSULADO GENERAL DE BOLIVIA EN BARCELONA REF.: RECAUDACIÓN LICENCIAS DE CONDUCIR LIB. 00340012003 RECAUDACION EXTRANJERIA - C.I. -L.C.</t>
  </si>
  <si>
    <t>REGULARIZACION DE TRANSFERENCIA DEL EXTERIOR SEGUN SWIFT NO.4583 DE FECHA 23/03/2023 ORDENANTE: CONSULADO GENERAL DE BOLIVIA EN BARCELONA REF.: RECAUDACIÓN EXTERIOR CÉDULAS DE IDENTIDAD LIB. 00340012005 SEGIP - RECAUDACION EXTERIOR - CEDULAS DE IDENTIDAD</t>
  </si>
  <si>
    <t>A:00373024108 Transferencia de recursos a requerimiento del Fondo de Desarrollo Indígena s/g notas CITE: FDI/DGE/EXT/Nos. 0117 y 0123/2023 para la ejecución de programas y/o proyectos productivos, de riego y puentes en el marco de convenios suscritos con diferentes GAM, de acuerdo al Informe CITE: MEFP/VTCP/DGPOT/UPCFTGN/INF/N°21/2023 H.R.6-5591-R; 6-6006-R</t>
  </si>
  <si>
    <t>A:00373024105 Transferencia de recursos a requerimiento del Fondo de Desarrollo Indígena s/g nota CITE: FDI/DGE/EXT/N°0124/2023 para el desembolso de recursos a los GAM para la ejecución de programas y proyectos de obras, de acuerdo al Informe CITE: MEFP/VTCP/DGPOT/UPCFTGN/INF/N°22/2023 (H.R.6-6007-R).</t>
  </si>
  <si>
    <t>A:00373024108 Transferencia de recursos a requerimiento del Fondo de Desarrollo Indígena s/g nota CITE: FDI/DGE/EXT/N°0132/2023 para la ejecución de los programas y/o proyectos productivos, de riego y puentes, en el marco de convenios suscritos con diferentes GAM, INF/MEFP/VTCP/DGPOT/UPCFTGN/INF/Nº25/2023 (H.R.6-6471-R).</t>
  </si>
  <si>
    <t>A:00373024104 Transferencia de recursos a favor de las UNIBOL, correspondiente al mes de febrero de 2023 en virtud al Informe MEFP/VTCP/DGPOT/ UPCFTGN/ INF/N°24/2023 (H.R. 389-8-D).</t>
  </si>
  <si>
    <t>A:00373024101 Transferencia de recursos para gastos de funcionamiento del FDI, correspondiente al mes de febrero de 2023 en virtud al Informe MEFP/VTCP/DGPOT/ UPCFTGN/ INF/N°23/2023 (H.R. 389-7-D).</t>
  </si>
  <si>
    <t>NUMERO DE LIBRETA CUT: 00099021001 OPERACIÓN E75 TRANSFERENCIA DE LA CUENTA FISCAL BUN A LA CUT EN MN TRANSFERENCIA DE FONDOS A SOLICITUD DE: GOBIERNO AUTONOMO MUNICIPAL DE CAMIRI, CITE:OF.GAMC NÂ° 255-E/2023 CUENTA CUT 3987 LIBRETA NÂ° 00099021001 TGN-RECURSOS ORDINARIOS</t>
  </si>
  <si>
    <t>NUMERO DE LIBRETA CUT: 00086014407 OPERACIÓN E75 TRANSFERENCIA DE LA CUENTA FISCAL BUN A LA CUT EN MN TRANSFERENCIA DE FONDOS A SOLICITUD DE: GOBIERNO AUTONOMO MUNICIPAL DE SANTIVAÃEZ, CITE: GAMS/MAE/NÂ°000165/2023 CUENTA CUT 3987069001 LIBRETA NÂ° 00086014407 MMAYA-BS-PLAN NACIONAL DE CUENCAS</t>
  </si>
  <si>
    <t>NUMERO DE LIBRETA CUT: 00099021001 OPERACIÓN E75 TRANSFERENCIA DE LA CUENTA FISCAL BUN A LA CUT EN MN TRANSFERENCIA DE FONDOS A SOLICITUD DE: GOBIERNO AUTONOMO MUNICIPAL DE ASCENSIÃN DE GUARAYOS CITE:OF. / GAMAG/DESP/MAE/NO. 0217/2023 CUENTA CUT 3987 LIBRETA NÂ° 00099021001 TGN-RECURSOS ORDINAR</t>
  </si>
  <si>
    <t>'COBRO DE'||UTILES DE ESCRITORIO POR EL COMPROBANTE NRO.1057045 DE LA FECHA, S/G NOTA PRS/GAFC-3496/2022 DE FECHA 16/12/2022 (HRE-TGL-2022-19648) ENVIADO POR YACIMIENTOS PETROLIFEROS FISCALES BOLIVIANOS. DÉBITO DE LA LIBRETA 00513022001 YPFB-"OPERACIONES" COBRO DE ÚTILES DE ESCRITORIO.</t>
  </si>
  <si>
    <t>COBRO COSTOS DE PAPELERIA SEGUN TRANSFERENCIA DEL EXTERIOR POR ORDEN DE EMBAJADA DE BOLIVIA EN VIENA AUSTRIA REF.: RECAUDACIONES GESTORIA CONSULAR POR LOS MESES DE ENERO Y FEBRERO 2023 LIB. 00010011102 MIN.RELACIONES EXTERIORES - GESTORIA CONSULAR LEY Nº 3108</t>
  </si>
  <si>
    <t>||TRANSFERENCIA DE FONDOS SEGÚN MENSAJE SWIFT N°4613 DE LA FECHA Y NOTA CITE: DGAC-10774/2022 (HRE-TGL-5031) DE FECHA 31/3/2022 DE LA DIRECCIÓN GENERAL DE AERONÁUTICA CIVIL. (SECTOR PÚBLICO-SOBREVUELOS). DÉBITO DE LA LIBRETA 0117012001 DGAC, REPOSICIÓN DE ÚTILES DE ESCRITORIO.</t>
  </si>
  <si>
    <t>||TRANSFERENCIA DE FONDOS S/G MENSAJES SWIFT NROS. 4617 Y 4616 DE LA FECHA Y NOTA CITE DGAC/10774/2022 DE F.31.03.2022 (HRE-TGL-5031) DE LA DIRECCION GENERAL DE AERONAUTICA CIVIL (SECTOR PÚBLICO- SOBREVUELOS). DEBITO DE LA LIBRETA 0117012001 DGAC, REPOSICIÓN DE ÚTILES DE ESCRITORIO.</t>
  </si>
  <si>
    <t>||TRANSFERENCIA DE FONDOS S/G MENSAJES SWIFTS NROS.4610 Y 4611 ,EN ATENCION A NOTA: DGAC-10774/2022 DE FECHA 31/3/2022 (HRE-TGL-5031) ENVIADO POR LA DIRECCION GENERAL DE LA AERONAUTICA CIVIL.(SECTOR PÚBLICO-SOBREVUELOS). DEBITO DE LA LIBRETA 0117012001 DGAC, REPOSICION ÚTILES DE ESCRITORIO.</t>
  </si>
  <si>
    <t>||REGULARIZACIÓN DE NUESTRA OPERACIÓN N°1055515 DE FECHA 1/3/23 S/G NOTAS: DGAC/001300/23 (HRE-TSO-401) (ORIG.CURSA EN COMP. N°1055802), CAR/DGE-UNC N°0052/2023 (HRE-TGL-4990) (ORIG.CURSA EN COMP. N°1057025) Y DGAC-10774/2022 (HRE-TGL-5031). (SECTOR PÚBLICO-SOBREVUELOS). DÉBITO DE LA LIBRETA 0117012001 DGAC, REPOSICIÓN DE ÚTILES DE ESCRITORIO.</t>
  </si>
  <si>
    <t>'COBRO DE'||ÚTILES DE ESCRITORIO POR EL COMPROBANTE NRO. 1057038 DE LA FECHA, S/G. NOTA CITE CITE PRS/GAFC-3496/2022 DE FECHA 16/12/2022 (HRE-TGL-19648) ENVIADO POR YACIMIENTOS PETROLIFEROS FISCALES BOLIVIANOS. DEBITO DE LA LIBRETA 00513022001 YPFB  OPERACIONES.</t>
  </si>
  <si>
    <t>COBRO COSTOS DE PAPELERIA POR REGULARIZACION DE TRANSFERENCIA DEL EXTERIOR POR ORDEN DE CONSULADO GENERAL DE BOLIVIA EN BARCELONA REF.: RECAUDACIÓN EXTERIOR CÉDULAS DE IDENTIDAD LIB. 00340012003 RECAUDACION EXTRANJERIA - C.I. -L.C.</t>
  </si>
  <si>
    <t>||COMISIONES QUE COBRA EL MUFG BANK LTD. POR PRIMER PAGO INTERMEDIO JPY27.965.000 CORRESPONDIENTE A LA DONACIÓN JAPONESA N° 1660870 REF. 28-VJ-128B S/G MENSAJE SWIFT N° 4624 DE 23-03-2023. CTA. 3987069001 - LIBRETA N° 00291012002 ABC-RECURSOS PROPIOS</t>
  </si>
  <si>
    <t>||COMISIONES QUE COBRA EL MUFG BANK LTD. POR PRIMER PAGO INTERMEDIO JPY27.965.000 CORRESPONDIENTE A LA DONACIÓN JAPONESA N° 1660870 REF. 28-VJ-128B S/G MENSAJE SWIFT N° 4624 DE 23-03-2023. CTA. 3987069001 - LIBRETA N° 00291012002 ABC-RECURSOS PROPIOS. REF.: ÚTILES DE ESCRITORIO</t>
  </si>
  <si>
    <t>A:00046058003 Débito Automático al GAM San Agustín (GAM AGU) a favor del Ministerio de Salud y Deportes por incumplimiento al Convenio Interinstitucional N°0053 de fecha 06 de septiembre de 2012 y sus tres enmiendas, suscrito entre el MSyD y GAM AGU correspondiente al proyecto “Implementación de Invernaderos en Unidades Educativas del Municipio de San Agustín - PMDC”.</t>
  </si>
  <si>
    <t>TRANSFERENCIA DEL EXTERIOR SEGUN SWIFT NO.4741 Y NO.4740 DE FECHA 24/03/2023 ORDENANTE: ITOCHU CORPORATION (MINATO-KU TOKYO JAPAN) REF.: CRED S0630830200201 LIB. 00597012001 RECURSOS PROPIOS VENTAS YLB</t>
  </si>
  <si>
    <t>TRANSFERENCIA DEL EXTERIOR SEGUN SWIFT NO.4739 Y NO.4738 DE FECHA 24/03/2023 ORDENANTE: ITOCHU CORPORATION (MINATO-KU TOKYO JAPAN) REF.: CRED S06308301EAC01 LIB. 00597012001 RECURSOS PROPIOS VENTAS YLB</t>
  </si>
  <si>
    <t>NUMERO DE LIBRETA CUT: 00099021001 OPERACIÓN E75 TRANSFERENCIA DE LA CUENTA FISCAL BUN A LA CUT EN MN POR INSTRUCCIÃN DE: TRANSFERENCIA DE FONDOS A SOLICITUD DE: GOBIERNO AUTONOMO MUNICIPAL ESMERALDA, CITE: G.A.M.E./M.A.E./M.CH.CH./NÂ°31/2023 CUENTA CUT 3987 LIBRETA NÂ° 00099021001 TGN-RECURS</t>
  </si>
  <si>
    <t>COBRO COSTOS DE PAPELERIA SEGUN TRANSFERENCIA DEL EXTERIOR POR ORDEN DE ITOCHU CORPORATION (MINATO-KU TOKYO JAPAN) REF.: CRED S0630830200201 LIB. 00597012001 RECURSOS PROPIOS VENTAS YLB</t>
  </si>
  <si>
    <t>'TRANSFERENCIA'||RECIBIDA DEL EXTERIOR SEGÚN MENSAJE SWIFT NRO. 4755 (REM. EXT.) DE LA FECHA, POR DESEMBOLSO DE LA AFD, PRÉSTAMO CBO-1037 02 L LIB. 00099021001 TGN-RECURSOS ORDINARIOS (3987) REF.: ÚTILES DE ESCRITORIO</t>
  </si>
  <si>
    <t>COBRO COSTOS DE PAPELERIA SEGUN TRANSFERENCIA DEL EXTERIOR POR ORDEN DE ITOCHU CORPORATION (MINATO-KU TOKYO JAPAN) REF.: CRED S06308301EAC01 LIB. 00597012001 RECURSOS PROPIOS VENTAS YLB</t>
  </si>
  <si>
    <t>NUMERO DE LIBRETA CUT: 00041048006 OPERACIÓN E18 TRANSFERENCIA DEL SISTEMA FINANCIERO POR CUENTA DE TERCEROS A LA CUT SOL.ESC.EMB.DE SUIZA AG.SUIZA P/EL DESAR</t>
  </si>
  <si>
    <t>||REGULARIZACION DE NUESTRA OPERACIÓN NRO.1056965 DE FECHA 22/3/2023 S/G NOTAS: DGAC/001770/2023 DE FECHA 24/3/2023 (HRE-TSO-459) Y DGAC/10774/2022 DE F. 31/3/2022 (HRE-TGL-5031). ENVIADO POR LA DIRECCION GENERAL DE AERONAUTICA CIVIL DEBITO DE LA LIBRETA 0117012001 DGAC, REPOSICION DE UTILES DE ESCRITORIO.</t>
  </si>
  <si>
    <t>||REGULARIZACIÓN DE NUESTRA OPERACIÓN N°1056736 DE FECHA 17/3/23 SEGÚN NOTA CITE: DGAC/001770/2023 DE 24/3/23 (HRE-TSO-459) (ORIGINAL CURSA EN COMP. N°1057103) Y DGAC-10774/2022 (HRE-TGL-5031) DE 31/3/2022 ENVIADAS POR LA DIRECCIÓN GENERAL DE AERONÁUTICA CIVIL. (SECTOR PÚBLICO-SOBREVUELOS). DÉBITO DE LA LIBRETA 0117012001 DGAC, REPOSICIÓN DE ÚTILES DE ESCRITORIO.</t>
  </si>
  <si>
    <t>'COBRO DE'||ÚTILES DE ESCRITORIO POR EL COMPROBANTE NRO. 1057107 DE LA FECHA, S/G. NOTA CITE CITE PRS/GAFC-3496/2022 DE FECHA 16/12/2022 (HRE-TGL-19648) ENVIADO POR YACIMIENTOS PETROLIFEROS FISCALES BOLIVIANOS. DEBITO DE LA LIBRETA 00513022001 YPFB  OPERACIONES.</t>
  </si>
  <si>
    <t>||REGULARIZACION DE NUESTRA OPERACION N°1056884 DE F.21/03/202 EN ATENCION A NOTAS CITE DGAC/001770/2023 DE LA FECHA (HRE-TSO-459) Y DGAC/10774/2022 DE F.31.03.2022 (HRE-TGL-5031) ENVIADAS POR LA DIRECCION GENERAL DE AERONAUTICA CIVIL ORIGINAL CURSA EN COMPROBANTE N°1057103. DEBITO DE LA LIBRETA 0117012001 DGAC, REPOSICIÓN DE ÚTILES DE ESCRITORIO.</t>
  </si>
  <si>
    <t>PAGO A BID PRÉSTAMO 1116-SF-BO VCTO. 25-03-2023 POR CUENTA DE GOB.AUT.DEPT.TARIJA SEGÚN NOTA COD. LIQ. 017140 DE FECHA 20-03-2023, VALOR 27-03-2023 CAPITAL USD 7.531,83 INTERESES USD 3.062,67 LIBRETA N° 00099021001 TGN-RECURSOS ORDINARIOS 3987 - ALIVIO MDRI</t>
  </si>
  <si>
    <t>I-2023-16 VTA. DIVISAS S/G NOTA YPFB/GAFC-0241/2023, 25/1/2023 Y ASIG.DIV.EFECT.P/MEFP, 24/3/2023 REF: EMISION CARTA DE CREDITO I-2023-16, COMISION EMISION 0,15% S/USD 804.995.- POR 110 DIAS, REEMB.GSTS.COMUNICACION BS220.-Y EMISION COMP.CONTABL LIB. 00513042002 YPFB - OPERACIONES GNEE - DIRECCION DE SERVICIOS REF: COMISIONES EMISION I-2023-16</t>
  </si>
  <si>
    <t>COBRO COSTOS DE PAPELERIA POR REGULARIZACION DE TRANSFERENCIA DEL EXTERIOR POR ORDEN DE CONSULADO GENERAL DEL ESTADO PLURINACIONAL DE BOLIVIA EN SAO PAULO BRASIL REF.: DEVOLUCIÓN GASTOS DE FUNCIONAMIENTO GESTIÓN 2022 LIB. 00099021001 TGN-RECURSOS ORDINARIOS (3987)</t>
  </si>
  <si>
    <t>||TRANSFERENCIA DE FONDOS SEGÚN MENSAJE SWIFT N°4797 DE LA FECHA Y NOTA CITE: NAABOL-DNAF/N° 0112/2022 DE NAVEGACIÓN AEREA Y AEROPUERTOS BOLIVIANOS DE FECHA 30/03/2022 (HRE-TGL-4950). (SECTOR PÚBLICO-SOBREVUELOS). DÉBITO DE LA LIBRETA 00389012001 NAABOL - ADMINISTRACIÓN, REPOSICIÓN DE ÚTILES DE ESCRITORIO.</t>
  </si>
  <si>
    <t>||TRANSFERENCIA DE FONDOS S/G. MENSAJES SWIFT NROS. 4775 Y 4773 DE LA FECHA, Y NOTA REMITIDA POR LA DIRECCIÓN GENERAL DE AERONAUTICA CIVIL CITE: DGAC-10774/2022 DE FECHA 31/03/2022 (HRE-TGL-5031) (SECTOR PÚBLICO - SOBREVUELOS). DÉBITO DE LA LIBRETA 0117012001 DGAC, REPOSICIÓN ÚTILES DE ESCRITORIO.</t>
  </si>
  <si>
    <t>||TRANSFERENCIAS DEL EXTERIOR SEGUN MENSAJES SWIFT NROS. 4774 Y 4772 DE LA FECHA Y NOTA CITE: NAABOL-DNAF/N° 0112/2022 DE FECHA 30/03/2022 (HRE-TGL-4950). REMITIDA POR NAVEGACIÓN AÉREA Y AEROPUERTOS BOLIVIANOS. (SECTOR PÚBLICO - SOBREVUELOS). DEBITO DE LA LIBRETA 00389012001 NAABOL-ADMINISTRACION, REPOSICIÓN ÚTILES DE ESCRITORIO.</t>
  </si>
  <si>
    <t>COBRO COSTOS DE PAPELERIA POR REGULARIZACION DE TRANSFERENCIA DEL EXTERIOR POR ORDEN DE EMBAJADA DE BOLIVIA EN AUSTRIA VIENA REF.: DEVOLUCIÓN GASTOS DE FUNCIONAMIENTO GESTIÓN 2022 LIB. 00099021001 TGN-RECURSOS ORDINARIOS (3987)</t>
  </si>
  <si>
    <t>NUMERO DE LIBRETA CUT: 00291012009 OPERACIÓN E18 TRANSFERENCIA DEL SISTEMA FINANCIERO POR CUENTA DE TERCEROS A LA CUT ABC ADMINISTRADORA BOLIVIANA DE CARRETERAS</t>
  </si>
  <si>
    <t>'COBRO DE'||UTILES DE ESCRITORIO POR EL COMPROBANTE N° 1057253 DE LA FECHA, S/G.NOTA CITE: PRS/GAFC-3496/2022 DE FECHA 16/12/2022 (HRE-TGL-19648) ENVIADO POR YACIMIENTOS PETROLIFEROS FISCALES BOLIVIANOS. (SECTOR PÚBLICO-EXPORTACIONES). DÉBITO DE LA LIBRETA 00513022001 YPFB - OPERACIONES.</t>
  </si>
  <si>
    <t>TRANSFERENCIA DEL EXTERIOR SEGUN SWIFT NO.4832 Y NO.4831 DE FECHA 28/03/2023 ORDENANTE: YTL SOCIEDAD ANONIMA (SAN JUAN DE PARANA) REF.: PAGO TOTAL FACT 0053 ODV 23 VEX PAGO TOTAL FACT 0011 ODV 23 LIB. 00597012001 RECURSOS PROPIOS VENTAS YLB</t>
  </si>
  <si>
    <t>NUMERO DE LIBRETA CUT: 00373024105 OPERACIÓN E75 TRANSFERENCIA DE LA CUENTA FISCAL BUN A LA CUT EN MN TRANSFERENCIA DE FONDOS A SOLICITUD DE: GOBIERNO AUTONOMO MCPAL. TARATA CITE : GAMT-MAE NÂ° 149/2023 CUENTA CUT 3987069001 LIBRETA NÂ° 00373024105 FDI - TRANSFERENCIAS PROGRAMAS Y/O PROYECTOS (TG</t>
  </si>
  <si>
    <t>NUMERO DE LIBRETA CUT: 00099021001 OPERACIÓN E75 TRANSFERENCIA DE LA CUENTA FISCAL BUN A LA CUT EN MN TRANSFERENCIA DE FONDOS A SOLICITUD DE: GOBIERNO AUTONOMO MUNICIPAL DE HUATAJATA CITE: GAMH/MAE/E/NÂ°155/2023 CUENTA CUT 3987 LIBRETA NÂ° 00099021001 TGN-RECURSOS ORDINARIOS</t>
  </si>
  <si>
    <t>NUMERO DE LIBRETA CUT: 00099021001 OPERACIÓN E18 TRANSFERENCIA DEL SISTEMA FINANCIERO POR CUENTA DE TERCEROS A LA CUT devolucion pagos de CC no cobrados noviembre y aguinaldo 2022</t>
  </si>
  <si>
    <t>COBRO COSTOS DE PAPELERIA SEGUN TRANSFERENCIA DEL EXTERIOR POR ORDEN DE YTL SOCIEDAD ANONIMA (SAN JUAN DE PARANA) REF.: PAGO TOTAL FACT 0053 ODV 23 VEX PAGO TOTAL FACT 0011 ODV 23 LIB. 00597012001 RECURSOS PROPIOS VENTAS YLB</t>
  </si>
  <si>
    <t>TRANSFERENCIA RECIBIDA DEL EXTERIOR SEGÚN MENSAJES SWIFT Nos. 4868-4867 (REM.EXT.) DE FECHA 28-03-2023 POR DESEMBOLSO DE IDA PRÉSTAMO 5744-BO 23 LIBRETA N° 00291012002 ABC-RECURSOS PROPIOS REF.: UTILES DE ESCRITORIO</t>
  </si>
  <si>
    <t>||TRANSFERENCIA DE FONDOS SEGUN MENSAJES SWIFT NROS. 4883 Y 4884 DE LA FECHA Y NOTA CITE: AGBC-AGBC/DAF/CNI-RSYS-0014-CAR/2022 DE FECHA 26/04/2022 (HRE-TGL-6525). ENVIADO POR AGENCIA BOLIVIANA DE CORREOS (SECTOR PUBLICO-SERVICIOS). DEBITO DE LA LIBRETA 000383012001 AGENCIA BOLIVIANA DE CORREOS. COBRO DE UTILES DE ESTRITORIO</t>
  </si>
  <si>
    <t>REGULARIZACION DE TRANSFERENCIA DEL EXTERIOR SEGUN SWIFT NO.4824 DE FECHA 28/03/2023 ORDENANTE: CONSULADO GENERAL DE BOLIVIA (BUENOS AIRES ARGENTINA) REF.: GOVERNMENT SERVI 20230327-00276039 LIB. 00340012005 SEGIP - RECAUDACION EXTERIOR - CEDULAS DE IDENTIDAD</t>
  </si>
  <si>
    <t>COBRO COSTOS DE PAPELERIA POR REGULARIZACION DE TRANSFERENCIA DEL EXTERIOR POR ORDEN DE CONSULADO GENERAL DE BOLIVIA (BUENOS AIRES ARGENTINA) REF.: GOVERNMENT SERVI 20230327-00276039 LIB. 00340012003 RECAUDACION EXTRANJERIA - C.I. -L.C.</t>
  </si>
  <si>
    <t>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t>
  </si>
  <si>
    <t>NUMERO DE LIBRETA CUT: 00099021001 OPERACIÓN E75 TRANSFERENCIA DE LA CUENTA FISCAL BUN A LA CUT EN MN TRANSFERENCIA DE FONDOS A SOLICITUD DE: GOBIERNO AUTONOMO DPTAL. COCHABAMBA CITE : CE/UT YCP/031/2023 CUENTA CUT 3987069001 LIBRETA NÂ° 00099021001 "TGN RECURSOS ORDINARIOS ".</t>
  </si>
  <si>
    <t>||RESPUESTA A DEBITO DEL BANQUERO SG MJE SWIFT NO.4944 DE LA FECHA REF:COBRO COMISIONES POR TRANSF. EUR 1.440.- FECHA VALOR 29/03/2023 SG SOL. MINISTERIO DE DESARROLLO PROD.Y ECONOMIA PLURAL REF:MEMBRESIA. CGO.LIB.00041031107 MPM-INSTITUTO BOLIVIANO DE METROLOGIA (UTILES DE ESCRITORIO)</t>
  </si>
  <si>
    <t>||RESPUESTA A DEBITO DEL BANQUERO SG MJE SWIFT NO.4944 DE LA FECHA REF:COBRO COMISIONES POR TRANSF. EUR 1.440.- FECHA VALOR 29/03/2023 SG SOL. MINISTERIO DE DESARROLLO PROD.Y ECONOMIA PLURAL REF:MEMBRESIA. LIB.00041031107 MPM-INSTITUTO BOLIVIANO DE METROLOGIA</t>
  </si>
  <si>
    <t>||AMPLIACION DE VALIDEZ 0,15% S/USD 6.749.823,32 POR 151 DIAS, COMISION ENMIENDA LC BS220.- REEMB. GASTOS DE COMUNICACION BS220.- Y EMISION DE COMPROBANTE CONTABLE BS50.- S/G NOTAS SEDEM/GG/EB N°0258/2023 Y SEDEM/GG/EB N°0286/2023 REC. EN F. 22 Y 28 DE MARZO DE 2023 . LIB.00132039201 SEDEM-ECEBOL-FINPRO REF: COMISIONES ENMIENDA 1 LC I-2022-23</t>
  </si>
  <si>
    <t>VENTA DE DIVISAS CON TRANSFERENCIA DE FONDOS A SOLICITUD DE MINISTERIO DE DESARROLLO PRODUCTIVO Y ECONOMIA PLURAL SEGUN SOLICITUD 17927 REF: COMPRA DE DIVISAS PARA PAGO AL BURO INTERNACIONAL DE PESAS Y MEDIDAS POR MEMBRESIA DE LA DIRECCION DE METROLOGIA INDUSTRIAL Y CIENTIFICA DEL INSTITUTO BOLIVIAN LIB. 00041031107 MPM-INSTITUTO BOLIVIANO DE METROLOGIA POR DIFERENCIAL CAMBIARIO</t>
  </si>
  <si>
    <t>VENTA DE DIVISAS CON TRANSFERENCIA DE FONDOS A SOLICITUD DE MINISTERIO DE DESARROLLO PRODUCTIVO Y ECONOMIA PLURAL SEGUN SOLICITUD 17928 REF: COMPRA DE DIVISAS PARA PAGO A LA ORGANIZACION INTERNACIONAL DE METROLOGIA LEGAL OIML POR MEMBRESIA DE LA DIRECCION DE METROLOGIA LEGAL DEL INSTITUTO BOLIVIANO LIB. 00041031107 MPM-INSTITUTO BOLIVIANO DE METROLOGIA POR DIFERENCIAL CAMBIARIO</t>
  </si>
  <si>
    <t>TRANSFERENCIA DE FONDOS AL EXTERIOR A SOLICITUD DE MINISTERIO DE SALUD SEGUN SOLICITUD 17948 REF: PPAGO AL CONSORCIO PGI-ANTARES-CASA-SOLO, FB23230001, PRODUCTO 8.1-APOYO AL EEP EN LOS PROCESOS DE RECEPCION DE LOS EQUIPOS ADQUIRIDOS, VERIFICACION DE CUMPLIMIENTO DE LAS ESPECIFICACIONES TECNICAS, COO LIB. 00046057006 PAR MIN. SALUD-IMPLEMENTACION PMASSEA BID 3151 Bs.</t>
  </si>
  <si>
    <t>TRANSFERENCIA DE FONDOS AL EXTERIOR A SOLICITUD DE MINISTERIO DE SALUD SEGUN SOLICITUD 17949 REF: PAGO AL CONSORCIO PGI-ANTARES-CASA, FB 23230002, PRODUCTO 8.1-APOYO AL EEP EN LOS PROCESOS DE RECEPCION DE LOS EQUIPOS ADQUIRIDOS, VERIFICACION DE CUMPLIMIENTO DE LAS ESPECIFICACIONES TECNICAS, COORDINA LIB. 00046057006 PAR MIN. SALUD-IMPLEMENTACION PMASSEA BID 3151 Bs.</t>
  </si>
  <si>
    <t>COBRO DE||ÚTILES DE ESCRITORIO POR REGISTRO DEL COMPROBANTE CONTABLE N°1057336 DE LA FECHA SG MEFP/VTCP/DGCP/UODP/N°671/2022 POR RECEPCIÓN DE FONDOS DEL EXTERIOR, CLIENTE ORDENANTE BLADEX, REMESA: PAGO DIVIDENDOS A LAS ACCIONES COMUNES DE BLADEX COSTO ÚTILES DE ESCRITORIO DE LA CUT N°3987, LIBRETA N° 00099021001 TGN-RECURSOS ORDINARIOS</t>
  </si>
  <si>
    <t>'COBRO DE'||UTILES DE ESCRITORIO POR EL COMPROBANTE N° 1057344 DE LA FECHA, S/G.NOTA CITE: PRS/GAFC-3496/2022 DE FECHA 16/12/2022 (HRE-TGL-19648) ENVIADO POR YACIMIENTOS PETROLIFEROS FISCALES BOLIVIANOS. (SECTOR PÚBLICO-EXPORTACIONES). DÉBITO DE LA LIBRETA 00513022001 YPFB - OPERACIONES.</t>
  </si>
  <si>
    <t>'COBRO DE'||ÚTILES DE ESCRITORIO POR EL COMPROBANTE N°1057346 Y NOTA CITE: PRS/GAFC-3496/2022 DE FECHA 16/12/2022 (HRE-TGL-19648) DE YACIMIENTOS PETROLÍFEROS FISCALES BOLIVIANOS. (SECTOR PÚBLICO  EXPORTACIÓN DE UREA Y OTROS YPFB). DÉBITO DE LA LIBRETA 00513022001 YPFB - OPERACIONES, REPOSICIÓN DE ÚTILES DE ESCRITORIO.</t>
  </si>
  <si>
    <t>||TRANSFERENCIA DE FONDOS S/G. MENSAJES SWIFT NROS. 4947 Y 4948 DE LA FECHA, Y NOTA REMITIDA POR LA DIRECCIÓN GENERAL DE AERONAUTICA CIVIL CITE: DGAC-10774/2022 DE FECHA 31/03/2022 (HRE-TGL-5031) (SECTOR PÚBLICO - SOBREVUELOS). DÉBITO DE LA LIBRETA 0117012001 DGAC, REPOSICIÓN ÚTILES DE ESCRITORIO.</t>
  </si>
  <si>
    <t>||TRANSFERENCIA DE FONDOS S/G. MENSAJES SWIFTS NROS.4958 Y 4959 DE LA FECHA Y NOTA CITE:AGBC-AGBC/DAF/CNI-RSYS-0014-CAR/2022 DE FECHA 26/04/2022 (HRE-TGL-6525) ENVIADO POR LA AGENCIA BOLIVIANA DE CORREOS (SECTOR PÚBLICO-SERVICIOS). DEBITO DE LA LIBRETA 000383012001 AGENCIA BOLIVIANA DE CORREOS, COBRO DE ÚTILES DE ESCRITORIO.</t>
  </si>
  <si>
    <t>||REGULARIZACION DE NUESTRA OPERACION N° 1057262 DE F.28/3/2023 S/G. NOTA CITE: CAR/DGE-UNC N°0058/2023 DE F.29/03/2023 (HRE-TSO-469) (ORIG. CURSA EN COMPROBANTE N°1057372). ENVIADA POR NAVEGACION AEREA Y AEROPUERTOS BOLIVIANOS (SECTOR PUBLICO-SOBREVUELOS). DEBITO DE LA LIBRETA 00389012001 NAABOL-ADMINISTRACION, REPOSICIÓN ÚTILES DE ESCRITORIO.</t>
  </si>
  <si>
    <t>||REGULARIZACIÓN DE NUESTRA OPERACIÓN NRO. 1056270 DE FECHA 15/03/2023 EN ATENCIÓN A NOTA REMITIDA POR NAVEGACIÓN AEREA Y AEROPUERTOS BOLIVIANOS CITE: CAR/DGE-UNC N°0058/2023 DE FECHA 29/03/2023 (HRE-TSO-469) (SECTOR PÚBLICO - SOBREVUELOS). DÉBITO DE LA LIBRETA 00389012001 NAABOL-ADMINISTRACION, REPOSICIÓN ÚTILES DE ESCRITORIO.</t>
  </si>
  <si>
    <t>||REGULARIZACIÓN DE NUESTRA OPERACIÓN NRO. 1057012 DE FECHA 23/03/2023 EN ATENCIÓN A NOTA REMITIDA POR NAVEGACIÓN AEREA Y AEROPUERTOS BOLIVIANOS CITE: CAR/DGE-UNC N°0058/2023 DE FECHA 29/03/2023 (HRE-TSO-469) (SECTOR PÚBLICO - SOBREVUELOS). DÉBITO DE LA LIBRETA 00389012001 NAABOL-ADMINISTRACION, REPOSICIÓN ÚTILES DE ESCRITORIO.</t>
  </si>
  <si>
    <t>||REGULARIZACION DE NUESTRA OPERACIÓN NRO.1056960 DE FECHA 22/3/2023 EN ATENCION A NOTA CAR/DGE-UNC N°0058/2023 DE FECHA 29/3/2023 (HRE-TSO-469), ENVIADO POR NAVEGACION AEREA Y AEROPUERTOS BOLIVIANOS (ORIGINAL CURSA EN EL CBTE.N°1057372) DEBITO DE LA LIBRETA 00389012001 NAABOL-ADMINISTRACION CENTRAL, COBRO DE ÚTILES DE ESCRITORIO.</t>
  </si>
  <si>
    <t>||REGULARIZACION DE NUESTRA OPERACIÓN NRO.1057176 DE FECHA 27/3/2023 EN ATENCION A NOTA CAR/DGE-UNC N°0058/2023 DE FECHA 29/3/2023 (HRE-TSO-469), ENVIADO POR NAVEGACION AEREA Y AEROPUERTOS BOLIVIANOS (ORIGINAL CURSA EN EL CBTE.N°1057372) DEBITO DE LA LIBRETA 00389012001 NAABOL-ADMINISTRACION CENTRAL, COBRO DE ÚTILES DE ESCRITORIO.</t>
  </si>
  <si>
    <t>A:00373024108 Transferencia de recursos a requerimiento del Fondo de Desarrollo Indígena s/g nota CITE: FDI/DGE/EXT/N°0137/2023 para el desembolso de recursos al Fondo de Desarrollo Indígena para Programas y/o Proyectos Productivos, de riego y puentes, en el marco de los convenios suscritos con diferentes Gaobiernos Autónomos Municipales y en virtud al Informe MEFP/VTCP/DGPOT/UPCFTGN/INF/Nº27/2023 (H.R. 6-6779-R).</t>
  </si>
  <si>
    <t>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t>
  </si>
  <si>
    <t>PROVISION DE FONDOS A SOLICITUD DE YACIMIENTOS PETROLIFEROS FISCALES BOLIVIANOS SEGUN SOLICITUD YPFB-0028-2023 REF: PAGO IMPUESTO DIRECTO A LOS HIDROCARBUROS PRODUCCION DICIEMBRE 2022 LIB. 00513012007 YPFB - RECURSOS NACIONALIZACIÓN</t>
  </si>
  <si>
    <t>A:00099021001 Transferencia que realizamos a solicitud de la Unidad de Administración e Información Salarial mediante nota CITE: MEFP/VTCP/DGPOT/UAIS/No 462/2023, informe MEFP/VTCP/DGPOT/UAIS/No.36/2023 para la reversión definitiva de las Boletas de Pago solicitadas por el SENASIR consignadas en el comprobante de pago No. 71955 H.R. 6-3893-R</t>
  </si>
  <si>
    <t>REGULARIZACION DE TRANSFERENCIA DEL EXTERIOR SEGUN SWIFT NO.4841 Y NO.4840 DE FECHA 30/03/2023 ORDENANTE: BOLIVIANA DE AVIACIÓN -BOA INC (DORAL FL) REF.: FACTURA NO.213 RFB 2083983 25.00 FEE DEDUCTED LIB. 00525012001 LBP-TRANSPORTES AEREOS BOLIVIANOS (4030001162)</t>
  </si>
  <si>
    <t>TRANSFERENCIA DE FONDOS AL EXTERIOR A SOLICITUD DE INSTITUTO NACIONAL DE INNOVACION AGROPECUARIA Y FORESTAL (INIAF) SEGUN SOLICITUD 17982 REF: PAGO POR ADQUISICION DE SEMILLA DE MACORORO PARA LA REGION CHACO SEGUN CONTRATO INIAF UAL CD 019 2023 DE FECHA 28 DE MARZO DE 2023 A LA EMPRESA TERASOL OLEOS LIB. 00099021001 TGN-RECURSOS ORDINARIOS (3987)</t>
  </si>
  <si>
    <t>COBRO COSTOS DE PAPELERIA SEGUN TRANSFERENCIA DEL EXTERIOR POR ORDEN DE MONTE ALEGRE S.A. ASUNCIÓN PARAGUAY REF.: GARANTÍA DE CUMPLIMIENTO DE CONTRATO 1RA. GLC-33/23 FECHA VALOR 29/03/2023 LIB. 00513012004 LBP-YPFB-UNICOMERCIAL (4030005415/1-2188907)</t>
  </si>
  <si>
    <t>NUMERO DE LIBRETA CUT: 00016014101 OPERACIÓN E75 TRANSFERENCIA DE LA CUENTA FISCAL BUN A LA CUT EN MN TRANSFERENCIA DE FONDOS A SOLICITUD DE: GOBIERNO AUTONOMO DEPARTAMENTAL DE TARIJA, CITE: GADT/SDEF/EMM/OF. NÂ° 323/23 CUENTA CUT 3987 LIBRETA NÂ° 00016014101 MIN. EDUCACION - DIPLOMAS DE BACHILLER</t>
  </si>
  <si>
    <t>NUMERO DE LIBRETA CUT: 00099021001 OPERACIÓN E75 TRANSFERENCIA DE LA CUENTA FISCAL BUN A LA CUT EN MN TRANSFERENCIA DE FONDOS A SOLICITUD DE: GOBIERNO AUTONOMO DEPARTAMENTAL DE ORURO, CITE: GAD-ORU/SDAFP/UF/ATCP/CE-0058/2023 CUENTA CUT 3987 LIBRETA NÂ° 00099021001 TGN-RECURSOS ORDINARIOS</t>
  </si>
  <si>
    <t>'COBRO DE'||ÚTILES DE ESCRITORIO POR EL COMPROBANTE NRO. 1057429 DE LA FECHA, S/G. NOTA CITE CITE PRS/GAFC-3496/2022 DE FECHA 16/12/2022 (HRE-TGL-19648) ENVIADO POR YACIMIENTOS PETROLIFEROS FISCALES BOLIVIANOS. DEBITO DE LA LIBRETA 00513022001 YPFB  OPERACIONES.</t>
  </si>
  <si>
    <t>||REVERSION DE LA PROVISIÓN EN COMP. G-2220635 DE LA FECHA POR NO CORRESPONDER EL NO. NIT. 247332025 A LA EMPRESA PÚBLICA QUIPUS REF.: TRANSF.AL EXT.USD 50.133,95 A FAVOR DE GREAT CHIN LIMITED</t>
  </si>
  <si>
    <t>||COMISION TRANSFERENCIA FONDOS AL EXTERIOR 0,10% S/USD 374.882,13 REEMB. GASTOS COMUNICACION BS220.- Y EMISION COMPROBANTE CONTABLE BS50.- REF: PAGO N°15 LC I-2021-06 P/C ECEBOL A/F TROMBINI EMBALAGENS S/A EN COMPLEMENTO A COMPROBANTE S-1057439 DE LA FECHA. LIB:00132032001 ECEBOL - GESTION OPERATIVA Y COMERCIAL REF:COMISIONES PAGO N°15 LC I-2021-06</t>
  </si>
  <si>
    <t>||COMISION TRANSFERENCIA FDOS.AL EXTERIOR 0,10% S/USD384.300.-,REEMB.GSTS.COMUNICACION BS220.-Y EMISION COMP.CONTABLE BS50.-REF.:PAGO 1 LC I-2022-20 P/C MHE-EECGNV A/F FABER INDUSTRIE SPA,EN COMPL.A COMP.1057448,30/03/2023. LIB.00078034201 MHE -EEC-GNV FONDO DE CONVERSION DE VEHICULOS REF.:COMIS.PAGO 1 LC I-2022-20</t>
  </si>
  <si>
    <t>A:00099021001 DEVOLUCION DEUDA AL TGN POR PARTE DEL SR. GUILLERMO ARAMAYO HERRERA CORRESPONDIENTE AL MES DE FEBRERO/2023. S/G. INF. SENASIR UAF-ITES Nº 102/2023, DE FECHA 29/03/2023</t>
  </si>
  <si>
    <t>VENTA DE DIVISAS CON TRANSFERENCIA DE FONDOS A SOLICITUD DE EMPRESA PUBLICA PRODUCTIVA CARTONES DE BOLIVIA-CARTONBOL SEGUN SOLICITUD 17981 REF: TRANSFERENCIA DE RECURSOS AL BCB POR PAGO A EMPRESA TOOLS CORRUGATED SLU POR ADQUISICION DE TROQUEL ROTATIVO SEGUN ORDEN DE COMPRA SEDEM GG CB N 0013 2023 LIB. 00576012002 CARTONBOL - RECAUDADORA POR DIFERENCIAL CAMBIARIO</t>
  </si>
  <si>
    <t>PAGO A NATIXIS FRANCIA PRÉSTAMO 931-OA1 VCTO. 31-03-2023 POR CUENTA DE GMSCZ , VALOR 31-03-2023 CAPITAL EUR 8.968,00 INTERESES EUR 1.259,08 LIB. 00099031002 RECUP.DIFERENCIALES CAPITAL E INTERES-CRED.EXT.</t>
  </si>
  <si>
    <t>NUMERO DE LIBRETA CUT: 00086011102 OPERACIÓN E18 TRANSFERENCIA DEL SISTEMA FINANCIERO POR CUENTA DE TERCEROS A LA CUT MMAA MULTAS POR CONTRAVENCIONES A LA LEY DE MEDIO AMBIENTE</t>
  </si>
  <si>
    <t>PAGO A BANCO EUROPEO DE INV PRÉSTAMO FI No 88662 VCTO. 31-03-2023 POR CUENTA DE TGN , NTI. 017205 VALOR 31-03-2023 INTERESES USD 808.313,75 COMISIONES USD 32.946,63 CTA. 3987 CUENTA UNICA DEL TESORO LIB. 00099021001 REF.: COMISIONES BANCARIAS</t>
  </si>
  <si>
    <t>PAGO A AFD PRÉSTAMO CBO-1011-02-C VCTO. 31-03-2023 POR CUENTA DE TGN , NTI. 017181 VALOR 31-03-2023 CAPITAL EUR 533.333,34 INTERESES EUR 204.936,97 CTA. 3987 CUENTA UNICA DEL TESORO LIB. 00099021001 REF.: COMISIONES BANCARIAS</t>
  </si>
  <si>
    <t>PAGO A AFD PRÉSTAMO CBO-1014-01-E VCTO. 31-03-2023 POR CUENTA DE TGN , NTI. 017169 VALOR 31-03-2023 CAPITAL EUR 5.100.000,00 INTERESES EUR 908.584,45 CTA. 3987 CUENTA UNICA DEL TESORO LIB. 00099021001 REF.: COMISIONES BANCARIAS</t>
  </si>
  <si>
    <t>NUMERO DE LIBRETA CUT: 0013032001 OPERACIÓN E18 TRANSFERENCIA DEL SISTEMA FINANCIERO POR CUENTA DE TERCEROS A LA CUT TRANSFERENCIA GARANTIA DE MOTANTACARGA POR URANEL</t>
  </si>
  <si>
    <t>TRANSFERENCIA DEL EXTERIOR SEGUN SWIFT NO.5164 Y NO.5163 DE FECHA 31/03/2023 ORDENANTE: ECONOMET SPA (LAS CONDES) REF.: CRED ANTICIPO 10 POR CIENTO LIB. 00597012001 RECURSOS PROPIOS VENTAS YLB</t>
  </si>
  <si>
    <t>COBRO COSTOS DE PAPELERIA SEGUN TRANSFERENCIA DEL EXTERIOR POR ORDEN DE ECONOMET SPA (LAS CONDES) REF.: CRED ANTICIPO 10 POR CIENTO LIB. 00597012001 RECURSOS PROPIOS VENTAS YLB</t>
  </si>
  <si>
    <t>||TRANSFERENCIA DE FONDOS S/G. MENSAJE SWIFT NRO. 5117 DE LA FECHA, Y NOTA REMITIDA POR NAVEGACIÓN AEREA Y AEROPUERTOS BOLIVIANOS CITE: NAABOL-DNAF/N°0112/2022 DE FECHA 30/03/2022 (HRE-TGL-4950) (SECTOR PÚBLICO - SOBREVUELOS). DÉBITO DE LA LIBRETA 00389012001 NAABOL-ADMINISTRACION, REPOSICIÓN ÚTILES DE ESCRITORIO.</t>
  </si>
  <si>
    <t>||TRANSFERENCIA DE FONDOS SEGÚN MENSAJE SWIFT N°5118 DE LA FECHA Y NOTA CITE: DGAC-10774/2022 (HRE-TGL-5031) DE FECHA 31/3/2022 DE LA DIRECCIÓN GENERAL DE AERONÁUTICA CIVIL. (SECTOR PÚBLICO-SOBREVUELOS). DÉBITO DE LA LIBRETA 0117012001 DGAC, REPOSICIÓN DE ÚTILES DE ESCRITORIO.</t>
  </si>
  <si>
    <t>NUMERO DE LIBRETA CUT: 00373024105 OPERACIÓN E75 TRANSFERENCIA DE LA CUENTA FISCAL BUN A LA CUT EN MN TRANSFERENCIA DE FONDOS A SOLICITUD DE: GOBIERNO AUTONOMO MUNICIPAL DE ASCENCION DE GUARAYOS, CITE: OF./GAMSG/DESP/MAR/NO 0226/2023 CUENTA CUT 3987 LIBRETA NÂ° 00373024105 FDI-TRANSFERENCIAS PR</t>
  </si>
  <si>
    <t>NUMERO DE LIBRETA CUT: 00373024105 OPERACIÓN E75 TRANSFERENCIA DE LA CUENTA FISCAL BUN A LA CUT EN MN TRANSFERENCIA DE FONDOS A SOLICITUD DE: GOBIERNO AUTONOMO MCPAL. SHINAHOTA CITE : G.A.M.SH./MAE-EXT. NÂ° 164/2023 CUENTA CUT 3987069001 LIBRETA NÂ° 00373024105 "FDI-TRANSFERENCIAS PROGRAMADAS Y7O</t>
  </si>
  <si>
    <t>||REGISTRO COBRO COMISION EMISION BOLETA DE GARANTIA 0,15% S/USD3.961.774,46 (EQUIV.A UFV10.465.896.-+7 PCT.:BS27.177.772,80),S/G NOTA GAFC-0700/DFC-URTE-0097/2023,24/03/2023.REF.:BG-001/2023 P/C YPFB A/F ADUANA NACIONAL. LIB.00513012004 LBP-YPFB-UNICOMERCIAL(4030005415/1-2188907)RF.:COMISIONES BG-001/2023 PC YPFB AF AN</t>
  </si>
  <si>
    <t>||TRANSFERENCIAS DEL EXTERIOR SEGUN MENSAJE SWIFT N° 5128 DE LA FECHA Y NOTA CITE: DGAC-10774/2022 DE FECHA 31/03/2022. (HRE-TGL-5031) REMITIDA POR DIRECCIÓN GENERAL DE AERONAUTICA CIVIL. (SECTOR PÚBLICO - SOBREVUELOS). DEBITO DE LA LIBRETA 0117012001 DGAC, REPOSICIÓN DE ÚTILES DE ESCRITORIO</t>
  </si>
  <si>
    <t>'COBRO DE UTILES DE ESCRITORIO POR´||BS50.- Y REEMB. GASTOS COMUNICACION BS220.- CARTA DE CREDITO STANDBY REF: 10000LG000313300 (BCB:SB-R-2017-53) A/F ADMINISTRADORA BOLIVIANA DE CARRETERAS, S/G NOTA ABC/GNA/SAF/ATE/2023-0631 REC. EN FECHA 29/3/2023. LIB:00291012002 ABC-RECURSOS PROPIOS REF: COMISIONES SBLC 10000LG000313300</t>
  </si>
  <si>
    <t>||TRANSFERENCIA DE FONDOS SEGÚN MENSAJES SWIFT N°5175 Y 5174 DE LA FECHA Y NOTA CITE: NAABOL-DNAF/N° 0112/2022 DE NAVEGACIÓN AEREA Y AEROPUERTOS BOLIVIANOS DE FECHA 30/03/2022 (HRE-TGL-4950). (SECTOR PÚBLICO-SOBREVUELOS). DÉBITO DE LA LIBRETA 00389012001 NAABOL - ADMINISTRACIÓN, REPOSICIÓN DE ÚTILES DE ESCRITORIO.</t>
  </si>
  <si>
    <t>||TRANSFERENCIA DE FONDOS S/G. MENSAJES SWIFT NROS. 5173 Y 5172 DE LA FECHA, Y NOTA REMITIDA POR LA DIRECCIÓN GENERAL DE AERONAUTICA CIVIL CITE: DGAC-10774/2022 DE FECHA 31/03/2022 (HRE-TGL-5031) (SECTOR PÚBLICO - SOBREVUELOS). DÉBITO DE LA LIBRETA 0117012001 DGAC, REPOSICIÓN ÚTILES DE ESCRITORIO.</t>
  </si>
  <si>
    <t>||REGULARIZACION DE NUESTRA OPERACION NRO.1054808 DE FECHA 22/2/2023 EN ATENCION A CORREO ELECTRONICO Y NOTA ABEN/DGE/NE/N°447/2023 DE FECHA 29/3/2023 (HRE-TGL-5384) POR LA AGENCIA BOLIVIANA DE ENERGIA NUCLEAR. DEBITO DE LA LIBRETA N°00099021001 TGN-RECURSOS ORDINARIOS, COBRO DE UTILES DE ESCRITORIO.</t>
  </si>
  <si>
    <t>||TRANSFERENCIA DE FONDOS SEGUN MENSAJES SWIFT NROS. 5166 Y 5161 DE LA FECHA Y NOTA CITE: AGBC-AGBC/DAF/CNI-RSYS-0014-CAR/2022 DE FECHA 26/04/2022 (HRE-TGL-6525). ENVIADO POR AGENCIA BOLIVIANA DE CORREOS (SECTOR PUBLICO-SERVICIOS). DEBITO DE LA LIBRETA 000383012001 AGENCIA BOLIVIANA DE CORREOS. COBRO DE UTILES DE ESTRITORIO</t>
  </si>
  <si>
    <t>||TRANSFERENCIA DE FONDOS SEGÚN MENSAJES SWIFT N°5181 Y 5180 DE LA FECHA Y NOTA CITE: NAABOL-DNAF/N° 0112/2022 DE NAVEGACIÓN AEREA Y AEROPUERTOS BOLIVIANOS DE FECHA 30/03/2022 (HRE-TGL-4950). (SECTOR PÚBLICO-SOBREVUELOS). DÉBITO DE LA LIBRETA 00389012001 NAABOL - ADMINISTRACIÓN, REPOSICIÓN DE ÚTILES DE ESCRITORIO.</t>
  </si>
  <si>
    <t>||TRANSFERENCIA DE FONDOS S/G MENSAJES SWIFTS NROS.5182 Y 5183 ,EN ATENCION A NOTA: DGAC-10774/2022 DE FECHA 31/3/2022 (HRE-TGL-5031) ENVIADO POR LA DIRECCION GENERAL DE LA AERONAUTICA CIVIL.(SECTOR PÚBLICO-SOBREVUELOS). DEBITO DE LA LIBRETA 0117012001 DGAC, REPOSICION ÚTILES DE ESCRITORIO.</t>
  </si>
  <si>
    <t>AJUSTE COMPLEMENTARIO POR REVALORIZACION SALDOS DE ACTIVOS DE RESERVA Y OBLIGACIONES MONEDA EXTRANJERA (DOLARES) Saldo MO = -26937457.97 ;Bs/Mo: 6.86000000000 ;Saldo Bs: -184790961.66</t>
  </si>
  <si>
    <t>AJUSTE COMPLEMENTARIO POR REVALORIZACION SALDOS DE ACTIVOS DE RESERVA Y OBLIGACIONES MONEDA EXTRANJERA (DOLARES) Saldo MO = -21070715.18 ;Bs/Mo: 6.86000000000 ;Saldo Bs: -144545106.15</t>
  </si>
  <si>
    <t>AJUSTE COMPLEMENTARIO POR REVALORIZACION SALDOS DE ACTIVOS DE RESERVA Y OBLIGACIONES MONEDA EXTRANJERA (DOLARES) Saldo MO = -26693827.81 ;Bs/Mo: 6.86000000000 ;Saldo Bs: -183119658.79</t>
  </si>
  <si>
    <t>AJUSTE COMPLEMENTARIO POR REVALORIZACION SALDOS DE ACTIVOS DE RESERVA Y OBLIGACIONES MONEDA EXTRANJERA (DOLARES) Saldo MO = -16315587.47 ;Bs/Mo: 6.86000000000 ;Saldo Bs: -111924930.05</t>
  </si>
  <si>
    <t>AJUSTE COMPLEMENTARIO POR REVALORIZACION SALDOS DE ACTIVOS DE RESERVA Y OBLIGACIONES MONEDA EXTRANJERA (DOLARES) Saldo MO = -13403694.54 ;Bs/Mo: 6.86000000000 ;Saldo Bs: -91949344.56</t>
  </si>
  <si>
    <t>AJUSTE COMPLEMENTARIO POR REVALORIZACION SALDOS DE ACTIVOS DE RESERVA Y OBLIGACIONES MONEDA EXTRANJERA (DOLARES) Saldo MO = -13393949.02 ;Bs/Mo: 6.86000000000 ;Saldo Bs: -91882490.27</t>
  </si>
  <si>
    <t>AJUSTE COMPLEMENTARIO POR REVALORIZACION SALDOS DE ACTIVOS DE RESERVA Y OBLIGACIONES MONEDA EXTRANJERA (DOLARES) Saldo MO = -6163002.78 ;Bs/Mo: 6.86000000000 ;Saldo Bs: -42278199.08</t>
  </si>
  <si>
    <t>AJUSTE COMPLEMENTARIO POR REVALORIZACION SALDOS DE ACTIVOS DE RESERVA Y OBLIGACIONES MONEDA EXTRANJERA (DOLARES) Saldo MO = -6228737.33 ;Bs/Mo: 6.86000000000 ;Saldo Bs: -42729138.07</t>
  </si>
  <si>
    <t>AJUSTE COMPLEMENTARIO POR REVALORIZACION SALDOS DE ACTIVOS DE RESERVA Y OBLIGACIONES MONEDA EXTRANJERA (DOLARES) Saldo MO = -32048633.19 ;Bs/Mo: 6.86000000000 ;Saldo Bs: -219853623.69</t>
  </si>
  <si>
    <t>AJUSTE COMPLEMENTARIO POR REVALORIZACION SALDOS DE ACTIVOS DE RESERVA Y OBLIGACIONES MONEDA EXTRANJERA (DOLARES) Saldo MO = -32265069.86 ;Bs/Mo: 6.86000000000 ;Saldo Bs: -221338379.23</t>
  </si>
  <si>
    <t>AJUSTE COMPLEMENTARIO POR REVALORIZACION SALDOS DE ACTIVOS DE RESERVA Y OBLIGACIONES MONEDA EXTRANJERA (DOLARES) Saldo MO = -10974169.45 ;Bs/Mo: 6.86000000000 ;Saldo Bs: -75282802.42</t>
  </si>
  <si>
    <t>AJUSTE COMPLEMENTARIO POR REVALORIZACION SALDOS DE ACTIVOS DE RESERVA Y OBLIGACIONES MONEDA EXTRANJERA (DOLARES) Saldo MO = -526811.28 ;Bs/Mo: 6.86000000000 ;Saldo Bs: -3613925.39</t>
  </si>
  <si>
    <t>AJUSTE COMPLEMENTARIO POR REVALORIZACION SALDOS DE ACTIVOS DE RESERVA Y OBLIGACIONES MONEDA EXTRANJERA (DOLARES) Saldo MO = -1935523.08 ;Bs/Mo: 6.86000000000 ;Saldo Bs: -13277688.31</t>
  </si>
  <si>
    <t>AJUSTE COMPLEMENTARIO POR REVALORIZACION SALDOS DE ACTIVOS DE RESERVA Y OBLIGACIONES MONEDA EXTRANJERA (DOLARES) Saldo MO = -74649454.71 ;Bs/Mo: 6.86000000000 ;Saldo Bs: -512095259.32</t>
  </si>
  <si>
    <t>AJUSTE COMPLEMENTARIO POR REVALORIZACION SALDOS DE ACTIVOS DE RESERVA Y OBLIGACIONES MONEDA EXTRANJERA (DOLARES) Saldo MO = -19318025.90 ;Bs/Mo: 6.86000000000 ;Saldo Bs: -132521657.68</t>
  </si>
  <si>
    <t>REGULARIZACION DE TRANSFERENCIA DEL EXTERIOR SEGUN SWIFT NO.3470 DE FECHA 02/03/2023 ORDENANTE: CONSULADO GENERAL DE BOLIVIA EN EE UU HOUSTON REF.: RECAUDACIONES GESTÓRIA CONSULAR POR EL MES DE FEBRERO/2023 LIB. 00010011102 MIN.REL.EXT.- USD INGRESOS POR GESTORÍA CONSULAR</t>
  </si>
  <si>
    <t>TRANSFERENCIA DEL EXTERIOR SEGUN +SWIFT NO.3530 DE FECHA 02/03/2023 ORDENANTE: EMBAJADA DE BOLIVIA EN BRUSELAS BELGICA REF.: RECAUDACIONES GESTORÍA CONSULAR DICIEMBRE 22 ENERO 23 LIB. 00010011102 MIN.REL.EXT.- USD INGRESOS POR GESTORÍA CONSULAR</t>
  </si>
  <si>
    <t>00010011102 DEPOSITO DE EFECTIVO, DEPOSITANTE: EMBAJADA DE BOLIVIA EN MOSCU-RUSIA, CONCEPTO: RECAUDACION GESTORIA CONSULAR DE NOV/2022 HASTA FEB/2023-EMB DE BOLIVIA EN RUSIA, CUENTA DE DEPOSITO: CUENTA UNICA DEL TESORO EN DOLARES AMERICANOS</t>
  </si>
  <si>
    <t>REGULARIZACION DE TRANSFERENCIA DEL EXTERIOR SEGUN SWIFT NO.3531 DE FECHA 03/03/2023 ORDENANTE: CONSULADO DE BOLIVIA EN EGIPTO EL CAIRO REF.: RECAUDACIONES GESTORIA CONSULAR POR EL MES DE NOVIEMBRE DICIEMBRE 2022 ENERO Y FEBRERO 2023 LIB. 00010011102 MIN.REL.EXT.- USD INGRESOS POR GESTORÍA CONSULAR</t>
  </si>
  <si>
    <t>TRANSFERENCIA DEL EXTERIOR SEGUN SWIFT NO.3550 DE FECHA 03/03/2023 ORDENANTE: EMBAJADA DE BOLIVIA EN PANAMA REF.: RECAUDACIONES GESTORÍA CONSULAR DICIEMBRE/22 ENERO/23 LIB. 00010011102 MIN.REL.EXT.- USD INGRESOS POR GESTORÍA CONSULAR</t>
  </si>
  <si>
    <t>TRANSFERENCIA DEL EXTERIOR SEGUN SWIFT NO.3602 DE FECHA 03/03/2023 ORDENANTE: CONSULADO GENERAL DE BOLIVIA EN MADRID ESPAÑA REF.: RECAUDACIONES GESTORÍA CONSULAR ENERO/23 LIB. 00010011102 MIN.REL.EXT.- USD INGRESOS POR GESTORÍA CONSULAR</t>
  </si>
  <si>
    <t>AJUSTE COMPLEMENTARIO POR REVALORIZACION SALDOS DE ACTIVOS DE RESERVA Y OBLIGACIONES MONEDA EXTRANJERA (DOLARES) Saldo MO = -10343619.99 ;Bs/Mo: 6.86000000000 ;Saldo Bs: -70957233.14</t>
  </si>
  <si>
    <t>TRANSFERENCIA DEL EXTERIOR SEGUN SWIFT NO.3685 DE FECHA 06/03/2023 ORDENANTE: EMBAJADA DE BOLIVIA EN PAISES BAJOS LA HAYA REF.: RECAUDACIONES GESTORÍA CONSULAR FEBRERO 2023 LIB. 00010011102 MIN.REL.EXT.- USD INGRESOS POR GESTORÍA CONSULAR</t>
  </si>
  <si>
    <t>TRANSFERENCIA DEL EXTERIOR SEGUN SWIFT NO.3669 DE FECHA 06/03/2023 ORDENANTE: CONSULADO DE BOLIVIA EN CHILE ANTOFAGASTA REF.: RECAUDACIÓN GESTORIA CONSULAR POR EL MES DE FEBRERO 2023 LIB. 00010011102 MIN.REL.EXT.- USD INGRESOS POR GESTORÍA CONSULAR</t>
  </si>
  <si>
    <t>AJUSTE COMPLEMENTARIO POR REVALORIZACION SALDOS DE ACTIVOS DE RESERVA Y OBLIGACIONES MONEDA EXTRANJERA (DOLARES) Saldo MO = -6993827.97 ;Bs/Mo: 6.86000000000 ;Saldo Bs: -47977659.85</t>
  </si>
  <si>
    <t>REGULARIZACION DE TRANSFERENCIA DEL EXTERIOR SEGUN SWIFT NO.3331 DE FECHA 07/03/2023 ORDENANTE: CONSULADO GENERAL DE BOLIVIA EN SANTIAGO CHILE REF.: RECAUDACIONES GESTORIA CONSULAR ENERO/23 LIB. 00010011102 MIN.REL.EXT.- USD INGRESOS POR GESTORÍA CONSULAR</t>
  </si>
  <si>
    <t>REGULARIZACION DE TRANSFERENCIA DEL EXTERIOR SEGUN SWIFT NO.3677 DE FECHA 07/03/2023 ORDENANTE: CONSULADO GENERAL DE BOLIVIA EN ARICA CHILE REF.: RECAUDACIONES GESTORIA CONSULAR FEBRERO 2023 LIB. 00010011102 MIN.REL.EXT.- USD INGRESOS POR GESTORÍA CONSULAR</t>
  </si>
  <si>
    <t>||REGULARIZACION DEL COMP. S-1051141 DEL 30/12/2022, SEGUN NOTA MEFP/VTCP/DGCP/UODP/NO.241/2023 DE FECHA 3/03/2023 REF.: COMIS.DE TRANSF.DEL BANQUERO EUR 1,334.- F.V. 28/12/2022 PAGO A PERMANENT COURTOF ARBITRATION POR MEMBRESIA POR EUR 12,50 LIB.NO. 00099021001 TGN RECURSOS ORDINARIOS - DOLARES AMRICANOS (3987) EQUIV.A EUR 12,50</t>
  </si>
  <si>
    <t>AJUSTE COMPLEMENTARIO POR REVALORIZACION SALDOS DE ACTIVOS DE RESERVA Y OBLIGACIONES MONEDA EXTRANJERA (DOLARES) Saldo MO = -7765714.27 ;Bs/Mo: 6.86000000000 ;Saldo Bs: -53272799.90</t>
  </si>
  <si>
    <t>REGULARIZACION DE TRANSFERENCIA DEL EXTERIOR SEGUN SWIFT NO.3787 DE FECHA 08/03/2023 ORDENANTE: SECCIÓN CONSULAR DE BOLIVIA EN GRAN BRETAÑA LONDRES REF.: RECAUDACIÓN GESTORIA CONSULAR POR EL MES DE FEBRERO 2023 LIB. 00010011102 MIN.REL.EXT.- USD INGRESOS POR GESTORÍA CONSULAR</t>
  </si>
  <si>
    <t>REGULARIZACION DE TRANSFERENCIA DEL EXTERIOR SEGUN SWIFT NO.3742 DE FECHA 08/03/2023 ORDENANTE: CONSULADO DE BOLIVIA EN ARGENTINA JUJUY REF.: RECAUDACIÓN GESTORIA CONSULAR POR LOS MESES DE ENERO Y FEBRERO 2023 LIB. 00010011102 MIN.REL.EXT.- USD INGRESOS POR GESTORÍA CONSULAR</t>
  </si>
  <si>
    <t>REGULARIZACION DE TRANSFERENCIA DEL EXTERIOR SEGUN SWIFT NO.3700 DE FECHA 08/03/2023 ORDENANTE: CONSULADO DE BOLIVIA EN ARGENTINA ORAN REF.: RECAUDACION GESTORÍA CONSULAR POR LOS MESES DE ENERO A DICIEMBRE 2022 LIB. 00010011102 MIN.REL.EXT.- USD INGRESOS POR GESTORÍA CONSULAR</t>
  </si>
  <si>
    <t>AJUSTE COMPLEMENTARIO POR REVALORIZACION SALDOS DE ACTIVOS DE RESERVA Y OBLIGACIONES MONEDA EXTRANJERA (DOLARES) Saldo MO = -5372951.59 ;Bs/Mo: 6.86000000000 ;Saldo Bs: -36858447.90</t>
  </si>
  <si>
    <t>REGULARIZACION DE TRANSFERENCIA DEL EXTERIOR SEGUN SWIFT NO.3857 DE FECHA 09/03/2023 ORDENANTE: CONSULADO DE BOLIVIA EN SEVILLA ESPAÑA REF.: RECAUDACIONES GESTORÍA CONSULAR POR EL MES DE FEBRERO 2022 LIB. 00010011102 MIN.REL.EXT.- USD INGRESOS POR GESTORÍA CONSULAR</t>
  </si>
  <si>
    <t>REGULARIZACION DE TRANSFERENCIA DEL EXTERIOR SEGUN SWIFT NO.3813 DE FECHA 09/03/2023 ORDENANTE: CONSULADO GENERAL DE BOLIVIA EN SAN PABLO BRASIL REF.: RECAUDACIONES GESTORÍA CONSULAR POR EL MES DE FEBRERO 2022 LIB. 00010011102 MIN.REL.EXT.- USD INGRESOS POR GESTORÍA CONSULAR</t>
  </si>
  <si>
    <t>REGULARIZACION DE TRANSFERENCIA DEL EXTERIOR SEGUN SWIFT NO.3861 DE FECHA 09/03/2023 ORDENANTE: VICECONSULADO DE BOLIVIA EN GRANADA ESPAÑA REF.: RECAUDACIONES GESTORIA CONSULAR POR EL MES DE FEBRERO 2022 LIB. 00010011102 MIN.REL.EXT.- USD INGRESOS POR GESTORÍA CONSULAR</t>
  </si>
  <si>
    <t>REGULARIZACION DE TRANSFERENCIA DEL EXTERIOR SEGUN SWIFT NO.3863 DE FECHA 09/03/2023 ORDENANTE: EMBAJADA DE BOLIVIA EN PARIS FRANCIA REF.: RECAUDACIONES GESTORÍA CONSULAR POR EL MES DE FEBRERO 2022 LIB. 00010011102 MIN.REL.EXT.- USD INGRESOS POR GESTORÍA CONSULAR</t>
  </si>
  <si>
    <t>REGULARIZACION DE TRANSFERENCIA DEL EXTERIOR SEGUN SWIFT NO.3843 DE FECHA 09/03/2023 ORDENANTE: SECCIÓN CONSULAR DE BOLIVIA EN CHINA BEIJING REF.: RECAUDACION GESTORÍA CONSULAR POR EL MES DE FEBRERO 2023 LIB. 00010011102 MIN.REL.EXT.- USD INGRESOS POR GESTORÍA CONSULAR</t>
  </si>
  <si>
    <t>REGULARIZACION DE TRANSFERENCIA DEL EXTERIOR SEGUN SWIFT NO.3841 DE FECHA 09/03/2023 ORDENANTE: CONSULADO DE BOLIVIA EN CÁCERES BRASIL REF.: RECAUDACIÓN GESTORIA CONSULAR POR EL MES DE FEBRERO 2023 LIB. 00010011102 MIN.REL.EXT.- USD INGRESOS POR GESTORÍA CONSULAR</t>
  </si>
  <si>
    <t>REGULARIZACION DE TRANSFERENCIA DEL EXTERIOR SEGUN SWIFT NO.3866 DE FECHA 09/03/2023 ORDENANTE: CONSULADO GENERAL DE BOLIVIA EN EE.UU. NEW YORK REF.: RECAUDACIÓN GESTORIA CONSULAR POR EL MES DE FEBRERO 2023 LIB. 00010011102 MIN.REL.EXT.- USD INGRESOS POR GESTORÍA CONSULAR</t>
  </si>
  <si>
    <t>TRANSFERENCIA DEL EXTERIOR SEGUN SWIFT NO.3922 DE FECHA 09/03/2023 ORDENANTE: CONSULADO GENERAL DE BOLIVIA EN EE.UU. LOS ANGELES REF.: RECAUDACIÓN GESTORIA CONSULAR POR EL MES DE FEBRERO 2023 LIB. 00010011102 MIN.REL.EXT.- USD INGRESOS POR GESTORÍA CONSULAR</t>
  </si>
  <si>
    <t>TRANSFERENCIA DEL EXTERIOR SEGUN SWIFT NO.3887 DE FECHA 09/03/2023 ORDENANTE: CONSULADO GENERAL DE BOLIVIA EN EE.UU. MIAMI REF.: RECAUDACION GESTORÍA CONSULAR POR EL MES DE FEBRERO 2023 LIB. 00010011102 MIN.REL.EXT.- USD INGRESOS POR GESTORÍA CONSULAR</t>
  </si>
  <si>
    <t>REGULARIZACION DE TRANSFERENCIA DEL EXTERIOR SEGUN SWIFT NO.3817 DE FECHA 10/03/2023 ORDENANTE: CONSULADO DE BOLIVIA EN ARGENTINA CORDOBA REF.: RECAUDACIÓN GESTORIA CONSULAR POR LOS MESES DE ABRIL Y MAYO 2022 LIB. 00010011102 MIN.REL.EXT.- USD INGRESOS POR GESTORÍA CONSULAR</t>
  </si>
  <si>
    <t>REGULARIZACION DE TRANSFERENCIA DEL EXTERIOR SEGUN SWIFT NO.3925 DE FECHA 10/03/2023 ORDENANTE: CONSULADO GENERAL DE BOLIVIA EN GINEBRA SUIZA REF.: RECAUDACIONES GESTORÍA CONSULAR POR EL MES DE FEBRERO 2023 LIB. 00010011102 MIN.REL.EXT.- USD INGRESOS POR GESTORÍA CONSULAR</t>
  </si>
  <si>
    <t>AJUSTE COMPLEMENTARIO POR REVALORIZACION SALDOS DE ACTIVOS DE RESERVA Y OBLIGACIONES MONEDA EXTRANJERA (DOLARES) Saldo MO = -8876008.86 ;Bs/Mo: 6.86000000000 ;Saldo Bs: -60889420.77</t>
  </si>
  <si>
    <t>00099021001 DEPOSITO DE EFECTIVO, DEPOSITANTE: UCP-PPCR, CONCEPTO: DEVOLUCION AL TGN NRO 1041578 PPCR, CUENTA DE DEPOSITO: CUENTA UNICA DEL TESORO EN DOLARES AMERICANOS</t>
  </si>
  <si>
    <t>REGULARIZACION DE TRANSFERENCIA DEL EXTERIOR SEGUN SWIFT NO.4005 DE FECHA 13/03/2023 ORDENANTE: EMBAJADA DE BOLIVIA EN MEXICO REF.: RECAUDACIONES GESTORIA CONSULAR POR EL MES DE FEBRERO 2023 LIB. 00010011102 MIN.REL.EXT.- USD INGRESOS POR GESTORÍA CONSULAR</t>
  </si>
  <si>
    <t>REGULARIZACION DE TRANSFERENCIA DEL EXTERIOR SEGUN SWIFT NO.3991 DE FECHA 13/03/2023 ORDENANTE: CONSULADO GENERAL DE BOLIVIA EN MADRID ESPAÑA REF.: RECAUDACIONES GESTORIA CONSULAR FEBRERO 2023 LIB. 00010011102 MIN.REL.EXT.- USD INGRESOS POR GESTORÍA CONSULAR</t>
  </si>
  <si>
    <t>REGULARIZACION DE TRANSFERENCIA DEL EXTERIOR SEGUN SWIFT NO.3611 Y NO.3610 DE FECHA 13/03/2023 ORDENANTE: EMBAJADA DE BOLIVIA EN TOKIO JAPON REF.: RECAUDACIONES GESTORIA CONSULAR POR EL MES DE FEBRERO 2023 LIB. 00010011102 MIN.REL.EXT.- USD INGRESOS POR GESTORÍA CONSULAR</t>
  </si>
  <si>
    <t>REGULARIZACION DE TRANSFERENCIA DEL EXTERIOR SEGUN SWIFT NO.3549 DE FECHA 13/03/2023 ORDENANTE: EMBAJADA DE BOLIVIA EN OTTAWA CANADA REF.: RECAUDACIONES GESTORIA CONSULAR POR EL MES DE FEBRERO 2023 LIB. 00010011102 MIN.REL.EXT.- USD INGRESOS POR GESTORÍA CONSULAR</t>
  </si>
  <si>
    <t>REGULARIZACION DE TRANSFERENCIA DEL EXTERIOR SEGUN SWIFT NO.3616 DE FECHA 13/03/2023 ORDENANTE: CONSULADO DE BOLIVIA EN VALENCIA ESPAÑA REF.: RECAUDACIONES GESTORIA CONSULAR POR EL MES DE FEBRERO 2023 LIB. 00010011102 MIN.REL.EXT.- USD INGRESOS POR GESTORÍA CONSULAR</t>
  </si>
  <si>
    <t>TRANSFERENCIA DEL EXTERIOR SEGUN SWIFT NO. 4044 DE FECHA 13/03/2023 ORDENANTE: CONSULADO GENERAL DE BOLIVIA EN MILAN, REF.: GESTORIA CGBMI FEBRERO 2023 TRN/20230309-00166214 (32937233097036R1) LIB. 00010011102 MIN.REL.EXT.- USD INGRESOS POR GESTORÍA CONSULAR</t>
  </si>
  <si>
    <t>TRANSFERENCIA DEL EXTERIOR SEGUN SWIFT NO.4043 DE FECHA 13/03/2023 ORDENANTE: CONSULADO DE BOLIVIA EN MURCIA, BO/N5161039B. REF.: GESTORIA, TRN/20230309-00144250 (1053660876276514) LIB. 00010011102 MIN.REL.EXT.- USD INGRESOS POR GESTORÍA CONSULAR</t>
  </si>
  <si>
    <t>TRANSFERENCIA DEL EXTERIOR SEGUN SWIFT NO.4075 DE FECHA 13/03/2023 ORDENANTE: THE EMBASSY OF BOLIVIA/CONSULAR STJARNVAGEN SE/18150 LIDINGO, REF.: RECAUDACIÓN GESTORIA CONSULAR ENERO Y FEBRERO 23. LIB. 00010011102 MIN.REL.EXT.- USD INGRESOS POR GESTORÍA CONSULAR</t>
  </si>
  <si>
    <t>||REGULARIZACION DE LA OPERACIÓN N° S-1054932 DE F.23/2/2023 DEL DEPARTAMENTO DE OPERACIONES DE INVERSION, EN ATENCION A NOTA CITE: PGE-DGAA-HSCS-0040-CAR/23 DE F.10/3/2023 (HRE-TGL-4347) ENVIADA POR LA PROCURADURIA GENERAL DEL ESTADO. A LA LIBRETA N°00683010001, POR CUENTA DE DISCHINO + SCHAMY, PLLC IOTA TRUST ACCOUNT</t>
  </si>
  <si>
    <t>'COBRO DE'||UTILES DE ESCRITORIO POR EL COMPROBANTE NRO.1056156 DE LA FECHA, S/G. NOTA CITE: RIBB-UAF/SCO N°041/22 DE FECHA 7/7/2022 (HRE-TGL-10413) ENVIADA POR EL REGISTRO INTERNACIONAL BOLIVIANO DE BUQUES. DEBITO DE LA LIBRETA 00020061101 MIN.DEF.-RIBB-INGRESOS VARIOS USD, COBRO DE UTILES DE ESCRITORIO.</t>
  </si>
  <si>
    <t>PAGO A CAF PRÉSTAMO CFA009545 VCTO. 14-03-2023 POR CUENTA DE TGN , NTI. 017068 VALOR 14-03-2023 CAPITAL USD 71.954,55 INTERESES USD 36.508,24 COMISIONES USD 90.737,85 CTA. 5970 CUENTA UNICA DEL TESORO DOLARES AMERICANOS LIB. 00099021001</t>
  </si>
  <si>
    <t>REGULARIZACION DE TRANSFERENCIA DEL EXTERIOR SEGUN SWIFT NO.4049 DE FECHA 14/03/2023 ORDENANTE: CONSULADO GENERAL DE BOLIVIA, CL/PROVIDENCIA CL/00699066036. REF.: GESTORIA CONSULAR MES DE FEBRERO 2023. LIB. 00010011102 MIN.REL.EXT.- USD INGRESOS POR GESTORÍA CONSULAR</t>
  </si>
  <si>
    <t>TRANSFERENCIA DEL EXTERIOR SEGUN SWIFT NO.4121 DE FECHA 14/03/2023 ORDENANTE: CONSULADO DE BOLIVIA EN BILBAO ESPAÑA REF.: RECAUDACIONES GESTORIA CONSULAR POR EL MES DE FEBRERO/2023 LIB. 00010011102 MIN.REL.EXT.- USD INGRESOS POR GESTORÍA CONSULAR</t>
  </si>
  <si>
    <t>REGULARIZACION DE TRANSFERENCIA DEL EXTERIOR SEGUN SWIFT NO.3801 DE FECHA 14/03/2023 ORDENANTE: EMBAJADA DE BOLIVIA EN URUGUAY MONTEVIDEO REF.: RECAUDACIONES GESTORIA CONSULAR FEBRERO 2023 LIB. 00010011102 MIN.REL.EXT.- USD INGRESOS POR GESTORÍA CONSULAR</t>
  </si>
  <si>
    <t>PAGO A FONPLATA PRÉSTAMO BOL32/2018 II VCTO. 15-03-2023 POR CUENTA DE TGN , NTI. 017192 VALOR 15-03-2023 INTERESES USD 913.919,00 COMISIONES USD 6.988,49 CTA. 5970 CUENTA UNICA DEL TESORO DOLARES AMERICANOS LIB. 00099021001</t>
  </si>
  <si>
    <t>PAGO A BID PRÉSTAMO 3822/BL-BO VCTO. 15-03-2023 POR CUENTA DE TGN , NTI. 017143 VALOR 15-03-2023 CAPITAL USD 561.371,88 INTERESES USD 513.477,24 COMISIONES USD 15.998,90 CTA. 5970 CUENTA UNICA DEL TESORO DOLARES AMERICANOS LIB. 00099021001</t>
  </si>
  <si>
    <t>REGULARIZACION DE TRANSFERENCIA DEL EXTERIOR SEGUN SWIFT NO.4120 DE FECHA 15/03/2023 ORDENANTE: CONSULADO DE BOLIVIA EN CHILE IQUIQUE REF.: RECAUDACIÓN GESTORÍA CONSULAR POR EL MES DE FEBRERO 2023 LIB. 00010011102 MIN.REL.EXT.- USD INGRESOS POR GESTORÍA CONSULAR</t>
  </si>
  <si>
    <t>REGULARIZACION DE TRANSFERENCIA DEL EXTERIOR SEGUN SWIFT NO.4086 DE FECHA 15/03/2023 ORDENANTE: CONSULADO DE BOLIVIA EN BRASIL CORUMBA REF.: RECAUDACIÓN GESTORIA CONSULAR POR LOS MESES DE ENERO Y FEBRERO 2023 LIB. 00010011102 MIN.REL.EXT.- USD INGRESOS POR GESTORÍA CONSULAR</t>
  </si>
  <si>
    <t>TRANSFERENCIA DEL EXTERIOR SEGUN SWIFT NO.4164 DE FECHA 15/03/2023 ORDENANTE: CONSULADO GENERAL DE BOLIVIA EN BARCELONA ESPAÑA REF.: RECAUDACIONES GESTORIA CONSULAR POR LOS MESES DE ENERO Y FEBRERO 2023 LIB. 00010011102 MIN.REL.EXT.- USD INGRESOS POR GESTORÍA CONSULAR</t>
  </si>
  <si>
    <t>TRANSFERENCIA DEL EXTERIOR SEGUN SWIFT NO.4146 DE FECHA 15/03/2023 ORDENANTE: CONSULADO GENERAL DE BOLIVIA EN WASHINGTON EE.UU. REF.: RECAUDACION GESTORÍA CONSULAR POR EL MES DE FEBRERO 2023 LIB. 00010011102 MIN.REL.EXT.- USD INGRESOS POR GESTORÍA CONSULAR</t>
  </si>
  <si>
    <t>TRANSFERENCIA DEL EXTERIOR SEGUN SWIFT NO.4151 DE FECHA 15/03/2023 ORDENANTE: CONSULADO DE BOLIVIA EN MENDOZA ARGENTINA REF.: RECAUDACIÓN GESTORIA CONSULAR POR EL MES DE FEBRERO 2023 LIB. 00010011102 MIN.REL.EXT.- USD INGRESOS POR GESTORÍA CONSULAR</t>
  </si>
  <si>
    <t>AJUSTE COMPLEMENTARIO POR REVALORIZACION SALDOS DE ACTIVOS DE RESERVA Y OBLIGACIONES MONEDA EXTRANJERA (DOLARES) Saldo MO = -3681206.79 ;Bs/Mo: 6.86000000000 ;Saldo Bs: -25253078.62</t>
  </si>
  <si>
    <t>AJUSTE COMPLEMENTARIO POR REVALORIZACION SALDOS DE ACTIVOS DE RESERVA Y OBLIGACIONES MONEDA EXTRANJERA (DOLARES) Saldo MO = -13795749.99 ;Bs/Mo: 6.86000000000 ;Saldo Bs: -94638844.94</t>
  </si>
  <si>
    <t>PAGO A CAF PRÉSTAMO CFA11694 VCTO. 17-03-2023 POR CUENTA DE TGN , NTI. 017084 VALOR 17-03-2023 COMISIONES USD 76.963,78 CTA. 5970 CUENTA UNICA DEL TESORO DOLARES AMERICANOS LIB. 00099021001</t>
  </si>
  <si>
    <t>||PAGO A AFD PRÉSTAMO CBO 1037 02 L POR CUENTA DEL TGN VALOR 17/03/2023 COMISION DE EVALUACIÓN POR EUR1.000.000,00 SEGÚN NOTA MEFP/VTCP/DGCP/UODP/N° 275/2023 DEL 17/03/2023 LIBRETA N°00099021001 TGN-RECURSOS ORDINARIOS-DÓLARES AMERICANOS (5970)</t>
  </si>
  <si>
    <t>REGULARIZACION DE TRANSFERENCIA DEL EXTERIOR SEGUN SWIFT NO.4239 DE FECHA 17/03/2023 ORDENANTE: VICECONSULADO DE BOLIVIA EN ARGENTINA LA PLATA REF.: RECAUDACIÓN GESTORIA CONSULAR POR LOS MESES DE ENERO Y FEBRERO 2023 Y LOS SUPERAVITARIOS DE LA GESTION 2022 LIB. 00010011102 MIN.REL.EXT.- USD INGRESOS POR GESTORÍA CONSULAR</t>
  </si>
  <si>
    <t>REGULARIZACION DE TRANSFERENCIA DEL EXTERIOR SEGUN SWIFT NO.4271 DE FECHA 17/03/2023 ORDENANTE: CONSULADO DE BOLIVIA EN CHILE CALAMA REF.: RECAUDACIÓN GESTORIA CONSULAR POR EL MES DE FEBRERO 2023 LIB. 00010011102 MIN.REL.EXT.- USD INGRESOS POR GESTORÍA CONSULAR</t>
  </si>
  <si>
    <t>REGULARIZACION DE TRANSFERENCIA DEL EXTERIOR SEGUN SWIFT NO.4261 DE FECHA 17/03/2023 ORDENANTE: CONSULADO GENERAL DE BOLIVIA EN LIMA PERÚ REF.: RECAUDACIONES GESTORIA CONSULAR FEBRERO 2023 LIB. 00010011102 MIN.REL.EXT.- USD INGRESOS POR GESTORÍA CONSULAR</t>
  </si>
  <si>
    <t>REGULARIZACION DE TRANSFERENCIA DEL EXTERIOR SEGUN SWIFT NO.4119 DE FECHA 17/03/2023 ORDENANTE: EMBAJADA DE BOLIVIA EN ROMA ITALIA REF.: RECAUDACIONES GESTORÍA CONSULAR POR EL MES DE FEBRERO 2023 LIB. 00010011102 MIN.REL.EXT.- USD INGRESOS POR GESTORÍA CONSULAR</t>
  </si>
  <si>
    <t>AJUSTE COMPLEMENTARIO POR REVALORIZACION SALDOS DE ACTIVOS DE RESERVA Y OBLIGACIONES MONEDA EXTRANJERA (DOLARES) Saldo MO = -9641267.69 ;Bs/Mo: 6.86000000000 ;Saldo Bs: -66139096.36</t>
  </si>
  <si>
    <t>TRANSFERENCIA RECIBIDA DEL EXTERIOR SEGÚN MENSAJES SWIFT Nos. 4480-4479 (REM.EXT.) DE FECHA 21-03-2023 POR DESEMBOLSO DE CAF PRÉSTAMO CFA011250 EMERGENCIA SANITARIA COVID-19 LIBRETA N° 00046057010 MS-USD. EMERGENCIA SANITARIA FORTAL. SISTEMA DE SALUD-CAF</t>
  </si>
  <si>
    <t>REGULARIZACION DE TRANSFERENCIA DEL EXTERIOR SEGUN SWIFT NO.2452 DE FECHA 21/03/2023 ORDENANTE: EMBAJADA DE BOLIVIA EN ROMA ITALIA REF.: RECAUDACIONES GESTORIA CONSULAR POR EL MES DE ENERO 2023 LIB. 00010011102 MIN.REL.EXT.- USD INGRESOS POR GESTORÍA CONSULAR</t>
  </si>
  <si>
    <t>REGULARIZACION DE TRANSFERENCIA DEL EXTERIOR SEGUN SWIFT NO.2460 DE FECHA 21/03/2023 ORDENANTE: CONSULADO GENERAL DE BOLIVIA EN MILAN ITALIA REF.: RECAUDACIONES GESTORIA CONSULAR POR EL MES DE ENERO 2023 LIB. 00010011102 MIN.REL.EXT.- USD INGRESOS POR GESTORÍA CONSULAR</t>
  </si>
  <si>
    <t>REGULARIZACION DE TRANSFERENCIA DEL EXTERIOR SEGUN SWIFT NO.2477 DE FECHA 21/03/2023 ORDENANTE: CONSULADO GENERAL DE BOLIVIA EN BUENOS AIRES ARGENTINA REF.: RECAUDACIONES GESTORÍA CONSULAR POR EL MES DE ENERO 2023 LIB. 00010011102 MIN.REL.EXT.- USD INGRESOS POR GESTORÍA CONSULAR</t>
  </si>
  <si>
    <t>REGULARIZACION DE TRANSFERENCIA DEL EXTERIOR SEGUN SWIFT NO.2485 DE FECHA 21/03/2023 ORDENANTE: CONSULADO GENERAL DE BOLIVIA EN GINEBRA SUIZA REF.: RECAUDACIONES GESTORÍA CONSULAR POR EL MES DE ENERO/2023 LIB. 00010011102 MIN.REL.EXT.- USD INGRESOS POR GESTORÍA CONSULAR</t>
  </si>
  <si>
    <t>REGULARIZACION DE TRANSFERENCIA DEL EXTERIOR SEGUN SWIFT NO.2461 DE FECHA 21/03/2023 ORDENANTE: CONSULADO DE BOLIVIA EN CHILE ANTOFAGASTA REF.: RECAUDACIÓN GESTORIA CONSULAR POR EL MES DE ENERO 2023 LIB. 00010011102 MIN.REL.EXT.- USD INGRESOS POR GESTORÍA CONSULAR</t>
  </si>
  <si>
    <t>REGULARIZACION DE TRANSFERENCIA DEL EXTERIOR SEGUN SWIFT NO.2592 DE FECHA 21/03/2023 ORDENANTE: CONSULADO GENERAL DE BOLIVIA EN EE.UU. HOUSTON REF.: RECAUDACIÓN GESTORIA CONSULAR POR EL MES DE ENERO 2023 LIB. 00010011102 MIN.REL.EXT.- USD INGRESOS POR GESTORÍA CONSULAR</t>
  </si>
  <si>
    <t>TRANSFERENCIA RECIBIDA DEL EXTERIOR SEGÚN MENSAJES SWIFT Nos. 4573-4558 (REM.EXT.) DE FECHA 22-03-2023 POR DESEMBOLSO DE BID PRÉSTAMO 4403/BL-BO REQ 00016 BO 2023140059 LIBRETA N° 00086047007 MMAYA-UCEP MI RIEGO IMPLEMENTACION PROGRAMA BOLIVIA RESILIENTE</t>
  </si>
  <si>
    <t>TRANSFERENCIA RECIBIDA DEL EXTERIOR SEGÚN MENSAJES SWIFT Nos. 4573-4558 (REM.EXT.) DE FECHA 22-03-2023 POR DESEMBOLSO DE BID PRÉSTAMO 4403/BL-BO REQ 00016 BO 2023140059 LIBRETA N° 00086047007 MMAYA-UCEP MI RIEGO IMPLEMENTACION PROGRAMA BOLIVIA RESILIENTE REF.: UTILES DE ESCRITORIO</t>
  </si>
  <si>
    <t>TRANSFERENCIA RECIBIDA DEL EXTERIOR SEGÚN MENSAJES SWIFT Nos. 4619-4589 (REM.EXT.) DE FECHA 23-03-2023 POR DESEMBOLSO DE BID PRÉSTAMO 4612/BL-BO REQ 00014 BO 2023140489 LIBRETA N° 00046057009 MS-USD PROG. MEJORA SERV. DE SALUD MATERNA NEONATAL BID4612</t>
  </si>
  <si>
    <t>TRANSFERENCIA RECIBIDA DEL EXTERIOR SEGÚN MENSAJES SWIFT Nos. 4619-4589 (REM.EXT.) DE FECHA 23-03-2023 POR DESEMBOLSO DE BID PRÉSTAMO 4612/BL-BO REQ 00014 BO 2023140489 LIBRETA N° 00046057009 MS-USD PROG. MEJORA SERV. DE SALUD MATERNA NEONATAL BID4612 REF.: UTILES DE ESCRITORIO</t>
  </si>
  <si>
    <t>TRANSFERENCIA DEL EXTERIOR SEGUN SWIFT NO.4641 DE FECHA 23/03/2023 ORDENANTE: EMBAJADA DE BOLIVIA EN VIENA AUSTRIA REF.: RECAUDACIONES GESTORIA CONSULAR POR LOS MESES DE ENERO Y FEBRERO 2023 LIB. 00010011102 MIN.REL.EXT.- USD INGRESOS POR GESTORÍA CONSULAR</t>
  </si>
  <si>
    <t>'COBRO DE'||UTILES DE ESCRITORIO POR EL COMPROBANTE NRO.1057023 DE LA FECHA, S/G. NOTA CITE: RIBB-UAF/SCO N°041/22 DE FECHA 7/7/2022 (HRE-TGL-10413) ENVIADA POR EL REGISTRO INTERNACIONAL BOLIVIANO DE BUQUES. DEBITO DE LA LIBRETA 00020061101 MIN.DEF.-RIBB-INGRESOS VARIOS USD, COBRO DE UTILES DE ESCRITORIO.</t>
  </si>
  <si>
    <t>'TRANSFERENCIA'||RECIBIDA DEL EXTERIOR SEGÚN MENSAJE SWIFT NRO. 4755 (REM. EXT.) DE LA FECHA, POR DESEMBOLSO DE LA AFD, PRÉSTAMO CBO-1037 02 L LIB. 00099021001 TGN-RECURSOS ORDINARIOS-DÓLARES AMERICANOS (5970)</t>
  </si>
  <si>
    <t>AJUSTE COMPLEMENTARIO POR REVALORIZACION SALDOS DE ACTIVOS DE RESERVA Y OBLIGACIONES MONEDA EXTRANJERA (DOLARES) Saldo MO = -143648714.88 ;Bs/Mo: 6.86000000000 ;Saldo Bs: -985430184.07</t>
  </si>
  <si>
    <t>AJUSTE COMPLEMENTARIO POR REVALORIZACION SALDOS DE ACTIVOS DE RESERVA Y OBLIGACIONES MONEDA EXTRANJERA (DOLARES) Saldo MO = -128924032.21 ;Bs/Mo: 6.86000000000 ;Saldo Bs: -884418860.95</t>
  </si>
  <si>
    <t>TRANSFERENCIA RECIBIDA DEL EXTERIOR SEGÚN MENSAJES SWIFT Nos. 4868-4867 (REM.EXT.) DE FECHA 28-03-2023 POR DESEMBOLSO DE IDA PRÉSTAMO 5744-BO 23 LIBRETA N° 00291014379 ABC-USD-5744-5745-REHAB.CUMPL.ESTAND.(CRECE) CARR.STA.CRUZ.TR</t>
  </si>
  <si>
    <t>AJUSTE COMPLEMENTARIO POR REVALORIZACION SALDOS DE ACTIVOS DE RESERVA Y OBLIGACIONES MONEDA EXTRANJERA (DOLARES) Saldo MO = -130314182.22 ;Bs/Mo: 6.86000000000 ;Saldo Bs: -893955290.04</t>
  </si>
  <si>
    <t>TRANSFERENCIA RECIBIDA DEL EXTERIOR SEGÚN MENSAJES SWIFT Nos. 4942-4941 (REM.EXT.) DE FECHA 29-03-2023 POR DESEMBOLSO DE IDA PRÉSTAMO 4923-BO 54 LIBRETA N° 00389014301 NAABOL U$ MEJORAMIENTO AEROPUERTO DE RURRENABAQUE</t>
  </si>
  <si>
    <t>TRANSFERENCIA RECIBIDA DEL EXTERIOR SEGÚN MENSAJES SWIFT Nos. 4942-4941 (REM.EXT.) DE FECHA 29-03-2023 POR DESEMBOLSO DE IDA PRÉSTAMO 4923-BO 54 LIBRETA N° 00389014301 NAABOL U$ MEJORAMIENTO AEROPUERTO DE RURRENABAQUE REF.: UTILES DE ESCRITORIO</t>
  </si>
  <si>
    <t>||DEVOLUCION DE FONDOS DE SOL. 044736-17955 DE FECHA 28/03/2023 A SOL. DE MIN.DE EDUCACION A FAVOR DE UNIVERSITY OF SHEFFIELD REF:MARIA FERNANDA ROJAS MICHAGA , NUMERO DE NIT 1016221022 NO CORRESPONDE AL MIN.DE EDUCACION. LIB.00099021001 TGN-RECURSOS ORDINARIOS-DOLARES AMERICANOS</t>
  </si>
  <si>
    <t>||TRANSFERENCIA DE FONDOS SEGUN MENSAJES SWIFT NROS. 5087 Y 5086 DE LA FECHA Y NOTA CITE: ABE-DGE 431/2022 DE FECHA 25/05/2022 (HRE-TGL-8147) REMITIDA POR AGENCIA BOLIVIANA ESPACIAL. (SECTOR PÚBLICO - SERVICIOS) LIBRETA N°00585012001 ABE-VENTA DE SERVICIOS DE COMUNICACIÓN, POR CUENTA DE SES S A</t>
  </si>
  <si>
    <t>AJUSTE COMPLEMENTARIO POR REVALORIZACION SALDOS DE ACTIVOS DE RESERVA Y OBLIGACIONES MONEDA EXTRANJERA (DOLARES) Saldo MO = -127816215.53 ;Bs/Mo: 6.86000000000 ;Saldo Bs: -876819238.55</t>
  </si>
  <si>
    <t>PAGO A AFD PRÉSTAMO CBO-1011-02-C VCTO. 31-03-2023 POR CUENTA DE TGN , NTI. 017181 VALOR 31-03-2023 CAPITAL EUR 533.333,34 INTERESES EUR 204.936,97 CTA. 5970 CUENTA UNICA DEL TESORO DOLARES AMERICANOS LIB. 00099021001</t>
  </si>
  <si>
    <t>PAGO A BANCO EUROPEO DE INV PRÉSTAMO FI No 88662 VCTO. 31-03-2023 POR CUENTA DE TGN , NTI. 017205 VALOR 31-03-2023 INTERESES USD 808.313,75 COMISIONES USD 32.946,63 CTA. 5970 CUENTA UNICA DEL TESORO DOLARES AMERICANOS LIB. 00099021001</t>
  </si>
  <si>
    <t>PAGO A AFD PRÉSTAMO CBO-1014-01-E VCTO. 31-03-2023 POR CUENTA DE TGN , NTI. 017169 VALOR 31-03-2023 CAPITAL EUR 5.100.000,00 INTERESES EUR 908.584,45 CTA. 5970 CUENTA UNICA DEL TESORO DOLARES AMERICANOS LIB. 00099021001</t>
  </si>
  <si>
    <t>TRANSFERENCIA DE FONDOS AL EXTERIOR A SOLICITUD DE MINISTERIO DE EDUCACION SEGUN SOLICITUD 17970 REF: HR 9862 TRANSFERENCIA A FAVOR DEL BECARIO JOEL JOSE QUISBERTH RODRIGUEZ CON CI 6826767 LP POR CONCEPTO DE ASIGNACIONES MENSUALES FEBRERO MARZO Y ABRIL 2023 QUIEN CURSA LA MAESTRIA EN ING QUIMICA EQU LIB. 00099021001 TGN-RECURSOS ORDINARIOS-DOLARES AMERICANOS (5970) POR DIFERENCIAL CAMBIARIO</t>
  </si>
  <si>
    <t>TRANSFERENCIA DE FONDOS AL EXTERIOR A SOLICITUD DE MINISTERIO DE EDUCACION SEGUN SOLICITUD 17969 REF: POR TRANSFERENCIA A FAVOR DE LA UNIVERSIDAD QUEENSLAND POR DE PAGO DE COLEGIATURA PRIMER SEMESTRE GESTION 2023 DE BECARIO JOEL JOSE QUISBERTH RODRIGUEZ QUIEN CURSA LA MAESTRIA EN ING QUIMICA EQUIVAL LIB. 00099021001 TGN-RECURSOS ORDINARIOS-DOLARES AMERICANOS (5970) POR DIFERENCIAL CAMBIARIO</t>
  </si>
  <si>
    <t>||REGULARIZACION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t>
  </si>
  <si>
    <t>00287102001</t>
  </si>
  <si>
    <t>00206044301</t>
  </si>
  <si>
    <t>00206054301</t>
  </si>
  <si>
    <t>00081094301</t>
  </si>
  <si>
    <t>00291014353</t>
  </si>
  <si>
    <t>00291014359</t>
  </si>
  <si>
    <t>00291014369</t>
  </si>
  <si>
    <t>00291014372</t>
  </si>
  <si>
    <t>00291084302</t>
  </si>
  <si>
    <t>00383012001</t>
  </si>
  <si>
    <t>00514012002</t>
  </si>
  <si>
    <t>00046024204</t>
  </si>
  <si>
    <t>00287104327</t>
  </si>
  <si>
    <t>00035017002</t>
  </si>
  <si>
    <t>00046057006</t>
  </si>
  <si>
    <t>00389014301</t>
  </si>
  <si>
    <t>00015051101</t>
  </si>
  <si>
    <t>00287104321</t>
  </si>
  <si>
    <t>00291014380</t>
  </si>
  <si>
    <t>00291014343</t>
  </si>
  <si>
    <t>00291014381</t>
  </si>
  <si>
    <t>00046057010</t>
  </si>
  <si>
    <t>00287102007</t>
  </si>
  <si>
    <t>00117012001</t>
  </si>
  <si>
    <t>00046057009</t>
  </si>
  <si>
    <t>00573012001</t>
  </si>
  <si>
    <t>00086108004</t>
  </si>
  <si>
    <t>De: 00099014102 A:00287102001 Transferencia que realizamos a solicitud de la Unidad de Administración e Información Salarial mediante nota CITE: MEFP/VTCP/DGPOT/UAIS/No 390/2023, nota interna CITE:MEFP/VPCF/DGCF/UCCF/No 072/2023 de la DGCF</t>
  </si>
  <si>
    <t>De: 00099021001 A:00206044301 De: 00099021001 A: 00206044301 Transferencia de recursos a solicitud del Instituto Nacional de Estadística mediante nota CITE: INE-DGE-CGP-JNAP-CPV N°0465 y 0466/2023 (operación bimonetarias) destinados a la</t>
  </si>
  <si>
    <t>De: 00099021001 A:00206054301 De: 00099021001 A: 00206054301 Transferencia de recursos a solicitud del Instituto Nacional de Estadística mediante nota CITE: INE-DGE-CGP-JNAP-CPV N°0465 y 0466/2023 (operación bimonetarias) destinados a la e</t>
  </si>
  <si>
    <t>De: 00081094301 A:00099021001 De: 00081094301 A:00099021001 Transferencia de recursos a requerimiento del Ministerio de Obras Públicas Servicio y Vivienda, con nota CITE: MOPSV/DGAA/N°135/2023 en el marco del Articulo 15 de la Ley N°1267 de</t>
  </si>
  <si>
    <t>De: 00099021001 A:00291014353 De: 00099021001 A: 00291014353 Transferencia de recursos a solicitud de la Administración Boliviana de Carreteras mediante nota CITE: ABC/GNA/SAF/ATE/2023-0503 y 0564(operación bimonetarias) para atención de ce</t>
  </si>
  <si>
    <t>De: 00099021001 A:00291014359 De: 00099021001 A: 00291014359 Transferencia de recursos a solicitud de la Administración Boliviana de Carreteras mediante nota CITE: ABC/GNA/SAF/ATE/2023-0503 y 0564(operación bimonetarias) para atención de c</t>
  </si>
  <si>
    <t>De: 00099021001 A:00291014369 De: 00099021001 A: 00291014369 Transferencia de recursos a solicitud de la Administración Boliviana de Carreteras mediante nota CITE: ABC/GNA/SAF/ATE/2023-0503 y 0564(operación bimonetarias) para atención de c</t>
  </si>
  <si>
    <t>De: 00099021001 A:00291014372 De: 00099021001 A: 00291014372 Transferencia de recursos a solicitud de la Administración Boliviana de Carreteras mediante nota CITE: ABC/GNA/SAF/ATE/2023-0503 y 0564(operación bimonetarias) para atención de c</t>
  </si>
  <si>
    <t>De: 00099021001 A:00291084302 De: 00099021001 A: 00291084302 Transferencia de recursos a solicitud de la Administración Boliviana de Carreteras mediante nota CITE: ABC/GNA/SAF/ATE/2023-0503 y 0564(operación bimonetarias) para atención de c</t>
  </si>
  <si>
    <t>De: 00099021001 A:00383012001 Transferencia que realizamos a solicitud de la Agencia Boliviana de Correos mediante nota CITE: AGBC-AGBC/DAF/TFC-CPRV-0058-CAR/2023, Informe Técnico INF/AGBC/DAF/TFC Nº 0014/2023 (operación bimonetaria), (TC 6</t>
  </si>
  <si>
    <t>De: 00099021001 A:00514012002 De: 00099021001 A: 00514012002Transferencia de recursos a solicitud de Ende Corporación mediante nota CITE: ENDE- DEEM-3/18 y 12-23(operación bimonetarios) para atención de comisiones bancarias de dólares (TC</t>
  </si>
  <si>
    <t>De: 00020024201 A:00046024204 Transferencia que realizamos a solicitud del Comando en Jefes de las Fuerzas Aéreas del Estado dependiente del Ministerio de Defensa mediante nota CITE: DAF Secc. Tesorería No.021/2023 Informe Técnico Sec. Teso</t>
  </si>
  <si>
    <t>De: 00099021001 A:00287104327 Transferencia que realizamos a solicitud del Fondo Nacional de Inversión Productiva y Social mediante nota CITE: FPS/GAF/UFI/TES/TRL/00103/2023 en el marco del Convenio de Préstamo CFA 9757-Programa Mas Inversi</t>
  </si>
  <si>
    <t>De: 00099021001 A:00035017002 Transferencia que realizamos a solicitud de la Dirección General de Asuntos Administrativos mediante nota CITE: MEFP/DGAA/UF/No 161/2023, en virtud a la Resolución Ministerial No 048 de 15 de febrero de 2023, R</t>
  </si>
  <si>
    <t>De: 00099021001 A:00046057006 Transferencia bimonetaria que realizamos a solicitud del Ministerio de Salud y Deportes mediante nota CITE: MSyD/VGSS/DGGH/UGESPRO/PGBID3151/CE/44/2023 en el marco del contrato de préstamo Nº3151 aprobado media</t>
  </si>
  <si>
    <t>De: 00099021001 A:00389014301 Transferencia que realizamos a solicitud de la Navegación Aérea y Aeropuertos Bolivianos dependiente del Ministerio de Obras Públicas, Servicios y Vivienda mediante nota CITE:CAR/DGE-DNAF Nº 0061/2023 para el p</t>
  </si>
  <si>
    <t>De: 00389012001 A:00099021001 Transferencia que realizamos a solicitud de la Dirección General de Administración y Finanzas Territoriales mediante nota interna CITE: MEFP/VTCP/DGAFT/USCFT/N°50/2023, por concepto de recuperaciones de la deud</t>
  </si>
  <si>
    <t>De: 00099021001 A:00015051101 Transferencia que realizamos a solicitud de la Unidad de Administración e Información Salarial mediante nota CITE: MEFP/VTCP/DGPOT/UAIS/No. 576/2023 y en virtud a las notas CITE: MEFP/VPCF/DGCF/UCCF/Nos. 76 y 1</t>
  </si>
  <si>
    <t>De: 00099021001 A:00287104321 Transferencia de recursos a solicitud del Fondo Nacional de Inversión Productiva y Social mediante nota CITE: FPS/GFA/UFI/TES/TRL/00106/2023 (operación bimonetaria), para el pago de comprobantes C-31, en el ma</t>
  </si>
  <si>
    <t>De: 00099021001 A:00291014380 Transferencia de recursos a solicitud de la Administradora Boliviana de Carreteras mediante nota CITE: ABC/GNA/SAF/ATE/2023-0577 (operación bimonetaria), para la atención de certificados de pago AIF 5744 en pla</t>
  </si>
  <si>
    <t>De: 00099021001 A:00291084302 Transferencia de recursos a solicitud de la Administradora Boliviana de Carreteras mediante nota CITE: ABC/GNA/SAF/ATE/2023-0577 (operación bimonetaria), para la atención de certificados de pago BIRF 8648 en pl</t>
  </si>
  <si>
    <t>De: 00099021001 A:00291014343 Transferencia de recursos a solicitud de la Administradora Boliviana de Carreteras mediante nota CITE: ABC/GNA/SAF/ATE/2023-0577(operación bimonetaria), para la atención de certificados de pago AIF 4923 en plaz</t>
  </si>
  <si>
    <t>De: 00099021001 A:00291014381 Transferencia de recursos a solicitud de la Administradora Boliviana de Carreteras mediante nota CITE: ABC/GNA/SAF/ATE/2023-0577(operación bimonetaria), para la atención de certificados de pago bol-33/2019 en p</t>
  </si>
  <si>
    <t>De: 00514012002 A:00099021001 Transferencia BI - Monetaria que realizamos a solicitud de la Empresa Nacional de Electricidad mediante nota CITE: ENDE-DEEM-3/42-23 Informe Técnico ENDE-IT-DEEM-3/2-23 H.R. 6-6262-R</t>
  </si>
  <si>
    <t>De: 00514012002 A:00099021001 Transferencia BI - Monetaria que realizamos a solicitud de la Empresa Nacional de Electricidad mediante nota CITE: ENDE-DEEM-3/43-23 Informe Técnico ENDE-IT-DEEM-3/3-23 H.R. 6-6375-R</t>
  </si>
  <si>
    <t>De: 00099021001 A:00046057010 Transferencia de recursos bi-monetaria a solicitud del Ministerio de Salud y Deportes mediante nota CITE: MSyD/VGSS/DGGH/UGESPRO/PCAF/CE/39/2023, para atender la emergencia sanitaria ocasionada por la pandemia</t>
  </si>
  <si>
    <t>De: 00099021001 A:00117012001 Transferencia bi-monetaria que realizamos a solicitud de la Dirección General de Aeronáutica Civil mediante nota CITE: DAF-0548/2023 DGAC-01622/2023 recursos depositados por la IATA correspondiente a Tasas Aero</t>
  </si>
  <si>
    <t>De: 00287102007 A:00099021001 Transferencia que realizamos a solicitud del Fondo Nacional de Inversión Productiva y Social mediante nota CITE: CAR/FPS/GFA-UFI Nº 0107/2023 por concepto de multas, en favor del TGN en cumplimiento al artículo</t>
  </si>
  <si>
    <t>De: 00099021001 A:00046057009 Transferencia de recursos a solicitud del Ministerio de Salud y Deportes mediante nota CITE: MSyD/VGSS/DGGH/UGESPRO/FRISDP/CE/106/2023 (operación bimonetaria) por el desembolso realizado por el BID, correspondi</t>
  </si>
  <si>
    <t>De: 00099021001 A:00573012001 Transferencia de recursos a solicitud de la Empresa Siderúrgica del Mutún mediante nota CITE: ESM/GAF/UCPT/Nº067/2023 (operación bimonetaria), para el pago del 40% de la adquisición de una Planta Fija de Tritur</t>
  </si>
  <si>
    <t>De: 00099021001 A:00086108004 Transferencia bi-monetaria que realizamos a solicitud de la UCP - PPCR entidad ejecutora dependiente del Ministerio de Medio Ambiente y Agua mediante nota CITE: CAR/UCP-PPCR No 0073/2023 UCP PPCR/2023-00695 par</t>
  </si>
  <si>
    <t>De: 00206044301 A:00099021001 De: 00206044301 A: 00099021001 Transferencia de recursos a solicitud del Instituto Nacional de Estadística mediante nota CITE: INE-DGE-CGP-JNAP-CPV N°0465 y 0466/2023 (operación bimonetarias) destinados a la</t>
  </si>
  <si>
    <t>00291014346</t>
  </si>
  <si>
    <t>De: 00291014346 A:00099021001 De: 00291014346 A: 00099021001 Transferencia de recursos a solicitud de la Administración Boliviana de Carreteras mediante nota CITE: ABC/GNA/SAF/ATE/2023-0503 y 0564 (operación bimonetarias) para atención de</t>
  </si>
  <si>
    <t>De: 00291084302 A:00099021001 De: 00291084302 A: 00099021001 Transferencia de recursos a solicitud de la Administración Boliviana de Carreteras mediante nota CITE: ABC/GNA/SAF/ATE/2023-0503 y 0564 (operación bimonetarias) para atención de</t>
  </si>
  <si>
    <t>00291014371</t>
  </si>
  <si>
    <t>De: 00291014371 A:00099021001 De: 00291014371 A: 00099021001 Transferencia de recursos a solicitud de la Administración Boliviana de Carreteras mediante nota CITE: ABC/GNA/SAF/ATE/2023-0503 y 0564 (operación bimonetarias) para atención de</t>
  </si>
  <si>
    <t>00291014362</t>
  </si>
  <si>
    <t>De: 00291014362 A:00099021001 De: 00291014362 A: 00099021001 Transferencia de recursos a solicitud de la Administración Boliviana de Carreteras mediante nota CITE: ABC/GNA/SAF/ATE/2023-0503 y 0564 (operación bimonetarias) para atención de</t>
  </si>
  <si>
    <t>00291014352</t>
  </si>
  <si>
    <t>De: 00291014352 A:00099021001 De: 00291014352 A: 00099021001 Transferencia de recursos a solicitud de la Administración Boliviana de Carreteras mediante nota CITE: ABC/GNA/SAF/ATE/2023-0503 y 0564 (operación bimonetarias) para atención de</t>
  </si>
  <si>
    <t>00383012002</t>
  </si>
  <si>
    <t>De: 00383012002 A:00099021001 Transferencia que realizamos a solicitud de la Agencia Boliviana de Correos mediante nota CITE: AGBC-AGBC/DAF/TFC-CPRV-0058-CAR/2023, Inorme Técnico INF/AGBC/DAF/TFC Nº 0014/2023 (operación bimonetaria), (TC 6</t>
  </si>
  <si>
    <t>00514017005</t>
  </si>
  <si>
    <t>De: 00514017005 A:00099021001 De: 00514017005 A: 00099021001 Transferencia de recursos a solicitud de Ende Corporación mediante nota CITE: ENDE- DEEM-3/18 y 12-23(operación bimonetarios) para atención de comisiones bancarias de dólares (TC</t>
  </si>
  <si>
    <t>00287104322</t>
  </si>
  <si>
    <t>De: 00287104322 A:00099021001 Transferencia que realizamos a solicitud del Fondo Nacional de Inversión Productiva y Social mediante nota CITE: FPS/GAF/UFI/TES/TRL/00103/2023 en el marco del Convenio de Préstamo CFA 9757-Programa Mas Inversi</t>
  </si>
  <si>
    <t>De: 00046057006 A:00099021001 Transferencia bimonetaria que realizamos a solicitud del Ministerio de Salud y Deportes mediante nota CITE: MSyD/VGSS/DGGH/UGESPRO/PGBID3151/CE/44/2023 en el marco del contrato de préstamo Nº3151 aprobado media</t>
  </si>
  <si>
    <t>De: 00035017002 A:00099021001 Transferencia que realizamos a solicitud de la Dirección General de Asuntos Administrativos mediante nota CITE: MEFP/DGAA/UF/No 161/2023, en virtud a la Resolución Ministerial No 048 de 15 de febrero de 2023, R</t>
  </si>
  <si>
    <t>De: 00389014301 A:00099021001 Transferencia que realizamos a solicitud de la Navegación Aérea y Aeropuertos Bolivianos dependiente del Ministerio de Obras Públicas, Servicios y Vivienda mediante nota CITE:CAR/DGE-DNAF Nº 0061/2023 para el p</t>
  </si>
  <si>
    <t>00287104317</t>
  </si>
  <si>
    <t>De: 00287104317 A:00099021001 Transferencia de recursos a solicitud del Fondo Nacional de Inversión Productiva y Social mediante nota CITE: FPS/GFA/UFI/TES/TRL/00106/2023 (operación bimonetaria), para el pago de comprobantes C-31, en el ma</t>
  </si>
  <si>
    <t>00291014379</t>
  </si>
  <si>
    <t>De: 00291014379 A:00099021001 Transferencia de recursos a solicitud de la Administradora Boliviana de Carreteras mediante nota CITE: ABC/GNA/SAF/ATE/2023-0577 (operación bimonetaria), para la atención de certificados de pago AIF 5744 en pl</t>
  </si>
  <si>
    <t>De: 00291084302 A:00099021001 Transferencia de recursos a solicitud de la Administradora Boliviana de Carreteras mediante nota CITE: ABC/GNA/SAF/ATE/2023-0577 (operación bimonetaria), para la atención de certificados de pago BIRF 8648 en pl</t>
  </si>
  <si>
    <t>00291014336</t>
  </si>
  <si>
    <t>De: 00291014336 A:00099021001 Transferencia de recursos a solicitud de la Administradora Boliviana de Carreteras mediante nota CITE: ABC/GNA/SAF/ATE/2023-0577 (operación bimonetaria), para la atención de certificados de pago AIF 4923 en pla</t>
  </si>
  <si>
    <t>De: 00291014380 A:00099021001 Transferencia de recursos a solicitud de la Administradora Boliviana de Carreteras mediante nota CITE: ABC/GNA/SAF/ATE/2023-0577 (operación bimonetaria), para la atención de certificados de pago bol-33/2019 en</t>
  </si>
  <si>
    <t>De: 00099021001 A:00514017005 Transferencia BI - Monetaria que realizamos a solicitud de la Empresa Nacional de Electricidad mediante nota CITE: ENDE-DEEM-3/42-23 Informe Técnico ENDE-IT-DEEM-3/2-23 H.R. 6-6262-R</t>
  </si>
  <si>
    <t>De: 00099021001 A:00514017005 Transferencia BI - Monetaria que realizamos a solicitud de la Empresa Nacional de Electricidad mediante nota CITE: ENDE-DEEM-3/43-23 Informe Técnico ENDE-IT-DEEM-3/3-23 H.R. 6-6375-R</t>
  </si>
  <si>
    <t>De: 00046057010 A:00099021001 Transferencia de recursos bi-monetaria a solicitud del Ministerio de Salud y Deportes mediante nota CITE: MSyD/VGSS/DGGH/UGESPRO/PCAF/CE/39/2023, para atender la emergencia sanitaria ocasionada por la pandemia</t>
  </si>
  <si>
    <t>De: 00117012001 A:00099021001 Transferencia bi-monetaria que realizamos a solicitud de la Dirección General de Aeronáutica Civil mediante nota CITE: DAF-0548/2023 DGAC-01622/2023 recursos depositados por la IATA correspondiente a Tasas Aero</t>
  </si>
  <si>
    <t>De: 00046057009 A:00099021001 Transferencia de recursos a solicitud del Ministerio de Salud y Deportes mediante nota CITE: MSyD/VGSS/DGGH/UGESPRO/FRISDP/CE/106/2023 (operación bimonetaria) por el desembolso realizado por el BID, correspondi</t>
  </si>
  <si>
    <t>De: 00573012001 A:00099021001 Transferencia de recursos a solicitud de la Empresa Siderúrgica del Mutún mediante nota CITE: ESM/GAF/UCPT/Nº067/2023 (operación bimonetaria), para el pago del 40% de la adquisición de una Planta Fija de Tritur</t>
  </si>
  <si>
    <t>De: 00086108004 A:00099021001 Transferencia bi-monetaria que realizamos a solicitud de la UCP - PPCR entidad ejecutora dependiente del Ministerio de Medio Ambiente y Agua mediante nota CITE: CAR/UCP-PPCR No 0073/2023 UCP PPCR/2023-00695 par</t>
  </si>
  <si>
    <t>10000004737067</t>
  </si>
  <si>
    <t>MTEPS - DIRECCION GENERAL DE SERVICIO CIVIL</t>
  </si>
  <si>
    <t>10000026017645</t>
  </si>
  <si>
    <t>SERVICIO DE DESARROLLO DE LAS EMPRESAS PÚB.</t>
  </si>
  <si>
    <t>10000002151334</t>
  </si>
  <si>
    <t>FPS PRES ADM CENTRAL</t>
  </si>
  <si>
    <t>10000006035930</t>
  </si>
  <si>
    <t>FPS.HAM COCHABAMBA</t>
  </si>
  <si>
    <t>10000006049890</t>
  </si>
  <si>
    <t>FPS HAM ORURO</t>
  </si>
  <si>
    <t>10000029014763</t>
  </si>
  <si>
    <t>FPS SUPERVISIÓN TÉCNICA DE OBRAS</t>
  </si>
  <si>
    <t>10000006015320</t>
  </si>
  <si>
    <t>EMPRESA MISICUNI - RECURSOS PROPIOS</t>
  </si>
  <si>
    <t>0728069001</t>
  </si>
  <si>
    <t>RECAUDACION ADUNAERA</t>
  </si>
  <si>
    <t>3249069001</t>
  </si>
  <si>
    <t>ADUANA NACIONAL 10% SOBRE RECAUDACIONES</t>
  </si>
  <si>
    <t>6371069001</t>
  </si>
  <si>
    <t>FONDO DE RENTA UNIVERSAL DE VEJEZ</t>
  </si>
  <si>
    <t>6675069001</t>
  </si>
  <si>
    <t>TGN ALÍCUOTAS PORCENTUALES A LAS BEBIDAS ALCOHÓLICAS</t>
  </si>
  <si>
    <t>6734069001</t>
  </si>
  <si>
    <t>TGN PROGR.SANEAMIENTO LEGAL VEHIC.AUTOMT.</t>
  </si>
  <si>
    <t>6751069001</t>
  </si>
  <si>
    <t>TGN FONDO DE FOMENTO A LA EDUCACIÓN CÍVICA PATRIÓTICA</t>
  </si>
  <si>
    <t>8743069001</t>
  </si>
  <si>
    <t>TGN - MULTAS ASFI PROY. DE INVERSION Y/O PROG. DE INTERES</t>
  </si>
  <si>
    <t>Guadalupe Challco Pucho</t>
  </si>
  <si>
    <t>guadalupe.challco@economiayfinanzas.gob.bo</t>
  </si>
  <si>
    <t>mar</t>
  </si>
  <si>
    <t>Periodo 1-Enero-2023 al 31-Marzo-2023</t>
  </si>
  <si>
    <t>G21576460003</t>
  </si>
  <si>
    <t>S10537080002</t>
  </si>
  <si>
    <t>D00229420011</t>
  </si>
  <si>
    <t>S10537890001</t>
  </si>
  <si>
    <t>S10537970001</t>
  </si>
  <si>
    <t>D00229460010</t>
  </si>
  <si>
    <t>G21641450002</t>
  </si>
  <si>
    <t>D00229500008</t>
  </si>
  <si>
    <t>G21653760003</t>
  </si>
  <si>
    <t>D00229550010</t>
  </si>
  <si>
    <t>D00229590014</t>
  </si>
  <si>
    <t>D00229630011</t>
  </si>
  <si>
    <t>D00229670013</t>
  </si>
  <si>
    <t>D00229720012</t>
  </si>
  <si>
    <t>G21737730001</t>
  </si>
  <si>
    <t>G21737700001</t>
  </si>
  <si>
    <t>G21737710001</t>
  </si>
  <si>
    <t>G21737720001</t>
  </si>
  <si>
    <t>G21739200001</t>
  </si>
  <si>
    <t>D00229760016</t>
  </si>
  <si>
    <t>D00229800011</t>
  </si>
  <si>
    <t>D00229840011</t>
  </si>
  <si>
    <t>G21783880001</t>
  </si>
  <si>
    <t>S10548230001</t>
  </si>
  <si>
    <t>D00229880012</t>
  </si>
  <si>
    <t>D00229920015</t>
  </si>
  <si>
    <t>G21818620003</t>
  </si>
  <si>
    <t>S10552080001</t>
  </si>
  <si>
    <t>G21837290001</t>
  </si>
  <si>
    <t>D00230010013</t>
  </si>
  <si>
    <t>D00230100011</t>
  </si>
  <si>
    <t>G21883000002</t>
  </si>
  <si>
    <t>G21886640002</t>
  </si>
  <si>
    <t>O20965670002</t>
  </si>
  <si>
    <t>G21901190002</t>
  </si>
  <si>
    <t>G21901210002</t>
  </si>
  <si>
    <t>G21903310002</t>
  </si>
  <si>
    <t>D00230180012</t>
  </si>
  <si>
    <t>G21919920002</t>
  </si>
  <si>
    <t>G21919940002</t>
  </si>
  <si>
    <t>D00230260010</t>
  </si>
  <si>
    <t>G21937410002</t>
  </si>
  <si>
    <t>G21937430002</t>
  </si>
  <si>
    <t>S10558470001</t>
  </si>
  <si>
    <t>D00230310012</t>
  </si>
  <si>
    <t>G21951780002</t>
  </si>
  <si>
    <t>G21951760002</t>
  </si>
  <si>
    <t>G21953130002</t>
  </si>
  <si>
    <t>D00230350010</t>
  </si>
  <si>
    <t>G21965180002</t>
  </si>
  <si>
    <t>G21965300002</t>
  </si>
  <si>
    <t>G21965280002</t>
  </si>
  <si>
    <t>G21965200002</t>
  </si>
  <si>
    <t>G21967830002</t>
  </si>
  <si>
    <t>G21970920002</t>
  </si>
  <si>
    <t>G21970940002</t>
  </si>
  <si>
    <t>G21970980002</t>
  </si>
  <si>
    <t>G21970960002</t>
  </si>
  <si>
    <t>G21985850002</t>
  </si>
  <si>
    <t>G21985830002</t>
  </si>
  <si>
    <t>D00230450014</t>
  </si>
  <si>
    <t>O20996910002</t>
  </si>
  <si>
    <t>G22003020002</t>
  </si>
  <si>
    <t>G22002960002</t>
  </si>
  <si>
    <t>G22002940002</t>
  </si>
  <si>
    <t>G22002920002</t>
  </si>
  <si>
    <t>G22002900002</t>
  </si>
  <si>
    <t>G22005830002</t>
  </si>
  <si>
    <t>G22004520002</t>
  </si>
  <si>
    <t>G22004500002</t>
  </si>
  <si>
    <t>S10561630002</t>
  </si>
  <si>
    <t>S10561570001</t>
  </si>
  <si>
    <t>G22013280001</t>
  </si>
  <si>
    <t>G22019930002</t>
  </si>
  <si>
    <t>G22019950002</t>
  </si>
  <si>
    <t>G22020010002</t>
  </si>
  <si>
    <t>G22033100001</t>
  </si>
  <si>
    <t>G22033040001</t>
  </si>
  <si>
    <t>G22037830002</t>
  </si>
  <si>
    <t>G22038650002</t>
  </si>
  <si>
    <t>G22038700002</t>
  </si>
  <si>
    <t>G22038720002</t>
  </si>
  <si>
    <t>G22038740002</t>
  </si>
  <si>
    <t>D00230610012</t>
  </si>
  <si>
    <t>D00230650009</t>
  </si>
  <si>
    <t>G22063230001</t>
  </si>
  <si>
    <t>S10567120001</t>
  </si>
  <si>
    <t>G22069180002</t>
  </si>
  <si>
    <t>G22069160002</t>
  </si>
  <si>
    <t>G22069220002</t>
  </si>
  <si>
    <t>G22069240002</t>
  </si>
  <si>
    <t>D00230690011</t>
  </si>
  <si>
    <t>G22097390002</t>
  </si>
  <si>
    <t>G22100370002</t>
  </si>
  <si>
    <t>G22100350002</t>
  </si>
  <si>
    <t>G22100330002</t>
  </si>
  <si>
    <t>G22100310002</t>
  </si>
  <si>
    <t>G22100290002</t>
  </si>
  <si>
    <t>G22100270002</t>
  </si>
  <si>
    <t>G22112330002</t>
  </si>
  <si>
    <t>G22112330003</t>
  </si>
  <si>
    <t>G22129560002</t>
  </si>
  <si>
    <t>G22129560003</t>
  </si>
  <si>
    <t>G22132270002</t>
  </si>
  <si>
    <t>S10570240001</t>
  </si>
  <si>
    <t>S10571020002</t>
  </si>
  <si>
    <t>D00230970012</t>
  </si>
  <si>
    <t>D00231040009</t>
  </si>
  <si>
    <t>G22178340002</t>
  </si>
  <si>
    <t>D00231080010</t>
  </si>
  <si>
    <t>G22191900002</t>
  </si>
  <si>
    <t>G22191900003</t>
  </si>
  <si>
    <t>S10573340002</t>
  </si>
  <si>
    <t>S10574340002</t>
  </si>
  <si>
    <t>D00231170011</t>
  </si>
  <si>
    <t>G22218750001</t>
  </si>
  <si>
    <t>G22218720001</t>
  </si>
  <si>
    <t>G22218760001</t>
  </si>
  <si>
    <t>G22226290003</t>
  </si>
  <si>
    <t>G22226300003</t>
  </si>
  <si>
    <t>S10576670002</t>
  </si>
  <si>
    <r>
      <rPr>
        <sz val="12"/>
        <rFont val="Arial"/>
        <family val="2"/>
      </rPr>
      <t>Fecha:</t>
    </r>
    <r>
      <rPr>
        <b/>
        <sz val="12"/>
        <rFont val="Arial"/>
        <family val="2"/>
      </rPr>
      <t xml:space="preserve"> 6 - ABRIL - 2023</t>
    </r>
  </si>
  <si>
    <t>Nº Correlativo: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</si>
</sst>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9">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164" fontId="68" fillId="0" borderId="13" xfId="34" applyFont="1" applyFill="1" applyBorder="1" applyAlignment="1">
      <alignmen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0" fontId="51" fillId="0" borderId="41" xfId="81" applyFont="1" applyBorder="1" applyAlignment="1">
      <alignment horizontal="center" vertical="center"/>
    </xf>
    <xf numFmtId="164" fontId="70" fillId="44" borderId="13" xfId="435" applyFont="1" applyFill="1" applyBorder="1" applyAlignment="1">
      <alignment horizontal="right" vertical="center"/>
    </xf>
    <xf numFmtId="164" fontId="68" fillId="44" borderId="13" xfId="34" applyFont="1" applyFill="1" applyBorder="1" applyAlignment="1">
      <alignmen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64" fontId="67" fillId="39" borderId="10" xfId="435" applyFont="1" applyFill="1" applyBorder="1"/>
    <xf numFmtId="0" fontId="68" fillId="44" borderId="0" xfId="0" applyFont="1" applyFill="1" applyAlignment="1">
      <alignment horizontal="center" vertical="center"/>
    </xf>
    <xf numFmtId="0" fontId="68" fillId="44" borderId="0" xfId="0" applyFont="1" applyFill="1" applyAlignment="1">
      <alignment vertical="center"/>
    </xf>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0" fontId="95" fillId="0" borderId="0" xfId="443" applyFont="1"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164" fontId="67" fillId="0" borderId="0" xfId="435" applyFont="1" applyFill="1" applyBorder="1" applyAlignment="1">
      <alignment horizontal="center" vertical="center"/>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260</xdr:row>
      <xdr:rowOff>0</xdr:rowOff>
    </xdr:from>
    <xdr:to>
      <xdr:col>17</xdr:col>
      <xdr:colOff>485775</xdr:colOff>
      <xdr:row>260</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76774475"/>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2156</xdr:row>
      <xdr:rowOff>152400</xdr:rowOff>
    </xdr:from>
    <xdr:to>
      <xdr:col>17</xdr:col>
      <xdr:colOff>485775</xdr:colOff>
      <xdr:row>2157</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541059275"/>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165</xdr:row>
      <xdr:rowOff>0</xdr:rowOff>
    </xdr:from>
    <xdr:to>
      <xdr:col>16</xdr:col>
      <xdr:colOff>752475</xdr:colOff>
      <xdr:row>166</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2803505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96</xdr:row>
      <xdr:rowOff>152400</xdr:rowOff>
    </xdr:from>
    <xdr:to>
      <xdr:col>15</xdr:col>
      <xdr:colOff>390525</xdr:colOff>
      <xdr:row>97</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55854600"/>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69</xdr:row>
      <xdr:rowOff>0</xdr:rowOff>
    </xdr:from>
    <xdr:to>
      <xdr:col>13</xdr:col>
      <xdr:colOff>790575</xdr:colOff>
      <xdr:row>70</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40328850"/>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mmel.cuba\AppData\Roaming\Microsoft\Excel\DISTRIBUCION%20UCCF%20JULIO%20202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UCCF"/>
    </sheetNames>
    <sheetDataSet>
      <sheetData sheetId="0" refreshError="1">
        <row r="7">
          <cell r="A7">
            <v>35</v>
          </cell>
          <cell r="B7">
            <v>2</v>
          </cell>
          <cell r="C7" t="str">
            <v>Ministerio de Economía y Finanzas Públicas</v>
          </cell>
          <cell r="D7" t="str">
            <v>Lic. Jose Rivas</v>
          </cell>
          <cell r="E7" t="str">
            <v>JRC</v>
          </cell>
        </row>
        <row r="8">
          <cell r="A8">
            <v>200</v>
          </cell>
          <cell r="B8">
            <v>3</v>
          </cell>
          <cell r="C8" t="str">
            <v>Registro Único para la Administración Tributaria Municipal</v>
          </cell>
          <cell r="D8" t="str">
            <v>Lic. Jose Rivas</v>
          </cell>
          <cell r="E8" t="str">
            <v>JRC</v>
          </cell>
        </row>
        <row r="9">
          <cell r="A9">
            <v>244</v>
          </cell>
          <cell r="B9">
            <v>3</v>
          </cell>
          <cell r="C9" t="str">
            <v>Servicio Nacional de Aerofotogrametría</v>
          </cell>
          <cell r="D9" t="str">
            <v>Lic. Jose Rivas</v>
          </cell>
          <cell r="E9" t="str">
            <v>JRC</v>
          </cell>
        </row>
        <row r="10">
          <cell r="A10">
            <v>245</v>
          </cell>
          <cell r="B10">
            <v>3</v>
          </cell>
          <cell r="C10" t="str">
            <v>Servicio Geodésico de Mapas</v>
          </cell>
          <cell r="D10" t="str">
            <v>Lic. Jose Rivas</v>
          </cell>
          <cell r="E10" t="str">
            <v>JRC</v>
          </cell>
        </row>
        <row r="11">
          <cell r="A11">
            <v>287</v>
          </cell>
          <cell r="B11">
            <v>1</v>
          </cell>
          <cell r="C11" t="str">
            <v>Fondo Nacional de Producción e Inversión Social</v>
          </cell>
          <cell r="D11" t="str">
            <v>Lic. Jose Rivas</v>
          </cell>
          <cell r="E11" t="str">
            <v>JRC</v>
          </cell>
        </row>
        <row r="12">
          <cell r="A12">
            <v>590</v>
          </cell>
          <cell r="B12">
            <v>3</v>
          </cell>
          <cell r="C12" t="str">
            <v>Empresa Pública "QUIPUS"</v>
          </cell>
          <cell r="D12" t="str">
            <v>Lic. Jose Rivas</v>
          </cell>
          <cell r="E12" t="str">
            <v>JRC</v>
          </cell>
        </row>
        <row r="13">
          <cell r="A13">
            <v>16</v>
          </cell>
          <cell r="B13">
            <v>1</v>
          </cell>
          <cell r="C13" t="str">
            <v>Ministerio de Educación</v>
          </cell>
          <cell r="D13" t="str">
            <v>Lic. Emma Ticonipa</v>
          </cell>
          <cell r="E13" t="str">
            <v>ETC</v>
          </cell>
        </row>
        <row r="14">
          <cell r="A14">
            <v>137</v>
          </cell>
          <cell r="B14">
            <v>3</v>
          </cell>
          <cell r="C14" t="str">
            <v>Comité Ejecutivo de la Universidad Boliviana</v>
          </cell>
          <cell r="D14" t="str">
            <v>Lic. Emma Ticonipa</v>
          </cell>
          <cell r="E14" t="str">
            <v>ETC</v>
          </cell>
        </row>
        <row r="15">
          <cell r="A15">
            <v>152</v>
          </cell>
          <cell r="B15">
            <v>3</v>
          </cell>
          <cell r="C15" t="str">
            <v>Servicio Nacional de Defensa Pública</v>
          </cell>
          <cell r="D15" t="str">
            <v>Lic. Emma Ticonipa</v>
          </cell>
          <cell r="E15" t="str">
            <v>ETC</v>
          </cell>
        </row>
        <row r="16">
          <cell r="A16">
            <v>650</v>
          </cell>
          <cell r="B16">
            <v>3</v>
          </cell>
          <cell r="C16" t="str">
            <v>Asamblea Legislativa Plurinacional</v>
          </cell>
          <cell r="D16" t="str">
            <v>Lic. Emma Ticonipa</v>
          </cell>
          <cell r="E16" t="str">
            <v>ETC</v>
          </cell>
        </row>
        <row r="17">
          <cell r="A17">
            <v>660</v>
          </cell>
          <cell r="B17">
            <v>2</v>
          </cell>
          <cell r="C17" t="str">
            <v xml:space="preserve">Órgano Judicial </v>
          </cell>
          <cell r="D17" t="str">
            <v>Lic. Emma Ticonipa</v>
          </cell>
          <cell r="E17" t="str">
            <v>ETC</v>
          </cell>
        </row>
        <row r="18">
          <cell r="A18">
            <v>862</v>
          </cell>
          <cell r="B18">
            <v>1</v>
          </cell>
          <cell r="C18" t="str">
            <v>Fondo Nacional de Desarrollo Regional</v>
          </cell>
          <cell r="D18" t="str">
            <v>Lic. Emma Ticonipa</v>
          </cell>
          <cell r="E18" t="str">
            <v>ETC</v>
          </cell>
        </row>
        <row r="19">
          <cell r="A19">
            <v>47</v>
          </cell>
          <cell r="B19">
            <v>2</v>
          </cell>
          <cell r="C19" t="str">
            <v>Ministerio de Desarrollo Rural y Tierras</v>
          </cell>
          <cell r="D19" t="str">
            <v>Lic. Rommel Cuba</v>
          </cell>
          <cell r="E19" t="str">
            <v>RCC</v>
          </cell>
        </row>
        <row r="20">
          <cell r="A20">
            <v>132</v>
          </cell>
          <cell r="B20">
            <v>1</v>
          </cell>
          <cell r="C20" t="str">
            <v>Servicio de Desarrollo de las Empresas Púb. Productivas</v>
          </cell>
          <cell r="D20" t="str">
            <v>Lic. Rommel Cuba</v>
          </cell>
          <cell r="E20" t="str">
            <v>RCC</v>
          </cell>
        </row>
        <row r="21">
          <cell r="A21">
            <v>163</v>
          </cell>
          <cell r="B21">
            <v>3</v>
          </cell>
          <cell r="C21" t="str">
            <v>Agencia Nacional de Hidrocarburos</v>
          </cell>
          <cell r="D21" t="str">
            <v>Lic. Rommel Cuba</v>
          </cell>
          <cell r="E21" t="str">
            <v>RCC</v>
          </cell>
        </row>
        <row r="22">
          <cell r="A22">
            <v>371</v>
          </cell>
          <cell r="B22">
            <v>3</v>
          </cell>
          <cell r="C22" t="str">
            <v>Centro Internacional de la Quinua</v>
          </cell>
          <cell r="D22" t="str">
            <v>Lic. Rommel Cuba</v>
          </cell>
          <cell r="E22" t="str">
            <v>RCC</v>
          </cell>
        </row>
        <row r="23">
          <cell r="A23">
            <v>374</v>
          </cell>
          <cell r="B23">
            <v>3</v>
          </cell>
          <cell r="C23" t="str">
            <v>Agencia de Gobierno Electrónico y Tecnologías de Información y Comunicación</v>
          </cell>
          <cell r="D23" t="str">
            <v>Lic. Rommel Cuba</v>
          </cell>
          <cell r="E23" t="str">
            <v>RCC</v>
          </cell>
        </row>
        <row r="24">
          <cell r="A24">
            <v>525</v>
          </cell>
          <cell r="B24">
            <v>2</v>
          </cell>
          <cell r="C24" t="str">
            <v>Transportes Aéreo Boliviano</v>
          </cell>
          <cell r="D24" t="str">
            <v>Lic. Rommel Cuba</v>
          </cell>
          <cell r="E24" t="str">
            <v>RCC</v>
          </cell>
        </row>
        <row r="25">
          <cell r="A25">
            <v>551</v>
          </cell>
          <cell r="B25">
            <v>3</v>
          </cell>
          <cell r="C25" t="str">
            <v>Empresa Naviera Boliviana</v>
          </cell>
          <cell r="D25" t="str">
            <v>Lic. Rommel Cuba</v>
          </cell>
          <cell r="E25" t="str">
            <v>RCC</v>
          </cell>
        </row>
        <row r="26">
          <cell r="A26">
            <v>41</v>
          </cell>
          <cell r="B26">
            <v>1</v>
          </cell>
          <cell r="C26" t="str">
            <v>Ministerio de Desarrollo Productivo y Economía Plural</v>
          </cell>
          <cell r="D26" t="str">
            <v>Lic. Virginia Callisaya</v>
          </cell>
          <cell r="E26" t="str">
            <v>VCK</v>
          </cell>
        </row>
        <row r="27">
          <cell r="A27">
            <v>111</v>
          </cell>
          <cell r="B27">
            <v>3</v>
          </cell>
          <cell r="C27" t="str">
            <v>Instituto Boliviano de la Ceguera</v>
          </cell>
          <cell r="D27" t="str">
            <v>Lic. Virginia Callisaya</v>
          </cell>
          <cell r="E27" t="str">
            <v>VCK</v>
          </cell>
        </row>
        <row r="28">
          <cell r="A28">
            <v>190</v>
          </cell>
          <cell r="B28">
            <v>3</v>
          </cell>
          <cell r="C28" t="str">
            <v>Autoridad General Jurisdiccional Administrativa Minera</v>
          </cell>
          <cell r="D28" t="str">
            <v>Lic. Virginia Callisaya</v>
          </cell>
          <cell r="E28" t="str">
            <v>VCK</v>
          </cell>
        </row>
        <row r="29">
          <cell r="A29">
            <v>203</v>
          </cell>
          <cell r="B29">
            <v>2</v>
          </cell>
          <cell r="C29" t="str">
            <v>Autoridad de Supervisión del Sistema Financiero</v>
          </cell>
          <cell r="D29" t="str">
            <v>Lic. Virginia Callisaya</v>
          </cell>
          <cell r="E29" t="str">
            <v>VCK</v>
          </cell>
        </row>
        <row r="30">
          <cell r="A30">
            <v>243</v>
          </cell>
          <cell r="B30">
            <v>3</v>
          </cell>
          <cell r="C30" t="str">
            <v>Servicio Nacional de Hidrografía Naval</v>
          </cell>
          <cell r="D30" t="str">
            <v>Lic. Virginia Callisaya</v>
          </cell>
          <cell r="E30" t="str">
            <v>VCK</v>
          </cell>
        </row>
        <row r="31">
          <cell r="A31">
            <v>288</v>
          </cell>
          <cell r="B31">
            <v>3</v>
          </cell>
          <cell r="C31" t="str">
            <v>Servicio Nacional de Riego</v>
          </cell>
          <cell r="D31" t="str">
            <v>Lic. Virginia Callisaya</v>
          </cell>
          <cell r="E31" t="str">
            <v>VCK</v>
          </cell>
        </row>
        <row r="32">
          <cell r="A32">
            <v>314</v>
          </cell>
          <cell r="B32">
            <v>2</v>
          </cell>
          <cell r="C32" t="str">
            <v>Autoridad de Fiscalización y Control Social de Electricidad</v>
          </cell>
          <cell r="D32" t="str">
            <v>Lic. Virginia Callisaya</v>
          </cell>
          <cell r="E32" t="str">
            <v>VCK</v>
          </cell>
        </row>
        <row r="33">
          <cell r="A33">
            <v>592</v>
          </cell>
          <cell r="B33">
            <v>3</v>
          </cell>
          <cell r="C33" t="str">
            <v>Empresa Estatal Boliviana de Turismo</v>
          </cell>
          <cell r="D33" t="str">
            <v>Lic. Virginia Callisaya</v>
          </cell>
          <cell r="E33" t="str">
            <v>VCK</v>
          </cell>
        </row>
        <row r="34">
          <cell r="A34">
            <v>386</v>
          </cell>
          <cell r="B34">
            <v>3</v>
          </cell>
          <cell r="C34" t="str">
            <v>Servicio Plurinacional de la Mujer y de la Despatria.</v>
          </cell>
          <cell r="D34" t="str">
            <v>Lic. Virginia Callisaya</v>
          </cell>
          <cell r="E34" t="str">
            <v>VCK</v>
          </cell>
        </row>
        <row r="35">
          <cell r="A35">
            <v>387</v>
          </cell>
          <cell r="B35">
            <v>3</v>
          </cell>
          <cell r="C35" t="str">
            <v>Agencia del Desarrollo del Cine y Audiovisual Bolivianos</v>
          </cell>
          <cell r="D35" t="str">
            <v>Lic. Virginia Callisaya</v>
          </cell>
          <cell r="E35" t="str">
            <v>VCK</v>
          </cell>
        </row>
        <row r="36">
          <cell r="A36">
            <v>585</v>
          </cell>
          <cell r="B36">
            <v>3</v>
          </cell>
          <cell r="C36" t="str">
            <v>Agencia Bolivia Espacial</v>
          </cell>
          <cell r="D36" t="str">
            <v>Lic. Virginia Callisaya</v>
          </cell>
          <cell r="E36" t="str">
            <v>VCK</v>
          </cell>
        </row>
        <row r="37">
          <cell r="A37">
            <v>901</v>
          </cell>
          <cell r="B37">
            <v>3</v>
          </cell>
          <cell r="C37" t="str">
            <v>Gobierno Autónomo Departamental de Chuquisaca</v>
          </cell>
          <cell r="D37" t="str">
            <v>Lic. Virginia Callisaya</v>
          </cell>
          <cell r="E37" t="str">
            <v>VCK</v>
          </cell>
        </row>
        <row r="38">
          <cell r="A38">
            <v>902</v>
          </cell>
          <cell r="B38">
            <v>3</v>
          </cell>
          <cell r="C38" t="str">
            <v>Gobierno Autónomo Departamental de La Paz</v>
          </cell>
          <cell r="D38" t="str">
            <v>Lic. Virginia Callisaya</v>
          </cell>
          <cell r="E38" t="str">
            <v>VCK</v>
          </cell>
        </row>
        <row r="39">
          <cell r="A39">
            <v>903</v>
          </cell>
          <cell r="B39">
            <v>3</v>
          </cell>
          <cell r="C39" t="str">
            <v>Gobierno Autónomo Departamental de Cochabamba</v>
          </cell>
          <cell r="D39" t="str">
            <v>Lic. Virginia Callisaya</v>
          </cell>
          <cell r="E39" t="str">
            <v>VCK</v>
          </cell>
        </row>
        <row r="40">
          <cell r="A40">
            <v>904</v>
          </cell>
          <cell r="B40">
            <v>3</v>
          </cell>
          <cell r="C40" t="str">
            <v>Gobierno Autónomo Departamental de Oruro</v>
          </cell>
          <cell r="D40" t="str">
            <v>Lic. Virginia Callisaya</v>
          </cell>
          <cell r="E40" t="str">
            <v>VCK</v>
          </cell>
        </row>
        <row r="41">
          <cell r="A41">
            <v>905</v>
          </cell>
          <cell r="B41">
            <v>3</v>
          </cell>
          <cell r="C41" t="str">
            <v>Gobierno Autónomo Departamental de Potosí</v>
          </cell>
          <cell r="D41" t="str">
            <v>Lic. Virginia Callisaya</v>
          </cell>
          <cell r="E41" t="str">
            <v>VCK</v>
          </cell>
        </row>
        <row r="42">
          <cell r="A42">
            <v>906</v>
          </cell>
          <cell r="B42">
            <v>3</v>
          </cell>
          <cell r="C42" t="str">
            <v>Gobierno Autónomo Departamental de Tarija</v>
          </cell>
          <cell r="D42" t="str">
            <v>Lic. Virginia Callisaya</v>
          </cell>
          <cell r="E42" t="str">
            <v>VCK</v>
          </cell>
        </row>
        <row r="43">
          <cell r="A43">
            <v>907</v>
          </cell>
          <cell r="B43">
            <v>3</v>
          </cell>
          <cell r="C43" t="str">
            <v>Gobierno Autónomo Departamental de Santa Cruz</v>
          </cell>
          <cell r="D43" t="str">
            <v>Lic. Virginia Callisaya</v>
          </cell>
          <cell r="E43" t="str">
            <v>VCK</v>
          </cell>
        </row>
        <row r="44">
          <cell r="A44">
            <v>908</v>
          </cell>
          <cell r="B44">
            <v>3</v>
          </cell>
          <cell r="C44" t="str">
            <v>Gobierno Autónomo Departamental de Beni</v>
          </cell>
          <cell r="D44" t="str">
            <v>Lic. Virginia Callisaya</v>
          </cell>
          <cell r="E44" t="str">
            <v>VCK</v>
          </cell>
        </row>
        <row r="45">
          <cell r="A45">
            <v>909</v>
          </cell>
          <cell r="B45">
            <v>3</v>
          </cell>
          <cell r="C45" t="str">
            <v>Gobierno Autónomo Departamental de Pando</v>
          </cell>
          <cell r="D45" t="str">
            <v>Lic. Virginia Callisaya</v>
          </cell>
          <cell r="E45" t="str">
            <v>VCK</v>
          </cell>
        </row>
        <row r="46">
          <cell r="A46">
            <v>634</v>
          </cell>
          <cell r="B46">
            <v>3</v>
          </cell>
          <cell r="C46" t="str">
            <v>Empresa Púb. Deptal. Hotel Terminal-Terminal de Buses Oruro</v>
          </cell>
          <cell r="D46" t="str">
            <v>Lic. Virginia Callisaya</v>
          </cell>
          <cell r="E46" t="str">
            <v>VCK</v>
          </cell>
        </row>
        <row r="47">
          <cell r="A47">
            <v>2302</v>
          </cell>
          <cell r="B47">
            <v>3</v>
          </cell>
          <cell r="C47" t="str">
            <v>Empresa Municipal de Agua Potable y Alcantarillado Sacaba (EMAPAS)</v>
          </cell>
          <cell r="D47" t="str">
            <v>Lic. Virginia Callisaya</v>
          </cell>
          <cell r="E47" t="str">
            <v>VCK</v>
          </cell>
        </row>
        <row r="48">
          <cell r="A48">
            <v>25</v>
          </cell>
          <cell r="B48">
            <v>2</v>
          </cell>
          <cell r="C48" t="str">
            <v>Ministerio de la Presidencia</v>
          </cell>
          <cell r="D48" t="str">
            <v>Lic. Emma Ticonipa</v>
          </cell>
          <cell r="E48" t="str">
            <v>ETC</v>
          </cell>
        </row>
        <row r="49">
          <cell r="A49">
            <v>30</v>
          </cell>
          <cell r="B49">
            <v>2</v>
          </cell>
          <cell r="C49" t="str">
            <v>Ministerio de Justicia</v>
          </cell>
          <cell r="D49" t="str">
            <v>Cdor. Sonia Garcia</v>
          </cell>
          <cell r="E49" t="str">
            <v>SGP</v>
          </cell>
        </row>
        <row r="50">
          <cell r="A50" t="str">
            <v>99 - 03</v>
          </cell>
          <cell r="B50">
            <v>2</v>
          </cell>
          <cell r="C50" t="str">
            <v>Tesoro General de la Nación</v>
          </cell>
          <cell r="D50" t="str">
            <v>Lic. Rommel Cuba</v>
          </cell>
          <cell r="E50" t="str">
            <v>RCC</v>
          </cell>
        </row>
        <row r="51">
          <cell r="A51">
            <v>112</v>
          </cell>
          <cell r="B51">
            <v>3</v>
          </cell>
          <cell r="C51" t="str">
            <v>Comité Nacional de la Persona con Discapacidad</v>
          </cell>
          <cell r="D51" t="str">
            <v>Lic. German Choque</v>
          </cell>
          <cell r="E51" t="str">
            <v>GCM</v>
          </cell>
        </row>
        <row r="52">
          <cell r="A52">
            <v>124</v>
          </cell>
          <cell r="B52">
            <v>3</v>
          </cell>
          <cell r="C52" t="str">
            <v>Academia Nacional de Ciencias</v>
          </cell>
          <cell r="D52" t="str">
            <v>Lic. Graciela Romero</v>
          </cell>
          <cell r="E52" t="str">
            <v>GRH</v>
          </cell>
        </row>
        <row r="53">
          <cell r="A53">
            <v>150</v>
          </cell>
          <cell r="B53">
            <v>3</v>
          </cell>
          <cell r="C53" t="str">
            <v>Proyecto Sucre Ciudad Universitaria</v>
          </cell>
          <cell r="D53" t="str">
            <v>Lic. Jorge Vargas</v>
          </cell>
          <cell r="E53" t="str">
            <v>JVS</v>
          </cell>
        </row>
        <row r="54">
          <cell r="A54">
            <v>212</v>
          </cell>
          <cell r="B54">
            <v>1</v>
          </cell>
          <cell r="C54" t="str">
            <v>Instituto Nacional de Reforma Agraria</v>
          </cell>
          <cell r="D54" t="str">
            <v>Lic. Jose Rivas</v>
          </cell>
          <cell r="E54" t="str">
            <v>JRC</v>
          </cell>
        </row>
        <row r="55">
          <cell r="A55">
            <v>223</v>
          </cell>
          <cell r="B55">
            <v>3</v>
          </cell>
          <cell r="C55" t="str">
            <v>Fondo Nacional de Desarrollo Forestal</v>
          </cell>
          <cell r="D55" t="str">
            <v>Lic. Malcom Zeballos</v>
          </cell>
          <cell r="E55" t="str">
            <v>MZC</v>
          </cell>
        </row>
        <row r="56">
          <cell r="A56">
            <v>281</v>
          </cell>
          <cell r="B56">
            <v>3</v>
          </cell>
          <cell r="C56" t="str">
            <v>Oficina Técnica de los Ríos Pilcomayo y Bermejo</v>
          </cell>
          <cell r="D56" t="str">
            <v>Lic. Virginia Callisaya</v>
          </cell>
          <cell r="E56" t="str">
            <v>VCK</v>
          </cell>
        </row>
        <row r="57">
          <cell r="A57">
            <v>586</v>
          </cell>
          <cell r="B57">
            <v>2</v>
          </cell>
          <cell r="C57" t="str">
            <v>Empresa Azucarera San Buenaventura</v>
          </cell>
          <cell r="D57" t="str">
            <v>Lic. Virginia Huanca</v>
          </cell>
          <cell r="E57" t="str">
            <v>VHM</v>
          </cell>
        </row>
        <row r="58">
          <cell r="A58">
            <v>587</v>
          </cell>
          <cell r="B58">
            <v>3</v>
          </cell>
          <cell r="C58" t="str">
            <v>Empresa Estratégica Boliviana de Construcción y Conservación I.C.</v>
          </cell>
          <cell r="D58" t="str">
            <v>Lic. Yesenia Apaza</v>
          </cell>
          <cell r="E58" t="str">
            <v>YAP</v>
          </cell>
        </row>
        <row r="59">
          <cell r="A59">
            <v>597</v>
          </cell>
          <cell r="B59">
            <v>2</v>
          </cell>
          <cell r="C59" t="str">
            <v>Empresa Pública Nacional Estratégica de Yacimientos de Litio Bolivianos</v>
          </cell>
          <cell r="D59" t="str">
            <v>Lic. Emma Ticonipa</v>
          </cell>
          <cell r="E59" t="str">
            <v>ETC</v>
          </cell>
        </row>
        <row r="60">
          <cell r="A60">
            <v>633</v>
          </cell>
          <cell r="B60">
            <v>3</v>
          </cell>
          <cell r="C60" t="str">
            <v>Empresa Misicuni</v>
          </cell>
          <cell r="D60" t="str">
            <v>Lic. Jose Rivas</v>
          </cell>
          <cell r="E60" t="str">
            <v>JRC</v>
          </cell>
        </row>
        <row r="61">
          <cell r="A61">
            <v>682</v>
          </cell>
          <cell r="B61">
            <v>3</v>
          </cell>
          <cell r="C61" t="str">
            <v>Defensoría del Pueblo</v>
          </cell>
          <cell r="D61" t="str">
            <v>Lic. Rommel Cuba</v>
          </cell>
          <cell r="E61" t="str">
            <v>RCC</v>
          </cell>
        </row>
        <row r="62">
          <cell r="A62">
            <v>865</v>
          </cell>
          <cell r="B62">
            <v>3</v>
          </cell>
          <cell r="C62" t="str">
            <v>Fondo Desarrollo del Sistema Financiero y Apoyo al Sector Productivo</v>
          </cell>
          <cell r="D62" t="str">
            <v>Lic. Rommel Cuba</v>
          </cell>
          <cell r="E62" t="str">
            <v>RCC</v>
          </cell>
        </row>
        <row r="63">
          <cell r="A63">
            <v>867</v>
          </cell>
          <cell r="B63">
            <v>3</v>
          </cell>
          <cell r="C63" t="str">
            <v>Fondo Rotatorio de Fomento Productivo Regional</v>
          </cell>
          <cell r="D63" t="str">
            <v>Lic. Rommel Cuba</v>
          </cell>
          <cell r="E63" t="str">
            <v>RCC</v>
          </cell>
        </row>
        <row r="64">
          <cell r="A64">
            <v>6</v>
          </cell>
          <cell r="B64">
            <v>3</v>
          </cell>
          <cell r="C64" t="str">
            <v>Vicepresidencia del Estado Plurinacional</v>
          </cell>
          <cell r="D64" t="str">
            <v>Lic. Virginia Huanca</v>
          </cell>
          <cell r="E64" t="str">
            <v>VHM</v>
          </cell>
        </row>
        <row r="65">
          <cell r="A65">
            <v>53</v>
          </cell>
          <cell r="B65">
            <v>2</v>
          </cell>
          <cell r="C65" t="str">
            <v>Ministerio de Culturas, Descolonización y Despatriarcalización</v>
          </cell>
          <cell r="D65" t="str">
            <v>Lic. Virginia Huanca</v>
          </cell>
          <cell r="E65" t="str">
            <v>VHM</v>
          </cell>
        </row>
        <row r="66">
          <cell r="A66">
            <v>192</v>
          </cell>
          <cell r="B66">
            <v>3</v>
          </cell>
          <cell r="C66" t="str">
            <v>Servicio al Mejoramiento de Navegación Amazónica</v>
          </cell>
          <cell r="D66" t="str">
            <v>Lic. Virginia Huanca</v>
          </cell>
          <cell r="E66" t="str">
            <v>VHM</v>
          </cell>
        </row>
        <row r="67">
          <cell r="A67">
            <v>213</v>
          </cell>
          <cell r="B67">
            <v>3</v>
          </cell>
          <cell r="C67" t="str">
            <v>Servicio Nacional de Meteorología e Hidrología</v>
          </cell>
          <cell r="D67" t="str">
            <v>Lic. Virginia Huanca</v>
          </cell>
          <cell r="E67" t="str">
            <v>VHM</v>
          </cell>
        </row>
        <row r="68">
          <cell r="A68">
            <v>221</v>
          </cell>
          <cell r="B68">
            <v>3</v>
          </cell>
          <cell r="C68" t="str">
            <v>SENARECOM</v>
          </cell>
          <cell r="D68" t="str">
            <v>Lic. Virginia Huanca</v>
          </cell>
          <cell r="E68" t="str">
            <v>VHM</v>
          </cell>
        </row>
        <row r="69">
          <cell r="A69">
            <v>226</v>
          </cell>
          <cell r="B69">
            <v>3</v>
          </cell>
          <cell r="C69" t="str">
            <v>Servicio Estatal de Autonomías</v>
          </cell>
          <cell r="D69" t="str">
            <v>Lic. Virginia Huanca</v>
          </cell>
          <cell r="E69" t="str">
            <v>VHM</v>
          </cell>
        </row>
        <row r="70">
          <cell r="A70">
            <v>227</v>
          </cell>
          <cell r="B70">
            <v>3</v>
          </cell>
          <cell r="C70" t="str">
            <v>Zona Franca Comercial e Industrial de Cobija</v>
          </cell>
          <cell r="D70" t="str">
            <v>Lic. Virginia Huanca</v>
          </cell>
          <cell r="E70" t="str">
            <v>VHM</v>
          </cell>
        </row>
        <row r="71">
          <cell r="A71">
            <v>253</v>
          </cell>
          <cell r="B71">
            <v>1</v>
          </cell>
          <cell r="C71" t="str">
            <v>Entidad Ejecutora de Medio Ambiente y Agua</v>
          </cell>
          <cell r="D71" t="str">
            <v>Lic. Virginia Huanca</v>
          </cell>
          <cell r="E71" t="str">
            <v>VHM</v>
          </cell>
        </row>
        <row r="72">
          <cell r="A72">
            <v>312</v>
          </cell>
          <cell r="B72">
            <v>3</v>
          </cell>
          <cell r="C72" t="str">
            <v>Autoridad de Fiscalización y Control Soc de Bosques y Tierras</v>
          </cell>
          <cell r="D72" t="str">
            <v>Lic. Virginia Huanca</v>
          </cell>
          <cell r="E72" t="str">
            <v>VHM</v>
          </cell>
        </row>
        <row r="73">
          <cell r="A73">
            <v>315</v>
          </cell>
          <cell r="B73">
            <v>3</v>
          </cell>
          <cell r="C73" t="str">
            <v>Autoridad de Fiscalización y Control Social de Empresas</v>
          </cell>
          <cell r="D73" t="str">
            <v>Lic. Virginia Huanca</v>
          </cell>
          <cell r="E73" t="str">
            <v>VHM</v>
          </cell>
        </row>
        <row r="74">
          <cell r="A74">
            <v>324</v>
          </cell>
          <cell r="B74">
            <v>3</v>
          </cell>
          <cell r="C74" t="str">
            <v>Escuela Boliviana Intercultural de Música</v>
          </cell>
          <cell r="D74" t="str">
            <v>Lic. Virginia Huanca</v>
          </cell>
          <cell r="E74" t="str">
            <v>VHM</v>
          </cell>
        </row>
        <row r="75">
          <cell r="A75">
            <v>520</v>
          </cell>
          <cell r="B75">
            <v>3</v>
          </cell>
          <cell r="C75" t="str">
            <v>Empresa Metalúrgica VINTO - Nacionalizada</v>
          </cell>
          <cell r="D75" t="str">
            <v>Lic. Virginia Huanca</v>
          </cell>
          <cell r="E75" t="str">
            <v>VHM</v>
          </cell>
        </row>
        <row r="76">
          <cell r="A76">
            <v>522</v>
          </cell>
          <cell r="B76">
            <v>3</v>
          </cell>
          <cell r="C76" t="str">
            <v>Empresa Nacional de Ferrocarriles - Residual</v>
          </cell>
          <cell r="D76" t="str">
            <v>Lic. Virginia Huanca</v>
          </cell>
          <cell r="E76" t="str">
            <v>VHM</v>
          </cell>
        </row>
        <row r="77">
          <cell r="A77">
            <v>594</v>
          </cell>
          <cell r="B77">
            <v>2</v>
          </cell>
          <cell r="C77" t="str">
            <v>Administración de Servicios Portuarios - Bolivia</v>
          </cell>
          <cell r="D77" t="str">
            <v>Lic. Virginia Huanca</v>
          </cell>
          <cell r="E77" t="str">
            <v>VHM</v>
          </cell>
        </row>
        <row r="78">
          <cell r="A78">
            <v>670</v>
          </cell>
          <cell r="B78">
            <v>2</v>
          </cell>
          <cell r="C78" t="str">
            <v>Órgano Electoral Plurinacional</v>
          </cell>
          <cell r="D78" t="str">
            <v>Lic. Virginia Huanca</v>
          </cell>
          <cell r="E78" t="str">
            <v>VHM</v>
          </cell>
        </row>
        <row r="79">
          <cell r="A79">
            <v>2303</v>
          </cell>
          <cell r="B79">
            <v>3</v>
          </cell>
          <cell r="C79" t="str">
            <v>Empresa Municipal de Áreas Verdes y Recreación Alternativa</v>
          </cell>
          <cell r="D79" t="str">
            <v>Lic. Virginia Huanca</v>
          </cell>
          <cell r="E79" t="str">
            <v>VHM</v>
          </cell>
        </row>
        <row r="80">
          <cell r="A80">
            <v>66</v>
          </cell>
          <cell r="B80">
            <v>3</v>
          </cell>
          <cell r="C80" t="str">
            <v>Ministerio de Planificación del Desarrollo</v>
          </cell>
          <cell r="D80" t="str">
            <v>Lic. Jorge Vargas</v>
          </cell>
          <cell r="E80" t="str">
            <v>JVS</v>
          </cell>
        </row>
        <row r="81">
          <cell r="A81">
            <v>108</v>
          </cell>
          <cell r="B81">
            <v>3</v>
          </cell>
          <cell r="C81" t="str">
            <v>Orquesta Sinfónica Nacional</v>
          </cell>
          <cell r="D81" t="str">
            <v>Lic. Jorge Vargas</v>
          </cell>
          <cell r="E81" t="str">
            <v>JVS</v>
          </cell>
        </row>
        <row r="82">
          <cell r="A82">
            <v>109</v>
          </cell>
          <cell r="B82">
            <v>3</v>
          </cell>
          <cell r="C82" t="str">
            <v>Conservatorio Nacional de Música</v>
          </cell>
          <cell r="D82" t="str">
            <v>Lic. Jorge Vargas</v>
          </cell>
          <cell r="E82" t="str">
            <v>JVS</v>
          </cell>
        </row>
        <row r="83">
          <cell r="A83">
            <v>130</v>
          </cell>
          <cell r="B83">
            <v>3</v>
          </cell>
          <cell r="C83" t="str">
            <v>Fondo de Financiamiento para la Minería</v>
          </cell>
          <cell r="D83" t="str">
            <v>Lic. Jorge Vargas</v>
          </cell>
          <cell r="E83" t="str">
            <v>JVS</v>
          </cell>
        </row>
        <row r="84">
          <cell r="A84">
            <v>201</v>
          </cell>
          <cell r="B84">
            <v>3</v>
          </cell>
          <cell r="C84" t="str">
            <v>Agencia para el Desarrollo de las Macroregiones y Zonas Fronterizas</v>
          </cell>
          <cell r="D84" t="str">
            <v>Lic. Jorge Vargas</v>
          </cell>
          <cell r="E84" t="str">
            <v>JVS</v>
          </cell>
        </row>
        <row r="85">
          <cell r="A85">
            <v>224</v>
          </cell>
          <cell r="B85">
            <v>3</v>
          </cell>
          <cell r="C85" t="str">
            <v>Insumos Bolivia</v>
          </cell>
          <cell r="D85" t="str">
            <v>Lic. Jorge Vargas</v>
          </cell>
          <cell r="E85" t="str">
            <v>JVS</v>
          </cell>
        </row>
        <row r="86">
          <cell r="A86">
            <v>225</v>
          </cell>
          <cell r="B86">
            <v>2</v>
          </cell>
          <cell r="C86" t="str">
            <v>Serv. Nal. para la Sostenibilidad del Saneamiento Básico</v>
          </cell>
          <cell r="D86" t="str">
            <v>Lic. Jorge Vargas</v>
          </cell>
          <cell r="E86" t="str">
            <v>JVS</v>
          </cell>
        </row>
        <row r="87">
          <cell r="A87">
            <v>347</v>
          </cell>
          <cell r="B87">
            <v>3</v>
          </cell>
          <cell r="C87" t="str">
            <v>Autoridad de Fiscalización y Control de Cooperativas</v>
          </cell>
          <cell r="D87" t="str">
            <v>Lic. Jorge Vargas</v>
          </cell>
          <cell r="E87" t="str">
            <v>JVS</v>
          </cell>
        </row>
        <row r="88">
          <cell r="A88">
            <v>376</v>
          </cell>
          <cell r="B88">
            <v>3</v>
          </cell>
          <cell r="C88" t="str">
            <v>Agencia Boliviana de Energía Nuclear</v>
          </cell>
          <cell r="D88" t="str">
            <v>Lic. Jorge Vargas</v>
          </cell>
          <cell r="E88" t="str">
            <v>JVS</v>
          </cell>
        </row>
        <row r="89">
          <cell r="A89">
            <v>385</v>
          </cell>
          <cell r="B89">
            <v>2</v>
          </cell>
          <cell r="C89" t="str">
            <v>Autoridad de Supervisión de la Seguridad Social de Corto Plazo</v>
          </cell>
          <cell r="D89" t="str">
            <v>Lic. Jorge Vargas</v>
          </cell>
          <cell r="E89" t="str">
            <v>JVS</v>
          </cell>
        </row>
        <row r="90">
          <cell r="A90">
            <v>513</v>
          </cell>
          <cell r="B90">
            <v>1</v>
          </cell>
          <cell r="C90" t="str">
            <v>Yacimientos Petrolíferos Fiscales Bolivianos</v>
          </cell>
          <cell r="D90" t="str">
            <v>Lic. Jorge Vargas</v>
          </cell>
          <cell r="E90" t="str">
            <v>JVS</v>
          </cell>
        </row>
        <row r="91">
          <cell r="A91">
            <v>514</v>
          </cell>
          <cell r="B91">
            <v>2</v>
          </cell>
          <cell r="C91" t="str">
            <v>Empresa Nacional de Electricidad</v>
          </cell>
          <cell r="D91" t="str">
            <v>Lic. Jorge Vargas</v>
          </cell>
          <cell r="E91" t="str">
            <v>JVS</v>
          </cell>
        </row>
        <row r="92">
          <cell r="A92">
            <v>526</v>
          </cell>
          <cell r="B92">
            <v>3</v>
          </cell>
          <cell r="C92" t="str">
            <v xml:space="preserve"> Bolivia TV</v>
          </cell>
          <cell r="D92" t="str">
            <v>Lic. Jorge Vargas</v>
          </cell>
          <cell r="E92" t="str">
            <v>JVS</v>
          </cell>
        </row>
        <row r="93">
          <cell r="A93">
            <v>573</v>
          </cell>
          <cell r="B93">
            <v>3</v>
          </cell>
          <cell r="C93" t="str">
            <v>Empresa siderúrgica del Mutún</v>
          </cell>
          <cell r="D93" t="str">
            <v>Lic. Jorge Vargas</v>
          </cell>
          <cell r="E93" t="str">
            <v>JVS</v>
          </cell>
        </row>
        <row r="94">
          <cell r="A94">
            <v>108</v>
          </cell>
          <cell r="B94">
            <v>3</v>
          </cell>
          <cell r="C94" t="str">
            <v>Orquesta Sinfónica Nacional</v>
          </cell>
          <cell r="D94" t="str">
            <v>Acéfalo</v>
          </cell>
        </row>
        <row r="95">
          <cell r="A95">
            <v>124</v>
          </cell>
          <cell r="B95">
            <v>3</v>
          </cell>
          <cell r="C95" t="str">
            <v>Academia Nacional de Ciencias</v>
          </cell>
          <cell r="D95" t="str">
            <v>Acéfalo</v>
          </cell>
        </row>
        <row r="96">
          <cell r="A96">
            <v>309</v>
          </cell>
          <cell r="B96">
            <v>3</v>
          </cell>
          <cell r="C96" t="str">
            <v>Autoridad de Fiscalización y Control Social del Juego</v>
          </cell>
          <cell r="D96" t="str">
            <v>Acéfalo</v>
          </cell>
        </row>
        <row r="97">
          <cell r="A97">
            <v>315</v>
          </cell>
          <cell r="B97">
            <v>3</v>
          </cell>
          <cell r="C97" t="str">
            <v>Autoridad de Fiscalización y Control Social de Empresas</v>
          </cell>
          <cell r="D97" t="str">
            <v>Acéfalo</v>
          </cell>
        </row>
        <row r="98">
          <cell r="A98">
            <v>349</v>
          </cell>
          <cell r="B98">
            <v>3</v>
          </cell>
          <cell r="C98" t="str">
            <v>Centro de Investig.  Arqueológicas, Antropológicas y Adm. Tiwanaku</v>
          </cell>
          <cell r="D98" t="str">
            <v>Acéfalo</v>
          </cell>
        </row>
        <row r="99">
          <cell r="A99">
            <v>580</v>
          </cell>
          <cell r="B99">
            <v>3</v>
          </cell>
          <cell r="C99" t="str">
            <v>Depósitos Aduaneros Bolivianos</v>
          </cell>
          <cell r="D99" t="str">
            <v>Acéfalo</v>
          </cell>
        </row>
        <row r="100">
          <cell r="A100">
            <v>586</v>
          </cell>
          <cell r="B100">
            <v>2</v>
          </cell>
          <cell r="C100" t="str">
            <v>Empresa Azucarera San Buenaventura</v>
          </cell>
          <cell r="D100" t="str">
            <v>Acéfalo</v>
          </cell>
        </row>
        <row r="101">
          <cell r="A101">
            <v>634</v>
          </cell>
          <cell r="B101">
            <v>3</v>
          </cell>
          <cell r="C101" t="str">
            <v>Empresa Púb. Deptal. Hotel Terminal-Terminal de Buses Oruro</v>
          </cell>
          <cell r="D101" t="str">
            <v>Acéfalo</v>
          </cell>
        </row>
        <row r="102">
          <cell r="A102">
            <v>2302</v>
          </cell>
          <cell r="B102">
            <v>3</v>
          </cell>
          <cell r="C102" t="str">
            <v>Empresa Municipal de Agua Potable y Alcantarillado Sacaba (EMAPAS)</v>
          </cell>
          <cell r="D102" t="str">
            <v>Acéfalo</v>
          </cell>
        </row>
        <row r="103">
          <cell r="A103">
            <v>2303</v>
          </cell>
          <cell r="B103">
            <v>3</v>
          </cell>
          <cell r="C103" t="str">
            <v>Empresa Municipal de Áreas Verdes y Recreación Alternativa</v>
          </cell>
          <cell r="D103" t="str">
            <v>Acéfalo</v>
          </cell>
        </row>
        <row r="104">
          <cell r="A104">
            <v>2312</v>
          </cell>
          <cell r="C104" t="str">
            <v>Empresa Municipal de Agua Potable y Alcantarillado Viacha</v>
          </cell>
          <cell r="D104" t="str">
            <v>Acéfalo</v>
          </cell>
        </row>
        <row r="105">
          <cell r="A105">
            <v>20</v>
          </cell>
          <cell r="B105">
            <v>1</v>
          </cell>
          <cell r="C105" t="str">
            <v>Ministerio de Defensa</v>
          </cell>
          <cell r="D105" t="str">
            <v>Lic. German Choque</v>
          </cell>
          <cell r="E105" t="str">
            <v>GCM</v>
          </cell>
        </row>
        <row r="106">
          <cell r="A106">
            <v>95</v>
          </cell>
          <cell r="B106">
            <v>3</v>
          </cell>
          <cell r="C106" t="str">
            <v>Consejo Supremo de Defensa Plurinacional</v>
          </cell>
          <cell r="D106" t="str">
            <v>Lic. German Choque</v>
          </cell>
          <cell r="E106" t="str">
            <v>GCM</v>
          </cell>
        </row>
        <row r="107">
          <cell r="A107" t="str">
            <v>99 - 01</v>
          </cell>
          <cell r="B107">
            <v>3</v>
          </cell>
          <cell r="C107" t="str">
            <v>Tesoro General de la Nación</v>
          </cell>
          <cell r="D107" t="str">
            <v>Lic. German Choque</v>
          </cell>
          <cell r="E107" t="str">
            <v>GCM</v>
          </cell>
        </row>
        <row r="108">
          <cell r="A108">
            <v>119</v>
          </cell>
          <cell r="B108">
            <v>2</v>
          </cell>
          <cell r="C108" t="str">
            <v>Agencia para el Des. de la Soc. de la Información Boliviana</v>
          </cell>
          <cell r="D108" t="str">
            <v>Lic. German Choque</v>
          </cell>
          <cell r="E108" t="str">
            <v>GCM</v>
          </cell>
        </row>
        <row r="109">
          <cell r="A109">
            <v>311</v>
          </cell>
          <cell r="B109">
            <v>3</v>
          </cell>
          <cell r="C109" t="str">
            <v>Autoridad de Fisc y Ctrol Soc de Agua Potable Saneam.Básico</v>
          </cell>
          <cell r="D109" t="str">
            <v>Lic. German Choque</v>
          </cell>
          <cell r="E109" t="str">
            <v>GCM</v>
          </cell>
        </row>
        <row r="110">
          <cell r="A110">
            <v>342</v>
          </cell>
          <cell r="B110">
            <v>3</v>
          </cell>
          <cell r="C110" t="str">
            <v>Agencia Estatal de Vivienda</v>
          </cell>
          <cell r="D110" t="str">
            <v>Lic. German Choque</v>
          </cell>
          <cell r="E110" t="str">
            <v>GCM</v>
          </cell>
        </row>
        <row r="111">
          <cell r="A111">
            <v>343</v>
          </cell>
          <cell r="B111">
            <v>3</v>
          </cell>
          <cell r="C111" t="str">
            <v>Escuela de Jueces del Estado</v>
          </cell>
          <cell r="D111" t="str">
            <v>Lic. German Choque</v>
          </cell>
          <cell r="E111" t="str">
            <v>GCM</v>
          </cell>
        </row>
        <row r="112">
          <cell r="A112">
            <v>593</v>
          </cell>
          <cell r="B112">
            <v>3</v>
          </cell>
          <cell r="C112" t="str">
            <v>Empresa Pública YACANA</v>
          </cell>
          <cell r="D112" t="str">
            <v>Lic. German Choque</v>
          </cell>
          <cell r="E112" t="str">
            <v>GCM</v>
          </cell>
        </row>
        <row r="113">
          <cell r="A113">
            <v>10</v>
          </cell>
          <cell r="B113">
            <v>2</v>
          </cell>
          <cell r="C113" t="str">
            <v>Ministerio de Relaciones Exteriores</v>
          </cell>
          <cell r="D113" t="str">
            <v>Acéfalo</v>
          </cell>
        </row>
        <row r="114">
          <cell r="A114">
            <v>169</v>
          </cell>
          <cell r="B114">
            <v>2</v>
          </cell>
          <cell r="C114" t="str">
            <v>Autoridad General de Impugnación Tributaria</v>
          </cell>
          <cell r="D114" t="str">
            <v>Acéfalo</v>
          </cell>
        </row>
        <row r="115">
          <cell r="A115">
            <v>310</v>
          </cell>
          <cell r="B115">
            <v>2</v>
          </cell>
          <cell r="C115" t="str">
            <v>Autoridad de Fisc y Ctrol Soc de Telecomunicaciones y Transp</v>
          </cell>
          <cell r="D115" t="str">
            <v>Acéfalo</v>
          </cell>
        </row>
        <row r="116">
          <cell r="A116">
            <v>340</v>
          </cell>
          <cell r="B116">
            <v>2</v>
          </cell>
          <cell r="C116" t="str">
            <v>Servicio General de Identificación Personal</v>
          </cell>
          <cell r="D116" t="str">
            <v>Acéfalo</v>
          </cell>
        </row>
        <row r="117">
          <cell r="A117">
            <v>382</v>
          </cell>
          <cell r="B117">
            <v>2</v>
          </cell>
          <cell r="C117" t="str">
            <v>Agencia de Infraestructura en Salud y Equipamiento Médico</v>
          </cell>
          <cell r="D117" t="str">
            <v>Acéfalo</v>
          </cell>
        </row>
        <row r="118">
          <cell r="A118">
            <v>578</v>
          </cell>
          <cell r="B118">
            <v>1</v>
          </cell>
          <cell r="C118" t="str">
            <v>Boliviana de Aviación</v>
          </cell>
          <cell r="D118" t="str">
            <v>Acéfalo</v>
          </cell>
        </row>
        <row r="119">
          <cell r="A119">
            <v>601</v>
          </cell>
          <cell r="C119" t="str">
            <v>Empresa Boliviana de Producción Agropecuaria</v>
          </cell>
          <cell r="D119" t="str">
            <v>Acéfalo</v>
          </cell>
        </row>
        <row r="120">
          <cell r="A120">
            <v>15</v>
          </cell>
          <cell r="B120">
            <v>1</v>
          </cell>
          <cell r="C120" t="str">
            <v>Ministerio de Gobierno</v>
          </cell>
          <cell r="D120" t="str">
            <v>Lic. Malcom Zeballos</v>
          </cell>
          <cell r="E120" t="str">
            <v>MZC</v>
          </cell>
        </row>
        <row r="121">
          <cell r="A121">
            <v>86</v>
          </cell>
          <cell r="B121">
            <v>1</v>
          </cell>
          <cell r="C121" t="str">
            <v>Ministerio de Medio Ambiente y Agua</v>
          </cell>
          <cell r="D121" t="str">
            <v>Lic. Malcom Zeballos</v>
          </cell>
          <cell r="E121" t="str">
            <v>MZC</v>
          </cell>
        </row>
        <row r="122">
          <cell r="A122">
            <v>117</v>
          </cell>
          <cell r="B122">
            <v>2</v>
          </cell>
          <cell r="C122" t="str">
            <v>Dirección General de Aeronáutica Civil</v>
          </cell>
          <cell r="D122" t="str">
            <v>Lic. Malcom Zeballos</v>
          </cell>
          <cell r="E122" t="str">
            <v>MZC</v>
          </cell>
        </row>
        <row r="123">
          <cell r="A123">
            <v>134</v>
          </cell>
          <cell r="B123">
            <v>3</v>
          </cell>
          <cell r="C123" t="str">
            <v>Consejo Nacional de Vivienda Policial</v>
          </cell>
          <cell r="D123" t="str">
            <v>Lic. Malcom Zeballos</v>
          </cell>
          <cell r="E123" t="str">
            <v>MZC</v>
          </cell>
        </row>
        <row r="124">
          <cell r="A124">
            <v>153</v>
          </cell>
          <cell r="B124">
            <v>3</v>
          </cell>
          <cell r="C124" t="str">
            <v>Observatorio Nacional de la Calidad  Educativa</v>
          </cell>
          <cell r="D124" t="str">
            <v>Lic. Malcom Zeballos</v>
          </cell>
          <cell r="E124" t="str">
            <v>MZC</v>
          </cell>
        </row>
        <row r="125">
          <cell r="A125">
            <v>154</v>
          </cell>
          <cell r="B125">
            <v>3</v>
          </cell>
          <cell r="C125" t="str">
            <v>Museo Nacional de Historia Natural</v>
          </cell>
          <cell r="D125" t="str">
            <v>Lic. Malcom Zeballos</v>
          </cell>
          <cell r="E125" t="str">
            <v>MZC</v>
          </cell>
        </row>
        <row r="126">
          <cell r="A126">
            <v>170</v>
          </cell>
          <cell r="B126">
            <v>3</v>
          </cell>
          <cell r="C126" t="str">
            <v>Escuela Militar de Ingeniería</v>
          </cell>
          <cell r="D126" t="str">
            <v>Lic. Malcom Zeballos</v>
          </cell>
          <cell r="E126" t="str">
            <v>MZC</v>
          </cell>
        </row>
        <row r="127">
          <cell r="A127">
            <v>251</v>
          </cell>
          <cell r="B127">
            <v>3</v>
          </cell>
          <cell r="C127" t="str">
            <v>Instituto Nacional de Salud Ocupacional</v>
          </cell>
          <cell r="D127" t="str">
            <v>Lic. Malcom Zeballos</v>
          </cell>
          <cell r="E127" t="str">
            <v>MZC</v>
          </cell>
        </row>
        <row r="128">
          <cell r="A128">
            <v>293</v>
          </cell>
          <cell r="B128">
            <v>3</v>
          </cell>
          <cell r="C128" t="str">
            <v>Fundación Cultural BCB</v>
          </cell>
          <cell r="D128" t="str">
            <v>Lic. Malcom Zeballos</v>
          </cell>
          <cell r="E128" t="str">
            <v>MZC</v>
          </cell>
        </row>
        <row r="129">
          <cell r="A129">
            <v>345</v>
          </cell>
          <cell r="B129">
            <v>3</v>
          </cell>
          <cell r="C129" t="str">
            <v>Mutual de Servicios al Policía</v>
          </cell>
          <cell r="D129" t="str">
            <v>Lic. Malcom Zeballos</v>
          </cell>
          <cell r="E129" t="str">
            <v>MZC</v>
          </cell>
        </row>
        <row r="130">
          <cell r="A130">
            <v>348</v>
          </cell>
          <cell r="B130">
            <v>3</v>
          </cell>
          <cell r="C130" t="str">
            <v>Autoridad Plurinacional de la Madre Tierra</v>
          </cell>
          <cell r="D130" t="str">
            <v>Lic. Malcom Zeballos</v>
          </cell>
          <cell r="E130" t="str">
            <v>MZC</v>
          </cell>
        </row>
        <row r="131">
          <cell r="A131">
            <v>388</v>
          </cell>
          <cell r="B131">
            <v>3</v>
          </cell>
          <cell r="C131" t="str">
            <v>Servicio Plurinacional de Registro de Comercio</v>
          </cell>
          <cell r="D131" t="str">
            <v>Lic. Malcom Zeballos</v>
          </cell>
          <cell r="E131" t="str">
            <v>MZC</v>
          </cell>
        </row>
        <row r="132">
          <cell r="A132">
            <v>389</v>
          </cell>
          <cell r="B132">
            <v>2</v>
          </cell>
          <cell r="C132" t="str">
            <v>NAABOL</v>
          </cell>
          <cell r="D132" t="str">
            <v>Lic. Malcom Zeballos</v>
          </cell>
          <cell r="E132" t="str">
            <v>MZC</v>
          </cell>
        </row>
        <row r="133">
          <cell r="A133">
            <v>512</v>
          </cell>
          <cell r="B133">
            <v>3</v>
          </cell>
          <cell r="C133" t="str">
            <v>Adm.de Aeropuertos y Servicios Auxiliares de Naveg. Aérea</v>
          </cell>
          <cell r="D133" t="str">
            <v>Lic. Malcom Zeballos</v>
          </cell>
          <cell r="E133" t="str">
            <v>MZC</v>
          </cell>
        </row>
        <row r="134">
          <cell r="A134">
            <v>576</v>
          </cell>
          <cell r="B134">
            <v>3</v>
          </cell>
          <cell r="C134" t="str">
            <v>Cartones de Bolivia</v>
          </cell>
          <cell r="D134" t="str">
            <v>Lic. Malcom Zeballos</v>
          </cell>
          <cell r="E134" t="str">
            <v>MZC</v>
          </cell>
        </row>
        <row r="135">
          <cell r="A135">
            <v>591</v>
          </cell>
          <cell r="B135">
            <v>2</v>
          </cell>
          <cell r="C135" t="str">
            <v>Empresa Estatal de Transporte por Cable "Mi Teleférico"</v>
          </cell>
          <cell r="D135" t="str">
            <v>Lic. Malcom Zeballos</v>
          </cell>
          <cell r="E135" t="str">
            <v>MZC</v>
          </cell>
        </row>
        <row r="136">
          <cell r="A136">
            <v>596</v>
          </cell>
          <cell r="B136">
            <v>2</v>
          </cell>
          <cell r="C136" t="str">
            <v>Empresa Pública Transporte Aéreo Militar</v>
          </cell>
          <cell r="D136" t="str">
            <v>Lic. Malcom Zeballos</v>
          </cell>
          <cell r="E136" t="str">
            <v>MZC</v>
          </cell>
        </row>
        <row r="137">
          <cell r="A137">
            <v>138</v>
          </cell>
          <cell r="C137" t="str">
            <v>Universidad Mayor Real y Pontificia de San Francisco Xavier</v>
          </cell>
          <cell r="D137" t="str">
            <v>Lic. Malcom Zeballos</v>
          </cell>
          <cell r="E137" t="str">
            <v>MZC</v>
          </cell>
        </row>
        <row r="138">
          <cell r="A138">
            <v>139</v>
          </cell>
          <cell r="C138" t="str">
            <v>Universidad Mayor de San Andrés</v>
          </cell>
          <cell r="D138" t="str">
            <v>Lic. Malcom Zeballos</v>
          </cell>
          <cell r="E138" t="str">
            <v>MZC</v>
          </cell>
        </row>
        <row r="139">
          <cell r="A139">
            <v>140</v>
          </cell>
          <cell r="C139" t="str">
            <v>Universidad Pública de El Alto</v>
          </cell>
          <cell r="D139" t="str">
            <v>Lic. Malcom Zeballos</v>
          </cell>
          <cell r="E139" t="str">
            <v>MZC</v>
          </cell>
        </row>
        <row r="140">
          <cell r="A140">
            <v>141</v>
          </cell>
          <cell r="C140" t="str">
            <v>Universidad Mayor de San Simón</v>
          </cell>
          <cell r="D140" t="str">
            <v>Lic. Malcom Zeballos</v>
          </cell>
          <cell r="E140" t="str">
            <v>MZC</v>
          </cell>
        </row>
        <row r="141">
          <cell r="A141">
            <v>142</v>
          </cell>
          <cell r="C141" t="str">
            <v>Universidad Técnica de Oruro</v>
          </cell>
          <cell r="D141" t="str">
            <v>Lic. Malcom Zeballos</v>
          </cell>
          <cell r="E141" t="str">
            <v>MZC</v>
          </cell>
        </row>
        <row r="142">
          <cell r="A142">
            <v>143</v>
          </cell>
          <cell r="C142" t="str">
            <v>Universidad Autónoma Tomás Frías</v>
          </cell>
          <cell r="D142" t="str">
            <v>Lic. Malcom Zeballos</v>
          </cell>
          <cell r="E142" t="str">
            <v>MZC</v>
          </cell>
        </row>
        <row r="143">
          <cell r="A143">
            <v>144</v>
          </cell>
          <cell r="C143" t="str">
            <v>Universidad Nacional Siglo XX</v>
          </cell>
          <cell r="D143" t="str">
            <v>Lic. Malcom Zeballos</v>
          </cell>
          <cell r="E143" t="str">
            <v>MZC</v>
          </cell>
        </row>
        <row r="144">
          <cell r="A144">
            <v>145</v>
          </cell>
          <cell r="C144" t="str">
            <v>Universidad Autónoma Juan Misael Saracho</v>
          </cell>
          <cell r="D144" t="str">
            <v>Lic. Malcom Zeballos</v>
          </cell>
          <cell r="E144" t="str">
            <v>MZC</v>
          </cell>
        </row>
        <row r="145">
          <cell r="A145">
            <v>146</v>
          </cell>
          <cell r="C145" t="str">
            <v>Universidad Autónoma Gabriel René Moreno</v>
          </cell>
          <cell r="D145" t="str">
            <v>Lic. Malcom Zeballos</v>
          </cell>
          <cell r="E145" t="str">
            <v>MZC</v>
          </cell>
        </row>
        <row r="146">
          <cell r="A146">
            <v>147</v>
          </cell>
          <cell r="C146" t="str">
            <v>Universidad Autónoma del Beni José Ballivián</v>
          </cell>
          <cell r="D146" t="str">
            <v>Lic. Malcom Zeballos</v>
          </cell>
          <cell r="E146" t="str">
            <v>MZC</v>
          </cell>
        </row>
        <row r="147">
          <cell r="A147">
            <v>148</v>
          </cell>
          <cell r="C147" t="str">
            <v>Universidad Amazónica de Pando</v>
          </cell>
          <cell r="D147" t="str">
            <v>Lic. Malcom Zeballos</v>
          </cell>
          <cell r="E147" t="str">
            <v>MZC</v>
          </cell>
        </row>
        <row r="148">
          <cell r="A148">
            <v>296</v>
          </cell>
          <cell r="C148" t="str">
            <v>Universidad Indígena Boliviana Comunitaria Intercultural Productiva Apiaguaiki Tupa</v>
          </cell>
          <cell r="D148" t="str">
            <v>Lic. Malcom Zeballos</v>
          </cell>
          <cell r="E148" t="str">
            <v>MZC</v>
          </cell>
        </row>
        <row r="149">
          <cell r="A149">
            <v>821</v>
          </cell>
          <cell r="C149" t="str">
            <v>Administración Autónoma para Obras Sanitarias - Potosi</v>
          </cell>
          <cell r="D149" t="str">
            <v>Lic. Malcom Zeballos</v>
          </cell>
          <cell r="E149" t="str">
            <v>MZC</v>
          </cell>
        </row>
        <row r="150">
          <cell r="A150">
            <v>2312</v>
          </cell>
          <cell r="C150" t="str">
            <v>Empresa Municipal de Agua Potable y Alcantarrillado Viacha</v>
          </cell>
          <cell r="D150" t="str">
            <v>Lic. Malcom Zeballos</v>
          </cell>
          <cell r="E150" t="str">
            <v>MZC</v>
          </cell>
        </row>
        <row r="151">
          <cell r="A151">
            <v>76</v>
          </cell>
          <cell r="B151">
            <v>3</v>
          </cell>
          <cell r="C151" t="str">
            <v>Ministerio de Minería y Metalurgia</v>
          </cell>
          <cell r="D151" t="str">
            <v>Cdor. Sonia Garcia</v>
          </cell>
          <cell r="E151" t="str">
            <v>SGP</v>
          </cell>
        </row>
        <row r="152">
          <cell r="A152">
            <v>70</v>
          </cell>
          <cell r="B152">
            <v>2</v>
          </cell>
          <cell r="C152" t="str">
            <v>Ministerio de Trabajo, Empleo y Previsión Social</v>
          </cell>
          <cell r="D152" t="str">
            <v>Cdor. Sonia Garcia</v>
          </cell>
          <cell r="E152" t="str">
            <v>SGP</v>
          </cell>
        </row>
        <row r="153">
          <cell r="A153">
            <v>129</v>
          </cell>
          <cell r="B153">
            <v>3</v>
          </cell>
          <cell r="C153" t="str">
            <v>Escuela de Gestión Pública Plurinacional</v>
          </cell>
          <cell r="D153" t="str">
            <v>Cdor. Sonia Garcia</v>
          </cell>
          <cell r="E153" t="str">
            <v>SGP</v>
          </cell>
        </row>
        <row r="154">
          <cell r="A154">
            <v>155</v>
          </cell>
          <cell r="B154">
            <v>3</v>
          </cell>
          <cell r="C154" t="str">
            <v>Dirección del Notariado Plurinacional</v>
          </cell>
          <cell r="D154" t="str">
            <v>Cdor. Sonia Garcia</v>
          </cell>
          <cell r="E154" t="str">
            <v>SGP</v>
          </cell>
        </row>
        <row r="155">
          <cell r="A155">
            <v>156</v>
          </cell>
          <cell r="B155">
            <v>3</v>
          </cell>
          <cell r="C155" t="str">
            <v>Servicio Plurinacional de Asistencia a la Víctima</v>
          </cell>
          <cell r="D155" t="str">
            <v>Cdor. Sonia Garcia</v>
          </cell>
          <cell r="E155" t="str">
            <v>SGP</v>
          </cell>
        </row>
        <row r="156">
          <cell r="A156">
            <v>159</v>
          </cell>
          <cell r="B156">
            <v>3</v>
          </cell>
          <cell r="C156" t="str">
            <v>Oficina Técnica para el Fortalecimiento de la Empresa Pública</v>
          </cell>
          <cell r="D156" t="str">
            <v>Cdor. Sonia Garcia</v>
          </cell>
          <cell r="E156" t="str">
            <v>SGP</v>
          </cell>
        </row>
        <row r="157">
          <cell r="A157">
            <v>206</v>
          </cell>
          <cell r="B157">
            <v>2</v>
          </cell>
          <cell r="C157" t="str">
            <v>Instituto Nacional de Estadística</v>
          </cell>
          <cell r="D157" t="str">
            <v>Cdor. Sonia Garcia</v>
          </cell>
          <cell r="E157" t="str">
            <v>SGP</v>
          </cell>
        </row>
        <row r="158">
          <cell r="A158">
            <v>234</v>
          </cell>
          <cell r="B158">
            <v>3</v>
          </cell>
          <cell r="C158" t="str">
            <v>Servicio Geológico Minero</v>
          </cell>
          <cell r="D158" t="str">
            <v>Cdor. Sonia Garcia</v>
          </cell>
          <cell r="E158" t="str">
            <v>SGP</v>
          </cell>
        </row>
        <row r="159">
          <cell r="A159">
            <v>283</v>
          </cell>
          <cell r="B159">
            <v>2</v>
          </cell>
          <cell r="C159" t="str">
            <v>Aduana Nacional</v>
          </cell>
          <cell r="D159" t="str">
            <v>Cdor. Sonia Garcia</v>
          </cell>
          <cell r="E159" t="str">
            <v>SGP</v>
          </cell>
        </row>
        <row r="160">
          <cell r="A160">
            <v>290</v>
          </cell>
          <cell r="B160">
            <v>1</v>
          </cell>
          <cell r="C160" t="str">
            <v>Servicio de Impuestos Nacionales</v>
          </cell>
          <cell r="D160" t="str">
            <v>Cdor. Sonia Garcia</v>
          </cell>
          <cell r="E160" t="str">
            <v>SGP</v>
          </cell>
        </row>
        <row r="161">
          <cell r="A161">
            <v>292</v>
          </cell>
          <cell r="B161">
            <v>3</v>
          </cell>
          <cell r="C161" t="str">
            <v>Vías Bolivia</v>
          </cell>
          <cell r="D161" t="str">
            <v>Cdor. Sonia Garcia</v>
          </cell>
          <cell r="E161" t="str">
            <v>SGP</v>
          </cell>
        </row>
        <row r="162">
          <cell r="A162">
            <v>309</v>
          </cell>
          <cell r="B162">
            <v>3</v>
          </cell>
          <cell r="C162" t="str">
            <v>Autoridad de Fiscalización y Control Social del Juego</v>
          </cell>
          <cell r="D162" t="str">
            <v>Cdor. Sonia Garcia</v>
          </cell>
          <cell r="E162" t="str">
            <v>SGP</v>
          </cell>
        </row>
        <row r="163">
          <cell r="A163">
            <v>375</v>
          </cell>
          <cell r="B163">
            <v>3</v>
          </cell>
          <cell r="C163" t="str">
            <v>Comité Organizador de los XI Juegos Suramericanos Cochabamba 2018</v>
          </cell>
          <cell r="D163" t="str">
            <v>Cdor. Sonia Garcia</v>
          </cell>
          <cell r="E163" t="str">
            <v>SGP</v>
          </cell>
        </row>
        <row r="164">
          <cell r="A164">
            <v>378</v>
          </cell>
          <cell r="B164">
            <v>3</v>
          </cell>
          <cell r="C164" t="str">
            <v>Servicio Nacional Textil</v>
          </cell>
          <cell r="D164" t="str">
            <v>Cdor. Sonia Garcia</v>
          </cell>
          <cell r="E164" t="str">
            <v>SGP</v>
          </cell>
        </row>
        <row r="165">
          <cell r="A165">
            <v>548</v>
          </cell>
          <cell r="B165">
            <v>3</v>
          </cell>
          <cell r="C165" t="str">
            <v>Corporación de las Fuerzas Armadas para el Desarrollo Nacional</v>
          </cell>
          <cell r="D165" t="str">
            <v>Cdor. Sonia Garcia</v>
          </cell>
          <cell r="E165" t="str">
            <v>SGP</v>
          </cell>
        </row>
        <row r="166">
          <cell r="A166">
            <v>588</v>
          </cell>
          <cell r="B166">
            <v>3</v>
          </cell>
          <cell r="C166" t="str">
            <v>Empresa Pública Nacional Textil</v>
          </cell>
          <cell r="D166" t="str">
            <v>Cdor. Sonia Garcia</v>
          </cell>
          <cell r="E166" t="str">
            <v>SGP</v>
          </cell>
        </row>
        <row r="167">
          <cell r="A167">
            <v>595</v>
          </cell>
          <cell r="B167">
            <v>2</v>
          </cell>
          <cell r="C167" t="str">
            <v>Gestora Pública de la Seguridad Social de Largo Plazo</v>
          </cell>
          <cell r="D167" t="str">
            <v>Cdor. Sonia Garcia</v>
          </cell>
          <cell r="E167" t="str">
            <v>SGP</v>
          </cell>
        </row>
        <row r="168">
          <cell r="A168">
            <v>598</v>
          </cell>
          <cell r="B168">
            <v>3</v>
          </cell>
          <cell r="C168" t="str">
            <v>Empresa Pública "Editorial del Estado Plurinacional de Bolivia"</v>
          </cell>
          <cell r="D168" t="str">
            <v>Cdor. Sonia Garcia</v>
          </cell>
          <cell r="E168" t="str">
            <v>SGP</v>
          </cell>
        </row>
        <row r="169">
          <cell r="A169">
            <v>681</v>
          </cell>
          <cell r="B169">
            <v>3</v>
          </cell>
          <cell r="C169" t="str">
            <v>MINISTERIO PUBLICO</v>
          </cell>
          <cell r="D169" t="str">
            <v>Cdor. Sonia Garcia</v>
          </cell>
          <cell r="E169" t="str">
            <v>SGP</v>
          </cell>
        </row>
        <row r="170">
          <cell r="A170">
            <v>1101</v>
          </cell>
          <cell r="C170" t="str">
            <v>Gobierno Autónomo Municipal de Sucre</v>
          </cell>
          <cell r="D170" t="str">
            <v>Cdor. Sonia Garcia</v>
          </cell>
          <cell r="E170" t="str">
            <v>SGP</v>
          </cell>
        </row>
        <row r="171">
          <cell r="A171">
            <v>1102</v>
          </cell>
          <cell r="C171" t="str">
            <v>Gobierno Autónomo Municipal de Yotala</v>
          </cell>
          <cell r="D171" t="str">
            <v>Cdor. Sonia Garcia</v>
          </cell>
          <cell r="E171" t="str">
            <v>SGP</v>
          </cell>
        </row>
        <row r="172">
          <cell r="A172">
            <v>1103</v>
          </cell>
          <cell r="C172" t="str">
            <v>Gobierno Autónomo Municipal de Poroma</v>
          </cell>
          <cell r="D172" t="str">
            <v>Cdor. Sonia Garcia</v>
          </cell>
          <cell r="E172" t="str">
            <v>SGP</v>
          </cell>
        </row>
        <row r="173">
          <cell r="A173">
            <v>1104</v>
          </cell>
          <cell r="C173" t="str">
            <v>Gobierno Autónomo Municipal de Villa Azurduy</v>
          </cell>
          <cell r="D173" t="str">
            <v>Cdor. Sonia Garcia</v>
          </cell>
          <cell r="E173" t="str">
            <v>SGP</v>
          </cell>
        </row>
        <row r="174">
          <cell r="A174">
            <v>1105</v>
          </cell>
          <cell r="C174" t="str">
            <v>Gobierno Autónomo Municipal de Tarvita (Villa Orías)</v>
          </cell>
          <cell r="D174" t="str">
            <v>Cdor. Sonia Garcia</v>
          </cell>
          <cell r="E174" t="str">
            <v>SGP</v>
          </cell>
        </row>
        <row r="175">
          <cell r="A175">
            <v>1106</v>
          </cell>
          <cell r="C175" t="str">
            <v>Gobierno Autónomo Municipal de Villa Zudañez (Tacopaya)</v>
          </cell>
          <cell r="D175" t="str">
            <v>Cdor. Sonia Garcia</v>
          </cell>
          <cell r="E175" t="str">
            <v>SGP</v>
          </cell>
        </row>
        <row r="176">
          <cell r="A176">
            <v>1107</v>
          </cell>
          <cell r="C176" t="str">
            <v>Gobierno Autónomo Municipal de Presto</v>
          </cell>
          <cell r="D176" t="str">
            <v>Cdor. Sonia Garcia</v>
          </cell>
          <cell r="E176" t="str">
            <v>SGP</v>
          </cell>
        </row>
        <row r="177">
          <cell r="A177">
            <v>1108</v>
          </cell>
          <cell r="C177" t="str">
            <v>Gobierno Autónomo Municipal de Villa Mojocoya</v>
          </cell>
          <cell r="D177" t="str">
            <v>Cdor. Sonia Garcia</v>
          </cell>
          <cell r="E177" t="str">
            <v>SGP</v>
          </cell>
        </row>
        <row r="178">
          <cell r="A178">
            <v>1109</v>
          </cell>
          <cell r="C178" t="str">
            <v>Gobierno Autónomo Municipal de Icla</v>
          </cell>
          <cell r="D178" t="str">
            <v>Cdor. Sonia Garcia</v>
          </cell>
          <cell r="E178" t="str">
            <v>SGP</v>
          </cell>
        </row>
        <row r="179">
          <cell r="A179">
            <v>1110</v>
          </cell>
          <cell r="C179" t="str">
            <v>Gobierno Autónomo Municipal de Padilla</v>
          </cell>
          <cell r="D179" t="str">
            <v>Cdor. Sonia Garcia</v>
          </cell>
          <cell r="E179" t="str">
            <v>SGP</v>
          </cell>
        </row>
        <row r="180">
          <cell r="A180">
            <v>1111</v>
          </cell>
          <cell r="C180" t="str">
            <v>Gobierno Autónomo Municipal de Tomina</v>
          </cell>
          <cell r="D180" t="str">
            <v>Cdor. Sonia Garcia</v>
          </cell>
          <cell r="E180" t="str">
            <v>SGP</v>
          </cell>
        </row>
        <row r="181">
          <cell r="A181">
            <v>1112</v>
          </cell>
          <cell r="C181" t="str">
            <v>Gobierno Autónomo Municipal de Sopachuy</v>
          </cell>
          <cell r="D181" t="str">
            <v>Cdor. Sonia Garcia</v>
          </cell>
          <cell r="E181" t="str">
            <v>SGP</v>
          </cell>
        </row>
        <row r="182">
          <cell r="A182">
            <v>1113</v>
          </cell>
          <cell r="C182" t="str">
            <v>Gobierno Autónomo Municipal de Villa Alcalá</v>
          </cell>
          <cell r="D182" t="str">
            <v>Cdor. Sonia Garcia</v>
          </cell>
          <cell r="E182" t="str">
            <v>SGP</v>
          </cell>
        </row>
        <row r="183">
          <cell r="A183">
            <v>1114</v>
          </cell>
          <cell r="C183" t="str">
            <v>Gobierno Autónomo Municipal de El Villar</v>
          </cell>
          <cell r="D183" t="str">
            <v>Cdor. Sonia Garcia</v>
          </cell>
          <cell r="E183" t="str">
            <v>SGP</v>
          </cell>
        </row>
        <row r="184">
          <cell r="A184">
            <v>1115</v>
          </cell>
          <cell r="C184" t="str">
            <v>Gobierno Autónomo Municipal de Monteagudo</v>
          </cell>
          <cell r="D184" t="str">
            <v>Cdor. Sonia Garcia</v>
          </cell>
          <cell r="E184" t="str">
            <v>SGP</v>
          </cell>
        </row>
        <row r="185">
          <cell r="A185">
            <v>1116</v>
          </cell>
          <cell r="C185" t="str">
            <v>Gobierno Autónomo Municipal de San Pablo de Huacareta</v>
          </cell>
          <cell r="D185" t="str">
            <v>Cdor. Sonia Garcia</v>
          </cell>
          <cell r="E185" t="str">
            <v>SGP</v>
          </cell>
        </row>
        <row r="186">
          <cell r="A186">
            <v>1117</v>
          </cell>
          <cell r="C186" t="str">
            <v>Gobierno Autónomo Municipal de Tarabuco</v>
          </cell>
          <cell r="D186" t="str">
            <v>Cdor. Sonia Garcia</v>
          </cell>
          <cell r="E186" t="str">
            <v>SGP</v>
          </cell>
        </row>
        <row r="187">
          <cell r="A187">
            <v>1118</v>
          </cell>
          <cell r="C187" t="str">
            <v>Gobierno Autónomo Municipal de Yamparáez</v>
          </cell>
          <cell r="D187" t="str">
            <v>Cdor. Sonia Garcia</v>
          </cell>
          <cell r="E187" t="str">
            <v>SGP</v>
          </cell>
        </row>
        <row r="188">
          <cell r="A188">
            <v>1119</v>
          </cell>
          <cell r="C188" t="str">
            <v>Gobierno Autónomo Municipal de Camargo</v>
          </cell>
          <cell r="D188" t="str">
            <v>Cdor. Sonia Garcia</v>
          </cell>
          <cell r="E188" t="str">
            <v>SGP</v>
          </cell>
        </row>
        <row r="189">
          <cell r="A189">
            <v>1120</v>
          </cell>
          <cell r="C189" t="str">
            <v>Gobierno Autónomo Municipal de San Lucas</v>
          </cell>
          <cell r="D189" t="str">
            <v>Cdor. Sonia Garcia</v>
          </cell>
          <cell r="E189" t="str">
            <v>SGP</v>
          </cell>
        </row>
        <row r="190">
          <cell r="A190">
            <v>1121</v>
          </cell>
          <cell r="C190" t="str">
            <v>Gobierno Autónomo Municipal de Incahuasi</v>
          </cell>
          <cell r="D190" t="str">
            <v>Cdor. Sonia Garcia</v>
          </cell>
          <cell r="E190" t="str">
            <v>SGP</v>
          </cell>
        </row>
        <row r="191">
          <cell r="A191">
            <v>1122</v>
          </cell>
          <cell r="C191" t="str">
            <v>Gobierno Autónomo Municipal de Villa Serrano</v>
          </cell>
          <cell r="D191" t="str">
            <v>Cdor. Sonia Garcia</v>
          </cell>
          <cell r="E191" t="str">
            <v>SGP</v>
          </cell>
        </row>
        <row r="192">
          <cell r="A192">
            <v>1123</v>
          </cell>
          <cell r="C192" t="str">
            <v>Gobierno Autónomo Municipal de Camataqui (Villa Abecia)</v>
          </cell>
          <cell r="D192" t="str">
            <v>Cdor. Sonia Garcia</v>
          </cell>
          <cell r="E192" t="str">
            <v>SGP</v>
          </cell>
        </row>
        <row r="193">
          <cell r="A193">
            <v>1124</v>
          </cell>
          <cell r="C193" t="str">
            <v>Gobierno Autónomo Municipal de Culpina</v>
          </cell>
          <cell r="D193" t="str">
            <v>Cdor. Sonia Garcia</v>
          </cell>
          <cell r="E193" t="str">
            <v>SGP</v>
          </cell>
        </row>
        <row r="194">
          <cell r="A194">
            <v>1125</v>
          </cell>
          <cell r="C194" t="str">
            <v>Gobierno Autónomo Municipal de Las Carreras</v>
          </cell>
          <cell r="D194" t="str">
            <v>Cdor. Sonia Garcia</v>
          </cell>
          <cell r="E194" t="str">
            <v>SGP</v>
          </cell>
        </row>
        <row r="195">
          <cell r="A195">
            <v>1126</v>
          </cell>
          <cell r="C195" t="str">
            <v>Gobierno Autónomo Municipal de Villa Vaca Guzmán</v>
          </cell>
          <cell r="D195" t="str">
            <v>Cdor. Sonia Garcia</v>
          </cell>
          <cell r="E195" t="str">
            <v>SGP</v>
          </cell>
        </row>
        <row r="196">
          <cell r="A196">
            <v>1127</v>
          </cell>
          <cell r="C196" t="str">
            <v>Gobierno Autónomo Municipal de Villa de Huacaya</v>
          </cell>
          <cell r="D196" t="str">
            <v>Cdor. Sonia Garcia</v>
          </cell>
          <cell r="E196" t="str">
            <v>SGP</v>
          </cell>
        </row>
        <row r="197">
          <cell r="A197">
            <v>1128</v>
          </cell>
          <cell r="C197" t="str">
            <v>Gobierno Autónomo Municipal de Machareti</v>
          </cell>
          <cell r="D197" t="str">
            <v>Cdor. Sonia Garcia</v>
          </cell>
          <cell r="E197" t="str">
            <v>SGP</v>
          </cell>
        </row>
        <row r="198">
          <cell r="A198">
            <v>1129</v>
          </cell>
          <cell r="C198" t="str">
            <v>Gobierno Autónomo Municipal de Villa Charcas</v>
          </cell>
          <cell r="D198" t="str">
            <v>Cdor. Sonia Garcia</v>
          </cell>
          <cell r="E198" t="str">
            <v>SGP</v>
          </cell>
        </row>
        <row r="199">
          <cell r="A199">
            <v>1201</v>
          </cell>
          <cell r="C199" t="str">
            <v>Gobierno Autónomo Municipal de La Paz</v>
          </cell>
          <cell r="D199" t="str">
            <v>Cdor. Sonia Garcia</v>
          </cell>
          <cell r="E199" t="str">
            <v>SGP</v>
          </cell>
        </row>
        <row r="200">
          <cell r="A200">
            <v>1202</v>
          </cell>
          <cell r="C200" t="str">
            <v>Gobierno Autónomo Municipal de Palca</v>
          </cell>
          <cell r="D200" t="str">
            <v>Cdor. Sonia Garcia</v>
          </cell>
          <cell r="E200" t="str">
            <v>SGP</v>
          </cell>
        </row>
        <row r="201">
          <cell r="A201">
            <v>1203</v>
          </cell>
          <cell r="C201" t="str">
            <v>Gobierno Autónomo Municipal de Mecapaca</v>
          </cell>
          <cell r="D201" t="str">
            <v>Cdor. Sonia Garcia</v>
          </cell>
          <cell r="E201" t="str">
            <v>SGP</v>
          </cell>
        </row>
        <row r="202">
          <cell r="A202">
            <v>1204</v>
          </cell>
          <cell r="C202" t="str">
            <v>Gobierno Autónomo Municipal de Achocalla</v>
          </cell>
          <cell r="D202" t="str">
            <v>Cdor. Sonia Garcia</v>
          </cell>
          <cell r="E202" t="str">
            <v>SGP</v>
          </cell>
        </row>
        <row r="203">
          <cell r="A203">
            <v>1205</v>
          </cell>
          <cell r="C203" t="str">
            <v>Gobierno Autónomo Municipal de El Alto de La Paz</v>
          </cell>
          <cell r="D203" t="str">
            <v>Cdor. Sonia Garcia</v>
          </cell>
          <cell r="E203" t="str">
            <v>SGP</v>
          </cell>
        </row>
        <row r="204">
          <cell r="A204">
            <v>1206</v>
          </cell>
          <cell r="C204" t="str">
            <v>Gobierno Autónomo Municipal de Viacha</v>
          </cell>
          <cell r="D204" t="str">
            <v>Cdor. Sonia Garcia</v>
          </cell>
          <cell r="E204" t="str">
            <v>SGP</v>
          </cell>
        </row>
        <row r="205">
          <cell r="A205">
            <v>1207</v>
          </cell>
          <cell r="C205" t="str">
            <v>Gobierno Autónomo Municipal de Guaqui</v>
          </cell>
          <cell r="D205" t="str">
            <v>Cdor. Sonia Garcia</v>
          </cell>
          <cell r="E205" t="str">
            <v>SGP</v>
          </cell>
        </row>
        <row r="206">
          <cell r="A206">
            <v>1208</v>
          </cell>
          <cell r="C206" t="str">
            <v>Gobierno Autónomo Municipal de Tiahuanacu</v>
          </cell>
          <cell r="D206" t="str">
            <v>Cdor. Sonia Garcia</v>
          </cell>
          <cell r="E206" t="str">
            <v>SGP</v>
          </cell>
        </row>
        <row r="207">
          <cell r="A207">
            <v>1209</v>
          </cell>
          <cell r="C207" t="str">
            <v>Gobierno Autónomo Municipal de Desaguadero</v>
          </cell>
          <cell r="D207" t="str">
            <v>Cdor. Sonia Garcia</v>
          </cell>
          <cell r="E207" t="str">
            <v>SGP</v>
          </cell>
        </row>
        <row r="208">
          <cell r="A208">
            <v>1210</v>
          </cell>
          <cell r="C208" t="str">
            <v>Gobierno Autónomo Municipal de Caranavi</v>
          </cell>
          <cell r="D208" t="str">
            <v>Cdor. Sonia Garcia</v>
          </cell>
          <cell r="E208" t="str">
            <v>SGP</v>
          </cell>
        </row>
        <row r="209">
          <cell r="A209">
            <v>1211</v>
          </cell>
          <cell r="C209" t="str">
            <v>Gobierno Autónomo Municipal de Sica Sica (Villa Aroma)</v>
          </cell>
          <cell r="D209" t="str">
            <v>Cdor. Sonia Garcia</v>
          </cell>
          <cell r="E209" t="str">
            <v>SGP</v>
          </cell>
        </row>
        <row r="210">
          <cell r="A210">
            <v>1212</v>
          </cell>
          <cell r="C210" t="str">
            <v>Gobierno Autónomo Municipal de Umala</v>
          </cell>
          <cell r="D210" t="str">
            <v>Cdor. Sonia Garcia</v>
          </cell>
          <cell r="E210" t="str">
            <v>SGP</v>
          </cell>
        </row>
        <row r="211">
          <cell r="A211">
            <v>1213</v>
          </cell>
          <cell r="C211" t="str">
            <v>Gobierno Autónomo Municipal de Ayo Ayo</v>
          </cell>
          <cell r="D211" t="str">
            <v>Cdor. Sonia Garcia</v>
          </cell>
          <cell r="E211" t="str">
            <v>SGP</v>
          </cell>
        </row>
        <row r="212">
          <cell r="A212">
            <v>1214</v>
          </cell>
          <cell r="C212" t="str">
            <v>Gobierno Autónomo Municipal de Calamarca</v>
          </cell>
          <cell r="D212" t="str">
            <v>Cdor. Sonia Garcia</v>
          </cell>
          <cell r="E212" t="str">
            <v>SGP</v>
          </cell>
        </row>
        <row r="213">
          <cell r="A213">
            <v>1215</v>
          </cell>
          <cell r="C213" t="str">
            <v>Gobierno Autónomo Municipal de Patacamaya</v>
          </cell>
          <cell r="D213" t="str">
            <v>Cdor. Sonia Garcia</v>
          </cell>
          <cell r="E213" t="str">
            <v>SGP</v>
          </cell>
        </row>
        <row r="214">
          <cell r="A214">
            <v>1216</v>
          </cell>
          <cell r="C214" t="str">
            <v>Gobierno Autónomo Municipal de Colquencha</v>
          </cell>
          <cell r="D214" t="str">
            <v>Cdor. Sonia Garcia</v>
          </cell>
          <cell r="E214" t="str">
            <v>SGP</v>
          </cell>
        </row>
        <row r="215">
          <cell r="A215">
            <v>1217</v>
          </cell>
          <cell r="C215" t="str">
            <v>Gobierno Autónomo Municipal de Collana</v>
          </cell>
          <cell r="D215" t="str">
            <v>Cdor. Sonia Garcia</v>
          </cell>
          <cell r="E215" t="str">
            <v>SGP</v>
          </cell>
        </row>
        <row r="216">
          <cell r="A216">
            <v>1218</v>
          </cell>
          <cell r="C216" t="str">
            <v>Gobierno Autónomo Municipal de Inquisivi</v>
          </cell>
          <cell r="D216" t="str">
            <v>Cdor. Sonia Garcia</v>
          </cell>
          <cell r="E216" t="str">
            <v>SGP</v>
          </cell>
        </row>
        <row r="217">
          <cell r="A217">
            <v>1219</v>
          </cell>
          <cell r="C217" t="str">
            <v>Gobierno Autónomo Municipal de Quime</v>
          </cell>
          <cell r="D217" t="str">
            <v>Cdor. Sonia Garcia</v>
          </cell>
          <cell r="E217" t="str">
            <v>SGP</v>
          </cell>
        </row>
        <row r="218">
          <cell r="A218">
            <v>1220</v>
          </cell>
          <cell r="C218" t="str">
            <v>Gobierno Autónomo Municipal de Cajuata</v>
          </cell>
          <cell r="D218" t="str">
            <v>Cdor. Sonia Garcia</v>
          </cell>
          <cell r="E218" t="str">
            <v>SGP</v>
          </cell>
        </row>
        <row r="219">
          <cell r="A219">
            <v>1221</v>
          </cell>
          <cell r="C219" t="str">
            <v>Gobierno Autónomo Municipal de Colquiri</v>
          </cell>
          <cell r="D219" t="str">
            <v>Cdor. Sonia Garcia</v>
          </cell>
          <cell r="E219" t="str">
            <v>SGP</v>
          </cell>
        </row>
        <row r="220">
          <cell r="A220">
            <v>1222</v>
          </cell>
          <cell r="C220" t="str">
            <v>Gobierno Autónomo Municipal de Ichoca</v>
          </cell>
          <cell r="D220" t="str">
            <v>Cdor. Sonia Garcia</v>
          </cell>
          <cell r="E220" t="str">
            <v>SGP</v>
          </cell>
        </row>
        <row r="221">
          <cell r="A221">
            <v>1223</v>
          </cell>
          <cell r="C221" t="str">
            <v>Gobierno Autónomo Municipal de Villa Libertad Licoma</v>
          </cell>
          <cell r="D221" t="str">
            <v>Cdor. Sonia Garcia</v>
          </cell>
          <cell r="E221" t="str">
            <v>SGP</v>
          </cell>
        </row>
        <row r="222">
          <cell r="A222">
            <v>1224</v>
          </cell>
          <cell r="C222" t="str">
            <v>Gobierno Autónomo Municipal de Achacachi</v>
          </cell>
          <cell r="D222" t="str">
            <v>Cdor. Sonia Garcia</v>
          </cell>
          <cell r="E222" t="str">
            <v>SGP</v>
          </cell>
        </row>
        <row r="223">
          <cell r="A223">
            <v>1225</v>
          </cell>
          <cell r="C223" t="str">
            <v>Gobierno Autónomo Municipal de Ancoraimes</v>
          </cell>
          <cell r="D223" t="str">
            <v>Cdor. Sonia Garcia</v>
          </cell>
          <cell r="E223" t="str">
            <v>SGP</v>
          </cell>
        </row>
        <row r="224">
          <cell r="A224">
            <v>1226</v>
          </cell>
          <cell r="C224" t="str">
            <v>Gobierno Autónomo Municipal de Sorata</v>
          </cell>
          <cell r="D224" t="str">
            <v>Cdor. Sonia Garcia</v>
          </cell>
          <cell r="E224" t="str">
            <v>SGP</v>
          </cell>
        </row>
        <row r="225">
          <cell r="A225">
            <v>1227</v>
          </cell>
          <cell r="C225" t="str">
            <v>Gobierno Autónomo Municipal de Guanay</v>
          </cell>
          <cell r="D225" t="str">
            <v>Cdor. Sonia Garcia</v>
          </cell>
          <cell r="E225" t="str">
            <v>SGP</v>
          </cell>
        </row>
        <row r="226">
          <cell r="A226">
            <v>1228</v>
          </cell>
          <cell r="C226" t="str">
            <v>Gobierno Autónomo Municipal de Tacacoma</v>
          </cell>
          <cell r="D226" t="str">
            <v>Cdor. Sonia Garcia</v>
          </cell>
          <cell r="E226" t="str">
            <v>SGP</v>
          </cell>
        </row>
        <row r="227">
          <cell r="A227">
            <v>1229</v>
          </cell>
          <cell r="C227" t="str">
            <v>Gobierno Autónomo Municipal de Tipuani</v>
          </cell>
          <cell r="D227" t="str">
            <v>Cdor. Sonia Garcia</v>
          </cell>
          <cell r="E227" t="str">
            <v>SGP</v>
          </cell>
        </row>
        <row r="228">
          <cell r="A228">
            <v>1230</v>
          </cell>
          <cell r="C228" t="str">
            <v>Gobierno Autónomo Municipal de Quiabaya</v>
          </cell>
          <cell r="D228" t="str">
            <v>Cdor. Sonia Garcia</v>
          </cell>
          <cell r="E228" t="str">
            <v>SGP</v>
          </cell>
        </row>
        <row r="229">
          <cell r="A229">
            <v>1231</v>
          </cell>
          <cell r="C229" t="str">
            <v>Gobierno Autónomo Municipal de Combaya</v>
          </cell>
          <cell r="D229" t="str">
            <v>Cdor. Sonia Garcia</v>
          </cell>
          <cell r="E229" t="str">
            <v>SGP</v>
          </cell>
        </row>
        <row r="230">
          <cell r="A230">
            <v>1232</v>
          </cell>
          <cell r="C230" t="str">
            <v>Gobierno Autónomo Municipal de Copacabana</v>
          </cell>
          <cell r="D230" t="str">
            <v>Cdor. Sonia Garcia</v>
          </cell>
          <cell r="E230" t="str">
            <v>SGP</v>
          </cell>
        </row>
        <row r="231">
          <cell r="A231">
            <v>1233</v>
          </cell>
          <cell r="C231" t="str">
            <v>Gobierno Autónomo Municipal de San Pedro de Tiquina</v>
          </cell>
          <cell r="D231" t="str">
            <v>Cdor. Sonia Garcia</v>
          </cell>
          <cell r="E231" t="str">
            <v>SGP</v>
          </cell>
        </row>
        <row r="232">
          <cell r="A232">
            <v>1234</v>
          </cell>
          <cell r="C232" t="str">
            <v>Gobierno Autónomo Municipal de Tito Yupanqui</v>
          </cell>
          <cell r="D232" t="str">
            <v>Cdor. Sonia Garcia</v>
          </cell>
          <cell r="E232" t="str">
            <v>SGP</v>
          </cell>
        </row>
        <row r="233">
          <cell r="A233">
            <v>1235</v>
          </cell>
          <cell r="C233" t="str">
            <v>Gobierno Autónomo Municipal de Chuma</v>
          </cell>
          <cell r="D233" t="str">
            <v>Cdor. Sonia Garcia</v>
          </cell>
          <cell r="E233" t="str">
            <v>SGP</v>
          </cell>
        </row>
        <row r="234">
          <cell r="A234">
            <v>1236</v>
          </cell>
          <cell r="C234" t="str">
            <v>Gobierno Autónomo Municipal de Ayata</v>
          </cell>
          <cell r="D234" t="str">
            <v>Cdor. Sonia Garcia</v>
          </cell>
          <cell r="E234" t="str">
            <v>SGP</v>
          </cell>
        </row>
        <row r="235">
          <cell r="A235">
            <v>1237</v>
          </cell>
          <cell r="C235" t="str">
            <v>Gobierno Autónomo Municipal de Aucapata</v>
          </cell>
          <cell r="D235" t="str">
            <v>Cdor. Sonia Garcia</v>
          </cell>
          <cell r="E235" t="str">
            <v>SGP</v>
          </cell>
        </row>
        <row r="236">
          <cell r="A236">
            <v>1238</v>
          </cell>
          <cell r="C236" t="str">
            <v>Gobierno Autónomo Municipal de Corocoro</v>
          </cell>
          <cell r="D236" t="str">
            <v>Cdor. Sonia Garcia</v>
          </cell>
          <cell r="E236" t="str">
            <v>SGP</v>
          </cell>
        </row>
        <row r="237">
          <cell r="A237">
            <v>1239</v>
          </cell>
          <cell r="C237" t="str">
            <v>Gobierno Autónomo Municipal de Caquiaviri</v>
          </cell>
          <cell r="D237" t="str">
            <v>Cdor. Sonia Garcia</v>
          </cell>
          <cell r="E237" t="str">
            <v>SGP</v>
          </cell>
        </row>
        <row r="238">
          <cell r="A238">
            <v>1240</v>
          </cell>
          <cell r="C238" t="str">
            <v>Gobierno Autónomo Municipal de Calacoto</v>
          </cell>
          <cell r="D238" t="str">
            <v>Cdor. Sonia Garcia</v>
          </cell>
          <cell r="E238" t="str">
            <v>SGP</v>
          </cell>
        </row>
        <row r="239">
          <cell r="A239">
            <v>1241</v>
          </cell>
          <cell r="C239" t="str">
            <v>Gobierno Autónomo Municipal de Comanche</v>
          </cell>
          <cell r="D239" t="str">
            <v>Cdor. Sonia Garcia</v>
          </cell>
          <cell r="E239" t="str">
            <v>SGP</v>
          </cell>
        </row>
        <row r="240">
          <cell r="A240">
            <v>1242</v>
          </cell>
          <cell r="C240" t="str">
            <v>Gobierno Autónomo Municipal de Charaña</v>
          </cell>
          <cell r="D240" t="str">
            <v>Cdor. Sonia Garcia</v>
          </cell>
          <cell r="E240" t="str">
            <v>SGP</v>
          </cell>
        </row>
        <row r="241">
          <cell r="A241">
            <v>1243</v>
          </cell>
          <cell r="C241" t="str">
            <v>Gobierno Autónomo Municipal de Waldo Ballivián</v>
          </cell>
          <cell r="D241" t="str">
            <v>Cdor. Sonia Garcia</v>
          </cell>
          <cell r="E241" t="str">
            <v>SGP</v>
          </cell>
        </row>
        <row r="242">
          <cell r="A242">
            <v>1244</v>
          </cell>
          <cell r="C242" t="str">
            <v>Gobierno Autónomo Municipal de Nazacara de Pacajes</v>
          </cell>
          <cell r="D242" t="str">
            <v>Cdor. Sonia Garcia</v>
          </cell>
          <cell r="E242" t="str">
            <v>SGP</v>
          </cell>
        </row>
        <row r="243">
          <cell r="A243">
            <v>1245</v>
          </cell>
          <cell r="C243" t="str">
            <v>Gobierno Autónomo Municipal de Santiago de Callapa</v>
          </cell>
          <cell r="D243" t="str">
            <v>Cdor. Sonia Garcia</v>
          </cell>
          <cell r="E243" t="str">
            <v>SGP</v>
          </cell>
        </row>
        <row r="244">
          <cell r="A244">
            <v>1246</v>
          </cell>
          <cell r="C244" t="str">
            <v>Gobierno Autónomo Municipal de Puerto Acosta</v>
          </cell>
          <cell r="D244" t="str">
            <v>Cdor. Sonia Garcia</v>
          </cell>
          <cell r="E244" t="str">
            <v>SGP</v>
          </cell>
        </row>
        <row r="245">
          <cell r="A245">
            <v>1247</v>
          </cell>
          <cell r="C245" t="str">
            <v>Gobierno Autónomo Municipal de Mocomoco</v>
          </cell>
          <cell r="D245" t="str">
            <v>Cdor. Sonia Garcia</v>
          </cell>
          <cell r="E245" t="str">
            <v>SGP</v>
          </cell>
        </row>
        <row r="246">
          <cell r="A246">
            <v>1248</v>
          </cell>
          <cell r="C246" t="str">
            <v>Gobierno Autónomo Municipal de Carabuco</v>
          </cell>
          <cell r="D246" t="str">
            <v>Cdor. Sonia Garcia</v>
          </cell>
          <cell r="E246" t="str">
            <v>SGP</v>
          </cell>
        </row>
        <row r="247">
          <cell r="A247">
            <v>1249</v>
          </cell>
          <cell r="C247" t="str">
            <v>Gobierno Autónomo Municipal de Apolo</v>
          </cell>
          <cell r="D247" t="str">
            <v>Cdor. Sonia Garcia</v>
          </cell>
          <cell r="E247" t="str">
            <v>SGP</v>
          </cell>
        </row>
        <row r="248">
          <cell r="A248">
            <v>1250</v>
          </cell>
          <cell r="C248" t="str">
            <v>Gobierno Autónomo Municipal de Pelechuco</v>
          </cell>
          <cell r="D248" t="str">
            <v>Cdor. Sonia Garcia</v>
          </cell>
          <cell r="E248" t="str">
            <v>SGP</v>
          </cell>
        </row>
        <row r="249">
          <cell r="A249">
            <v>1251</v>
          </cell>
          <cell r="C249" t="str">
            <v>Gobierno Autónomo Municipal de Luribay</v>
          </cell>
          <cell r="D249" t="str">
            <v>Cdor. Sonia Garcia</v>
          </cell>
          <cell r="E249" t="str">
            <v>SGP</v>
          </cell>
        </row>
        <row r="250">
          <cell r="A250">
            <v>1252</v>
          </cell>
          <cell r="C250" t="str">
            <v>Gobierno Autónomo Municipal de Sapahaqui</v>
          </cell>
          <cell r="D250" t="str">
            <v>Cdor. Sonia Garcia</v>
          </cell>
          <cell r="E250" t="str">
            <v>SGP</v>
          </cell>
        </row>
        <row r="251">
          <cell r="A251">
            <v>1253</v>
          </cell>
          <cell r="C251" t="str">
            <v>Gobierno Autónomo Municipal de Yaco</v>
          </cell>
          <cell r="D251" t="str">
            <v>Cdor. Sonia Garcia</v>
          </cell>
          <cell r="E251" t="str">
            <v>SGP</v>
          </cell>
        </row>
        <row r="252">
          <cell r="A252">
            <v>1254</v>
          </cell>
          <cell r="C252" t="str">
            <v>Gobierno Autónomo Municipal de Malla</v>
          </cell>
          <cell r="D252" t="str">
            <v>Cdor. Sonia Garcia</v>
          </cell>
          <cell r="E252" t="str">
            <v>SGP</v>
          </cell>
        </row>
        <row r="253">
          <cell r="A253">
            <v>1255</v>
          </cell>
          <cell r="C253" t="str">
            <v>Gobierno Autónomo Municipal de Cairoma</v>
          </cell>
          <cell r="D253" t="str">
            <v>Cdor. Sonia Garcia</v>
          </cell>
          <cell r="E253" t="str">
            <v>SGP</v>
          </cell>
        </row>
        <row r="254">
          <cell r="A254">
            <v>1256</v>
          </cell>
          <cell r="C254" t="str">
            <v>Gobierno Autónomo Municipal de Chulumani (Villa de la Libertad)</v>
          </cell>
          <cell r="D254" t="str">
            <v>Cdor. Sonia Garcia</v>
          </cell>
          <cell r="E254" t="str">
            <v>SGP</v>
          </cell>
        </row>
        <row r="255">
          <cell r="A255">
            <v>1257</v>
          </cell>
          <cell r="C255" t="str">
            <v>Gobierno Autónomo Municipal de Irupana (Villa de Lanza)</v>
          </cell>
          <cell r="D255" t="str">
            <v>Cdor. Sonia Garcia</v>
          </cell>
          <cell r="E255" t="str">
            <v>SGP</v>
          </cell>
        </row>
        <row r="256">
          <cell r="A256">
            <v>1258</v>
          </cell>
          <cell r="C256" t="str">
            <v>Gobierno Autónomo Municipal de Yanacachi</v>
          </cell>
          <cell r="D256" t="str">
            <v>Cdor. Sonia Garcia</v>
          </cell>
          <cell r="E256" t="str">
            <v>SGP</v>
          </cell>
        </row>
        <row r="257">
          <cell r="A257">
            <v>1259</v>
          </cell>
          <cell r="C257" t="str">
            <v>Gobierno Autónomo Municipal de Palos Blancos</v>
          </cell>
          <cell r="D257" t="str">
            <v>Cdor. Sonia Garcia</v>
          </cell>
          <cell r="E257" t="str">
            <v>SGP</v>
          </cell>
        </row>
        <row r="258">
          <cell r="A258">
            <v>1260</v>
          </cell>
          <cell r="C258" t="str">
            <v>Gobierno Autónomo Municipal de La Asunta</v>
          </cell>
          <cell r="D258" t="str">
            <v>Cdor. Sonia Garcia</v>
          </cell>
          <cell r="E258" t="str">
            <v>SGP</v>
          </cell>
        </row>
        <row r="259">
          <cell r="A259">
            <v>1261</v>
          </cell>
          <cell r="C259" t="str">
            <v>Gobierno Autónomo Municipal de Pucarani</v>
          </cell>
          <cell r="D259" t="str">
            <v>Cdor. Sonia Garcia</v>
          </cell>
          <cell r="E259" t="str">
            <v>SGP</v>
          </cell>
        </row>
        <row r="260">
          <cell r="A260">
            <v>1262</v>
          </cell>
          <cell r="C260" t="str">
            <v>Gobierno Autónomo Municipal de Laja</v>
          </cell>
          <cell r="D260" t="str">
            <v>Cdor. Sonia Garcia</v>
          </cell>
          <cell r="E260" t="str">
            <v>SGP</v>
          </cell>
        </row>
        <row r="261">
          <cell r="A261">
            <v>1263</v>
          </cell>
          <cell r="C261" t="str">
            <v>Gobierno Autónomo Municipal de Batallas</v>
          </cell>
          <cell r="D261" t="str">
            <v>Cdor. Sonia Garcia</v>
          </cell>
          <cell r="E261" t="str">
            <v>SGP</v>
          </cell>
        </row>
        <row r="262">
          <cell r="A262">
            <v>1264</v>
          </cell>
          <cell r="C262" t="str">
            <v>Gobierno Autónomo Municipal de Puerto Pérez</v>
          </cell>
          <cell r="D262" t="str">
            <v>Cdor. Sonia Garcia</v>
          </cell>
          <cell r="E262" t="str">
            <v>SGP</v>
          </cell>
        </row>
        <row r="263">
          <cell r="A263">
            <v>1265</v>
          </cell>
          <cell r="C263" t="str">
            <v>Gobierno Autónomo Municipal de Coroico</v>
          </cell>
          <cell r="D263" t="str">
            <v>Cdor. Sonia Garcia</v>
          </cell>
          <cell r="E263" t="str">
            <v>SGP</v>
          </cell>
        </row>
        <row r="264">
          <cell r="A264">
            <v>1266</v>
          </cell>
          <cell r="C264" t="str">
            <v>Gobierno Autónomo Municipal de Coripata</v>
          </cell>
          <cell r="D264" t="str">
            <v>Cdor. Sonia Garcia</v>
          </cell>
          <cell r="E264" t="str">
            <v>SGP</v>
          </cell>
        </row>
        <row r="265">
          <cell r="A265">
            <v>1267</v>
          </cell>
          <cell r="C265" t="str">
            <v>Gobierno Autónomo Municipal de Ixiamas</v>
          </cell>
          <cell r="D265" t="str">
            <v>Cdor. Sonia Garcia</v>
          </cell>
          <cell r="E265" t="str">
            <v>SGP</v>
          </cell>
        </row>
        <row r="266">
          <cell r="A266">
            <v>1268</v>
          </cell>
          <cell r="C266" t="str">
            <v>Gobierno Autónomo Municipal de San Buenaventura</v>
          </cell>
          <cell r="D266" t="str">
            <v>Cdor. Sonia Garcia</v>
          </cell>
          <cell r="E266" t="str">
            <v>SGP</v>
          </cell>
        </row>
        <row r="267">
          <cell r="A267">
            <v>1269</v>
          </cell>
          <cell r="C267" t="str">
            <v>Gobierno Autónomo Municipal de General Juan José Pérez (Charazani)</v>
          </cell>
          <cell r="D267" t="str">
            <v>Cdor. Sonia Garcia</v>
          </cell>
          <cell r="E267" t="str">
            <v>SGP</v>
          </cell>
        </row>
        <row r="268">
          <cell r="A268">
            <v>1270</v>
          </cell>
          <cell r="C268" t="str">
            <v>Gobierno Autónomo Municipal de Curva</v>
          </cell>
          <cell r="D268" t="str">
            <v>Cdor. Sonia Garcia</v>
          </cell>
          <cell r="E268" t="str">
            <v>SGP</v>
          </cell>
        </row>
        <row r="269">
          <cell r="A269">
            <v>1271</v>
          </cell>
          <cell r="C269" t="str">
            <v>Gobierno Autónomo Municipal de San Pedro de Curahuara</v>
          </cell>
          <cell r="D269" t="str">
            <v>Cdor. Sonia Garcia</v>
          </cell>
          <cell r="E269" t="str">
            <v>SGP</v>
          </cell>
        </row>
        <row r="270">
          <cell r="A270">
            <v>1272</v>
          </cell>
          <cell r="C270" t="str">
            <v>Gobierno Autónomo Municipal de Papel Pampa</v>
          </cell>
          <cell r="D270" t="str">
            <v>Cdor. Sonia Garcia</v>
          </cell>
          <cell r="E270" t="str">
            <v>SGP</v>
          </cell>
        </row>
        <row r="271">
          <cell r="A271">
            <v>1273</v>
          </cell>
          <cell r="C271" t="str">
            <v>Gobierno Autónomo Municipal de Chacarilla</v>
          </cell>
          <cell r="D271" t="str">
            <v>Cdor. Sonia Garcia</v>
          </cell>
          <cell r="E271" t="str">
            <v>SGP</v>
          </cell>
        </row>
        <row r="272">
          <cell r="A272">
            <v>1274</v>
          </cell>
          <cell r="C272" t="str">
            <v>Gobierno Autónomo Municipal de Santiago de Machaca</v>
          </cell>
          <cell r="D272" t="str">
            <v>Cdor. Sonia Garcia</v>
          </cell>
          <cell r="E272" t="str">
            <v>SGP</v>
          </cell>
        </row>
        <row r="273">
          <cell r="A273">
            <v>1275</v>
          </cell>
          <cell r="C273" t="str">
            <v>Gobierno Autónomo Municipal de Catacora</v>
          </cell>
          <cell r="D273" t="str">
            <v>Cdor. Sonia Garcia</v>
          </cell>
          <cell r="E273" t="str">
            <v>SGP</v>
          </cell>
        </row>
        <row r="274">
          <cell r="A274">
            <v>1276</v>
          </cell>
          <cell r="C274" t="str">
            <v>Gobierno Autónomo Municipal de Mapiri</v>
          </cell>
          <cell r="D274" t="str">
            <v>Cdor. Sonia Garcia</v>
          </cell>
          <cell r="E274" t="str">
            <v>SGP</v>
          </cell>
        </row>
        <row r="275">
          <cell r="A275">
            <v>1277</v>
          </cell>
          <cell r="C275" t="str">
            <v>Gobierno Autónomo Municipal de Teoponte</v>
          </cell>
          <cell r="D275" t="str">
            <v>Cdor. Sonia Garcia</v>
          </cell>
          <cell r="E275" t="str">
            <v>SGP</v>
          </cell>
        </row>
        <row r="276">
          <cell r="A276">
            <v>1278</v>
          </cell>
          <cell r="C276" t="str">
            <v>Gobierno Autónomo Municipal de San Andrés de Machaca</v>
          </cell>
          <cell r="D276" t="str">
            <v>Cdor. Sonia Garcia</v>
          </cell>
          <cell r="E276" t="str">
            <v>SGP</v>
          </cell>
        </row>
        <row r="277">
          <cell r="A277">
            <v>1279</v>
          </cell>
          <cell r="C277" t="str">
            <v>Gobierno Autónomo Municipal de Jesús de Machaca</v>
          </cell>
          <cell r="D277" t="str">
            <v>Cdor. Sonia Garcia</v>
          </cell>
          <cell r="E277" t="str">
            <v>SGP</v>
          </cell>
        </row>
        <row r="278">
          <cell r="A278">
            <v>1280</v>
          </cell>
          <cell r="C278" t="str">
            <v>Gobierno Autónomo Municipal de Taraco</v>
          </cell>
          <cell r="D278" t="str">
            <v>Cdor. Sonia Garcia</v>
          </cell>
          <cell r="E278" t="str">
            <v>SGP</v>
          </cell>
        </row>
        <row r="279">
          <cell r="A279">
            <v>1281</v>
          </cell>
          <cell r="C279" t="str">
            <v>Gobierno Autónomo Municipal de Huarina</v>
          </cell>
          <cell r="D279" t="str">
            <v>Cdor. Sonia Garcia</v>
          </cell>
          <cell r="E279" t="str">
            <v>SGP</v>
          </cell>
        </row>
        <row r="280">
          <cell r="A280">
            <v>1282</v>
          </cell>
          <cell r="C280" t="str">
            <v>Gobierno Autónomo Municipal de Santiago de Huata</v>
          </cell>
          <cell r="D280" t="str">
            <v>Cdor. Sonia Garcia</v>
          </cell>
          <cell r="E280" t="str">
            <v>SGP</v>
          </cell>
        </row>
        <row r="281">
          <cell r="A281">
            <v>1283</v>
          </cell>
          <cell r="C281" t="str">
            <v>Gobierno Autónomo Municipal de Escoma</v>
          </cell>
          <cell r="D281" t="str">
            <v>Cdor. Sonia Garcia</v>
          </cell>
          <cell r="E281" t="str">
            <v>SGP</v>
          </cell>
        </row>
        <row r="282">
          <cell r="A282">
            <v>1284</v>
          </cell>
          <cell r="C282" t="str">
            <v>Gobierno Autónomo Municipal de Humanata</v>
          </cell>
          <cell r="D282" t="str">
            <v>Cdor. Sonia Garcia</v>
          </cell>
          <cell r="E282" t="str">
            <v>SGP</v>
          </cell>
        </row>
        <row r="283">
          <cell r="A283">
            <v>1285</v>
          </cell>
          <cell r="C283" t="str">
            <v>Gobierno Autónomo Municipal de Alto Beni</v>
          </cell>
          <cell r="D283" t="str">
            <v>Cdor. Sonia Garcia</v>
          </cell>
          <cell r="E283" t="str">
            <v>SGP</v>
          </cell>
        </row>
        <row r="284">
          <cell r="A284">
            <v>1286</v>
          </cell>
          <cell r="C284" t="str">
            <v>Gobierno Autónomo Municipal de Huatajata</v>
          </cell>
          <cell r="D284" t="str">
            <v>Cdor. Sonia Garcia</v>
          </cell>
          <cell r="E284" t="str">
            <v>SGP</v>
          </cell>
        </row>
        <row r="285">
          <cell r="A285">
            <v>1287</v>
          </cell>
          <cell r="C285" t="str">
            <v>Gobierno Autónomo Municipal de Chua Cocani</v>
          </cell>
          <cell r="D285" t="str">
            <v>Cdor. Sonia Garcia</v>
          </cell>
          <cell r="E285" t="str">
            <v>SGP</v>
          </cell>
        </row>
        <row r="286">
          <cell r="A286">
            <v>1301</v>
          </cell>
          <cell r="C286" t="str">
            <v>Gobierno Autónomo Municipal de Cochabamba</v>
          </cell>
          <cell r="D286" t="str">
            <v>Cdor. Sonia Garcia</v>
          </cell>
          <cell r="E286" t="str">
            <v>SGP</v>
          </cell>
        </row>
        <row r="287">
          <cell r="A287">
            <v>1302</v>
          </cell>
          <cell r="C287" t="str">
            <v>Gobierno Autónomo Municipal de Quillacollo</v>
          </cell>
          <cell r="D287" t="str">
            <v>Cdor. Sonia Garcia</v>
          </cell>
          <cell r="E287" t="str">
            <v>SGP</v>
          </cell>
        </row>
        <row r="288">
          <cell r="A288">
            <v>1303</v>
          </cell>
          <cell r="C288" t="str">
            <v>Gobierno Autónomo Municipal de Sipe Sipe</v>
          </cell>
          <cell r="D288" t="str">
            <v>Cdor. Sonia Garcia</v>
          </cell>
          <cell r="E288" t="str">
            <v>SGP</v>
          </cell>
        </row>
        <row r="289">
          <cell r="A289">
            <v>1304</v>
          </cell>
          <cell r="C289" t="str">
            <v>Gobierno Autónomo Municipal de Tiquipaya</v>
          </cell>
          <cell r="D289" t="str">
            <v>Cdor. Sonia Garcia</v>
          </cell>
          <cell r="E289" t="str">
            <v>SGP</v>
          </cell>
        </row>
        <row r="290">
          <cell r="A290">
            <v>1305</v>
          </cell>
          <cell r="C290" t="str">
            <v>Gobierno Autónomo Municipal de Vinto</v>
          </cell>
          <cell r="D290" t="str">
            <v>Cdor. Sonia Garcia</v>
          </cell>
          <cell r="E290" t="str">
            <v>SGP</v>
          </cell>
        </row>
        <row r="291">
          <cell r="A291">
            <v>1306</v>
          </cell>
          <cell r="C291" t="str">
            <v>Gobierno Autónomo Municipal de Colcapirhua</v>
          </cell>
          <cell r="D291" t="str">
            <v>Cdor. Sonia Garcia</v>
          </cell>
          <cell r="E291" t="str">
            <v>SGP</v>
          </cell>
        </row>
        <row r="292">
          <cell r="A292">
            <v>1307</v>
          </cell>
          <cell r="C292" t="str">
            <v>Gobierno Autónomo Municipal de Aiquile</v>
          </cell>
          <cell r="D292" t="str">
            <v>Cdor. Sonia Garcia</v>
          </cell>
          <cell r="E292" t="str">
            <v>SGP</v>
          </cell>
        </row>
        <row r="293">
          <cell r="A293">
            <v>1308</v>
          </cell>
          <cell r="C293" t="str">
            <v>Gobierno Autónomo Municipal de Pasorapa</v>
          </cell>
          <cell r="D293" t="str">
            <v>Cdor. Sonia Garcia</v>
          </cell>
          <cell r="E293" t="str">
            <v>SGP</v>
          </cell>
        </row>
        <row r="294">
          <cell r="A294">
            <v>1309</v>
          </cell>
          <cell r="C294" t="str">
            <v>Gobierno Autónomo Municipal de Omereque</v>
          </cell>
          <cell r="D294" t="str">
            <v>Cdor. Sonia Garcia</v>
          </cell>
          <cell r="E294" t="str">
            <v>SGP</v>
          </cell>
        </row>
        <row r="295">
          <cell r="A295">
            <v>1310</v>
          </cell>
          <cell r="C295" t="str">
            <v>Gobierno Autónomo Municipal de Independencia</v>
          </cell>
          <cell r="D295" t="str">
            <v>Cdor. Sonia Garcia</v>
          </cell>
          <cell r="E295" t="str">
            <v>SGP</v>
          </cell>
        </row>
        <row r="296">
          <cell r="A296">
            <v>1311</v>
          </cell>
          <cell r="C296" t="str">
            <v>Gobierno Autónomo Municipal de Morochata</v>
          </cell>
          <cell r="D296" t="str">
            <v>Cdor. Sonia Garcia</v>
          </cell>
          <cell r="E296" t="str">
            <v>SGP</v>
          </cell>
        </row>
        <row r="297">
          <cell r="A297">
            <v>1312</v>
          </cell>
          <cell r="C297" t="str">
            <v>Gobierno Autónomo Municipal de Sacaba</v>
          </cell>
          <cell r="D297" t="str">
            <v>Cdor. Sonia Garcia</v>
          </cell>
          <cell r="E297" t="str">
            <v>SGP</v>
          </cell>
        </row>
        <row r="298">
          <cell r="A298">
            <v>1313</v>
          </cell>
          <cell r="C298" t="str">
            <v>Gobierno Autónomo Municipal de Colomi</v>
          </cell>
          <cell r="D298" t="str">
            <v>Cdor. Sonia Garcia</v>
          </cell>
          <cell r="E298" t="str">
            <v>SGP</v>
          </cell>
        </row>
        <row r="299">
          <cell r="A299">
            <v>1314</v>
          </cell>
          <cell r="C299" t="str">
            <v>Gobierno Autónomo Municipal de Villa Tunari</v>
          </cell>
          <cell r="D299" t="str">
            <v>Cdor. Sonia Garcia</v>
          </cell>
          <cell r="E299" t="str">
            <v>SGP</v>
          </cell>
        </row>
        <row r="300">
          <cell r="A300">
            <v>1315</v>
          </cell>
          <cell r="C300" t="str">
            <v>Gobierno Autónomo Municipal de Punata</v>
          </cell>
          <cell r="D300" t="str">
            <v>Cdor. Sonia Garcia</v>
          </cell>
          <cell r="E300" t="str">
            <v>SGP</v>
          </cell>
        </row>
        <row r="301">
          <cell r="A301">
            <v>1316</v>
          </cell>
          <cell r="C301" t="str">
            <v>Gobierno Autónomo Municipal de Villa Rivero</v>
          </cell>
          <cell r="D301" t="str">
            <v>Cdor. Sonia Garcia</v>
          </cell>
          <cell r="E301" t="str">
            <v>SGP</v>
          </cell>
        </row>
        <row r="302">
          <cell r="A302">
            <v>1317</v>
          </cell>
          <cell r="C302" t="str">
            <v>Gobierno Autónomo Municipal de San Benito (Villa José Quintín Mendoza)</v>
          </cell>
          <cell r="D302" t="str">
            <v>Cdor. Sonia Garcia</v>
          </cell>
          <cell r="E302" t="str">
            <v>SGP</v>
          </cell>
        </row>
        <row r="303">
          <cell r="A303">
            <v>1318</v>
          </cell>
          <cell r="C303" t="str">
            <v>Gobierno Autónomo Municipal de Tacachi</v>
          </cell>
          <cell r="D303" t="str">
            <v>Cdor. Sonia Garcia</v>
          </cell>
          <cell r="E303" t="str">
            <v>SGP</v>
          </cell>
        </row>
        <row r="304">
          <cell r="A304">
            <v>1319</v>
          </cell>
          <cell r="C304" t="str">
            <v>Gobierno Autónomo Municipal Villa Gualberto Villarroel</v>
          </cell>
          <cell r="D304" t="str">
            <v>Cdor. Sonia Garcia</v>
          </cell>
          <cell r="E304" t="str">
            <v>SGP</v>
          </cell>
        </row>
        <row r="305">
          <cell r="A305">
            <v>1320</v>
          </cell>
          <cell r="C305" t="str">
            <v>Gobierno Autónomo Municipal de Tarata</v>
          </cell>
          <cell r="D305" t="str">
            <v>Cdor. Sonia Garcia</v>
          </cell>
          <cell r="E305" t="str">
            <v>SGP</v>
          </cell>
        </row>
        <row r="306">
          <cell r="A306">
            <v>1321</v>
          </cell>
          <cell r="C306" t="str">
            <v>Gobierno Autónomo Municipal de Anzaldo</v>
          </cell>
          <cell r="D306" t="str">
            <v>Cdor. Sonia Garcia</v>
          </cell>
          <cell r="E306" t="str">
            <v>SGP</v>
          </cell>
        </row>
        <row r="307">
          <cell r="A307">
            <v>1322</v>
          </cell>
          <cell r="C307" t="str">
            <v>Gobierno Autónomo Municipal de Arbieto</v>
          </cell>
          <cell r="D307" t="str">
            <v>Cdor. Sonia Garcia</v>
          </cell>
          <cell r="E307" t="str">
            <v>SGP</v>
          </cell>
        </row>
        <row r="308">
          <cell r="A308">
            <v>1323</v>
          </cell>
          <cell r="C308" t="str">
            <v>Gobierno Autónomo Municipal de Sacabamba</v>
          </cell>
          <cell r="D308" t="str">
            <v>Cdor. Sonia Garcia</v>
          </cell>
          <cell r="E308" t="str">
            <v>SGP</v>
          </cell>
        </row>
        <row r="309">
          <cell r="A309">
            <v>1324</v>
          </cell>
          <cell r="C309" t="str">
            <v>Gobierno Autónomo Municipal de Cliza</v>
          </cell>
          <cell r="D309" t="str">
            <v>Cdor. Sonia Garcia</v>
          </cell>
          <cell r="E309" t="str">
            <v>SGP</v>
          </cell>
        </row>
        <row r="310">
          <cell r="A310">
            <v>1325</v>
          </cell>
          <cell r="C310" t="str">
            <v>Gobierno Autónomo Municipal de Toco</v>
          </cell>
          <cell r="D310" t="str">
            <v>Cdor. Sonia Garcia</v>
          </cell>
          <cell r="E310" t="str">
            <v>SGP</v>
          </cell>
        </row>
        <row r="311">
          <cell r="A311">
            <v>1326</v>
          </cell>
          <cell r="C311" t="str">
            <v>Gobierno Autónomo Municipal de Tolata</v>
          </cell>
          <cell r="D311" t="str">
            <v>Cdor. Sonia Garcia</v>
          </cell>
          <cell r="E311" t="str">
            <v>SGP</v>
          </cell>
        </row>
        <row r="312">
          <cell r="A312">
            <v>1327</v>
          </cell>
          <cell r="C312" t="str">
            <v>Gobierno Autónomo Municipal de Capinota</v>
          </cell>
          <cell r="D312" t="str">
            <v>Cdor. Sonia Garcia</v>
          </cell>
          <cell r="E312" t="str">
            <v>SGP</v>
          </cell>
        </row>
        <row r="313">
          <cell r="A313">
            <v>1328</v>
          </cell>
          <cell r="C313" t="str">
            <v>Gobierno Autónomo Municipal de Santivañez</v>
          </cell>
          <cell r="D313" t="str">
            <v>Cdor. Sonia Garcia</v>
          </cell>
          <cell r="E313" t="str">
            <v>SGP</v>
          </cell>
        </row>
        <row r="314">
          <cell r="A314">
            <v>1329</v>
          </cell>
          <cell r="C314" t="str">
            <v>Gobierno Autónomo Municipal de Sicaya</v>
          </cell>
          <cell r="D314" t="str">
            <v>Cdor. Sonia Garcia</v>
          </cell>
          <cell r="E314" t="str">
            <v>SGP</v>
          </cell>
        </row>
        <row r="315">
          <cell r="A315">
            <v>1330</v>
          </cell>
          <cell r="C315" t="str">
            <v>Gobierno Autónomo Municipal de Tapacari</v>
          </cell>
          <cell r="D315" t="str">
            <v>Cdor. Sonia Garcia</v>
          </cell>
          <cell r="E315" t="str">
            <v>SGP</v>
          </cell>
        </row>
        <row r="316">
          <cell r="A316">
            <v>1331</v>
          </cell>
          <cell r="C316" t="str">
            <v>Gobierno Autónomo Municipal de Totora</v>
          </cell>
          <cell r="D316" t="str">
            <v>Cdor. Sonia Garcia</v>
          </cell>
          <cell r="E316" t="str">
            <v>SGP</v>
          </cell>
        </row>
        <row r="317">
          <cell r="A317">
            <v>1332</v>
          </cell>
          <cell r="C317" t="str">
            <v>Gobierno Autónomo Municipal de Pojo</v>
          </cell>
          <cell r="D317" t="str">
            <v>Cdor. Sonia Garcia</v>
          </cell>
          <cell r="E317" t="str">
            <v>SGP</v>
          </cell>
        </row>
        <row r="318">
          <cell r="A318">
            <v>1333</v>
          </cell>
          <cell r="C318" t="str">
            <v>Gobierno Autónomo Municipal de Pocona</v>
          </cell>
          <cell r="D318" t="str">
            <v>Cdor. Sonia Garcia</v>
          </cell>
          <cell r="E318" t="str">
            <v>SGP</v>
          </cell>
        </row>
        <row r="319">
          <cell r="A319">
            <v>1334</v>
          </cell>
          <cell r="C319" t="str">
            <v>Gobierno Autónomo Municipal de Chimoré</v>
          </cell>
          <cell r="D319" t="str">
            <v>Cdor. Sonia Garcia</v>
          </cell>
          <cell r="E319" t="str">
            <v>SGP</v>
          </cell>
        </row>
        <row r="320">
          <cell r="A320">
            <v>1335</v>
          </cell>
          <cell r="C320" t="str">
            <v>Gobierno Autónomo Municipal de Puerto Villarroel</v>
          </cell>
          <cell r="D320" t="str">
            <v>Cdor. Sonia Garcia</v>
          </cell>
          <cell r="E320" t="str">
            <v>SGP</v>
          </cell>
        </row>
        <row r="321">
          <cell r="A321">
            <v>1336</v>
          </cell>
          <cell r="C321" t="str">
            <v>Gobierno Autónomo Municipal de Arani</v>
          </cell>
          <cell r="D321" t="str">
            <v>Cdor. Sonia Garcia</v>
          </cell>
          <cell r="E321" t="str">
            <v>SGP</v>
          </cell>
        </row>
        <row r="322">
          <cell r="A322">
            <v>1337</v>
          </cell>
          <cell r="C322" t="str">
            <v>Gobierno Autónomo Municipal de Vacas</v>
          </cell>
          <cell r="D322" t="str">
            <v>Cdor. Sonia Garcia</v>
          </cell>
          <cell r="E322" t="str">
            <v>SGP</v>
          </cell>
        </row>
        <row r="323">
          <cell r="A323">
            <v>1338</v>
          </cell>
          <cell r="C323" t="str">
            <v>Gobierno Autónomo Municipal de Arque</v>
          </cell>
          <cell r="D323" t="str">
            <v>Cdor. Sonia Garcia</v>
          </cell>
          <cell r="E323" t="str">
            <v>SGP</v>
          </cell>
        </row>
        <row r="324">
          <cell r="A324">
            <v>1339</v>
          </cell>
          <cell r="C324" t="str">
            <v>Gobierno Autónomo Municipal de Tacopaya</v>
          </cell>
          <cell r="D324" t="str">
            <v>Cdor. Sonia Garcia</v>
          </cell>
          <cell r="E324" t="str">
            <v>SGP</v>
          </cell>
        </row>
        <row r="325">
          <cell r="A325">
            <v>1340</v>
          </cell>
          <cell r="C325" t="str">
            <v>Gobierno Autónomo Municipal de Bolivar</v>
          </cell>
          <cell r="D325" t="str">
            <v>Cdor. Sonia Garcia</v>
          </cell>
          <cell r="E325" t="str">
            <v>SGP</v>
          </cell>
        </row>
        <row r="326">
          <cell r="A326">
            <v>1341</v>
          </cell>
          <cell r="C326" t="str">
            <v>Gobierno Autónomo Municipal de Tiraque</v>
          </cell>
          <cell r="D326" t="str">
            <v>Cdor. Sonia Garcia</v>
          </cell>
          <cell r="E326" t="str">
            <v>SGP</v>
          </cell>
        </row>
        <row r="327">
          <cell r="A327">
            <v>1342</v>
          </cell>
          <cell r="C327" t="str">
            <v>Gobierno Autónomo Municipal de Mizque</v>
          </cell>
          <cell r="D327" t="str">
            <v>Cdor. Sonia Garcia</v>
          </cell>
          <cell r="E327" t="str">
            <v>SGP</v>
          </cell>
        </row>
        <row r="328">
          <cell r="A328">
            <v>1343</v>
          </cell>
          <cell r="C328" t="str">
            <v>Gobierno Autónomo Municipal de Vila Vila</v>
          </cell>
          <cell r="D328" t="str">
            <v>Cdor. Sonia Garcia</v>
          </cell>
          <cell r="E328" t="str">
            <v>SGP</v>
          </cell>
        </row>
        <row r="329">
          <cell r="A329">
            <v>1344</v>
          </cell>
          <cell r="C329" t="str">
            <v>Gobierno Autónomo Municipal de Alalay</v>
          </cell>
          <cell r="D329" t="str">
            <v>Cdor. Sonia Garcia</v>
          </cell>
          <cell r="E329" t="str">
            <v>SGP</v>
          </cell>
        </row>
        <row r="330">
          <cell r="A330">
            <v>1345</v>
          </cell>
          <cell r="C330" t="str">
            <v>Gobierno Autónomo Municipal de Entre Rios</v>
          </cell>
          <cell r="D330" t="str">
            <v>Cdor. Sonia Garcia</v>
          </cell>
          <cell r="E330" t="str">
            <v>SGP</v>
          </cell>
        </row>
        <row r="331">
          <cell r="A331">
            <v>1346</v>
          </cell>
          <cell r="C331" t="str">
            <v>Gobierno Autónomo Municipal de Cocapata</v>
          </cell>
          <cell r="D331" t="str">
            <v>Cdor. Sonia Garcia</v>
          </cell>
          <cell r="E331" t="str">
            <v>SGP</v>
          </cell>
        </row>
        <row r="332">
          <cell r="A332">
            <v>1347</v>
          </cell>
          <cell r="C332" t="str">
            <v>Gobierno Autónomo Municipal de Shinahota</v>
          </cell>
          <cell r="D332" t="str">
            <v>Cdor. Sonia Garcia</v>
          </cell>
          <cell r="E332" t="str">
            <v>SGP</v>
          </cell>
        </row>
        <row r="333">
          <cell r="A333">
            <v>1401</v>
          </cell>
          <cell r="C333" t="str">
            <v>Gobierno Autónomo Municipal de Oruro</v>
          </cell>
          <cell r="D333" t="str">
            <v>Cdor. Sonia Garcia</v>
          </cell>
          <cell r="E333" t="str">
            <v>SGP</v>
          </cell>
        </row>
        <row r="334">
          <cell r="A334">
            <v>1402</v>
          </cell>
          <cell r="C334" t="str">
            <v>Gobierno Autónomo Municipal de Caracollo</v>
          </cell>
          <cell r="D334" t="str">
            <v>Cdor. Sonia Garcia</v>
          </cell>
          <cell r="E334" t="str">
            <v>SGP</v>
          </cell>
        </row>
        <row r="335">
          <cell r="A335">
            <v>1403</v>
          </cell>
          <cell r="C335" t="str">
            <v>Gobierno Autónomo Municipal de El Choro</v>
          </cell>
          <cell r="D335" t="str">
            <v>Cdor. Sonia Garcia</v>
          </cell>
          <cell r="E335" t="str">
            <v>SGP</v>
          </cell>
        </row>
        <row r="336">
          <cell r="A336">
            <v>1404</v>
          </cell>
          <cell r="C336" t="str">
            <v>Gobierno Autónomo Municipal de Challapata</v>
          </cell>
          <cell r="D336" t="str">
            <v>Cdor. Sonia Garcia</v>
          </cell>
          <cell r="E336" t="str">
            <v>SGP</v>
          </cell>
        </row>
        <row r="337">
          <cell r="A337">
            <v>1405</v>
          </cell>
          <cell r="C337" t="str">
            <v>Gobierno Autónomo Municipal de Santuario de Quillacas</v>
          </cell>
          <cell r="D337" t="str">
            <v>Cdor. Sonia Garcia</v>
          </cell>
          <cell r="E337" t="str">
            <v>SGP</v>
          </cell>
        </row>
        <row r="338">
          <cell r="A338">
            <v>1406</v>
          </cell>
          <cell r="C338" t="str">
            <v>Gobierno Autónomo Municipal de Huanuni</v>
          </cell>
          <cell r="D338" t="str">
            <v>Cdor. Sonia Garcia</v>
          </cell>
          <cell r="E338" t="str">
            <v>SGP</v>
          </cell>
        </row>
        <row r="339">
          <cell r="A339">
            <v>1407</v>
          </cell>
          <cell r="C339" t="str">
            <v>Gobierno Autónomo Municipal de Machacamarca</v>
          </cell>
          <cell r="D339" t="str">
            <v>Cdor. Sonia Garcia</v>
          </cell>
          <cell r="E339" t="str">
            <v>SGP</v>
          </cell>
        </row>
        <row r="340">
          <cell r="A340">
            <v>1408</v>
          </cell>
          <cell r="C340" t="str">
            <v>Gobierno Autónomo Municipal de Poopó (Villa Poopó)</v>
          </cell>
          <cell r="D340" t="str">
            <v>Cdor. Sonia Garcia</v>
          </cell>
          <cell r="E340" t="str">
            <v>SGP</v>
          </cell>
        </row>
        <row r="341">
          <cell r="A341">
            <v>1409</v>
          </cell>
          <cell r="C341" t="str">
            <v>Gobierno Autónomo Municipal de Pazña</v>
          </cell>
          <cell r="D341" t="str">
            <v>Cdor. Sonia Garcia</v>
          </cell>
          <cell r="E341" t="str">
            <v>SGP</v>
          </cell>
        </row>
        <row r="342">
          <cell r="A342">
            <v>1410</v>
          </cell>
          <cell r="C342" t="str">
            <v>Gobierno Autónomo Municipal de Antequera</v>
          </cell>
          <cell r="D342" t="str">
            <v>Cdor. Sonia Garcia</v>
          </cell>
          <cell r="E342" t="str">
            <v>SGP</v>
          </cell>
        </row>
        <row r="343">
          <cell r="A343">
            <v>1411</v>
          </cell>
          <cell r="C343" t="str">
            <v>Gobierno Autónomo Municipal de Eucaliptus</v>
          </cell>
          <cell r="D343" t="str">
            <v>Cdor. Sonia Garcia</v>
          </cell>
          <cell r="E343" t="str">
            <v>SGP</v>
          </cell>
        </row>
        <row r="344">
          <cell r="A344">
            <v>1412</v>
          </cell>
          <cell r="C344" t="str">
            <v>Gobierno Autónomo Municipal de Santiago de Huari</v>
          </cell>
          <cell r="D344" t="str">
            <v>Cdor. Sonia Garcia</v>
          </cell>
          <cell r="E344" t="str">
            <v>SGP</v>
          </cell>
        </row>
        <row r="345">
          <cell r="A345">
            <v>1413</v>
          </cell>
          <cell r="C345" t="str">
            <v>Gobierno Autónomo Municipal de Totora</v>
          </cell>
          <cell r="D345" t="str">
            <v>Cdor. Sonia Garcia</v>
          </cell>
          <cell r="E345" t="str">
            <v>SGP</v>
          </cell>
        </row>
        <row r="346">
          <cell r="A346">
            <v>1414</v>
          </cell>
          <cell r="C346" t="str">
            <v>Gobierno Autónomo Municipal de Corque</v>
          </cell>
          <cell r="D346" t="str">
            <v>Cdor. Sonia Garcia</v>
          </cell>
          <cell r="E346" t="str">
            <v>SGP</v>
          </cell>
        </row>
        <row r="347">
          <cell r="A347">
            <v>1415</v>
          </cell>
          <cell r="C347" t="str">
            <v>Gobierno Autónomo Municipal de Choquecota</v>
          </cell>
          <cell r="D347" t="str">
            <v>Cdor. Sonia Garcia</v>
          </cell>
          <cell r="E347" t="str">
            <v>SGP</v>
          </cell>
        </row>
        <row r="348">
          <cell r="A348">
            <v>1416</v>
          </cell>
          <cell r="C348" t="str">
            <v>Gobierno Autónomo Municipal de Curahuara de Carangas</v>
          </cell>
          <cell r="D348" t="str">
            <v>Cdor. Sonia Garcia</v>
          </cell>
          <cell r="E348" t="str">
            <v>SGP</v>
          </cell>
        </row>
        <row r="349">
          <cell r="A349">
            <v>1417</v>
          </cell>
          <cell r="C349" t="str">
            <v>Gobierno Autónomo Municipal de Turco</v>
          </cell>
          <cell r="D349" t="str">
            <v>Cdor. Sonia Garcia</v>
          </cell>
          <cell r="E349" t="str">
            <v>SGP</v>
          </cell>
        </row>
        <row r="350">
          <cell r="A350">
            <v>1418</v>
          </cell>
          <cell r="C350" t="str">
            <v>Gobierno Autónomo Municipal de Huachacalla</v>
          </cell>
          <cell r="D350" t="str">
            <v>Cdor. Sonia Garcia</v>
          </cell>
          <cell r="E350" t="str">
            <v>SGP</v>
          </cell>
        </row>
        <row r="351">
          <cell r="A351">
            <v>1419</v>
          </cell>
          <cell r="C351" t="str">
            <v>Gobierno Autónomo Municipal de Escara</v>
          </cell>
          <cell r="D351" t="str">
            <v>Cdor. Sonia Garcia</v>
          </cell>
          <cell r="E351" t="str">
            <v>SGP</v>
          </cell>
        </row>
        <row r="352">
          <cell r="A352">
            <v>1420</v>
          </cell>
          <cell r="C352" t="str">
            <v>Gobierno Autónomo Municipal de Cruz de Machacamarca</v>
          </cell>
          <cell r="D352" t="str">
            <v>Cdor. Sonia Garcia</v>
          </cell>
          <cell r="E352" t="str">
            <v>SGP</v>
          </cell>
        </row>
        <row r="353">
          <cell r="A353">
            <v>1421</v>
          </cell>
          <cell r="C353" t="str">
            <v>Gobierno Autónomo Municipal de Yunguyo de Litoral</v>
          </cell>
          <cell r="D353" t="str">
            <v>Cdor. Sonia Garcia</v>
          </cell>
          <cell r="E353" t="str">
            <v>SGP</v>
          </cell>
        </row>
        <row r="354">
          <cell r="A354">
            <v>1422</v>
          </cell>
          <cell r="C354" t="str">
            <v>Gobierno Autónomo Municipal de Esmeralda</v>
          </cell>
          <cell r="D354" t="str">
            <v>Cdor. Sonia Garcia</v>
          </cell>
          <cell r="E354" t="str">
            <v>SGP</v>
          </cell>
        </row>
        <row r="355">
          <cell r="A355">
            <v>1423</v>
          </cell>
          <cell r="C355" t="str">
            <v>Gobierno Autónomo Municipal de Toledo</v>
          </cell>
          <cell r="D355" t="str">
            <v>Cdor. Sonia Garcia</v>
          </cell>
          <cell r="E355" t="str">
            <v>SGP</v>
          </cell>
        </row>
        <row r="356">
          <cell r="A356">
            <v>1424</v>
          </cell>
          <cell r="C356" t="str">
            <v>Gobierno Autónomo Municipal de Andamarca (Santiago de Andamarca)</v>
          </cell>
          <cell r="D356" t="str">
            <v>Cdor. Sonia Garcia</v>
          </cell>
          <cell r="E356" t="str">
            <v>SGP</v>
          </cell>
        </row>
        <row r="357">
          <cell r="A357">
            <v>1425</v>
          </cell>
          <cell r="C357" t="str">
            <v>Gobierno Autónomo Municipal de Belén de Andamarca</v>
          </cell>
          <cell r="D357" t="str">
            <v>Cdor. Sonia Garcia</v>
          </cell>
          <cell r="E357" t="str">
            <v>SGP</v>
          </cell>
        </row>
        <row r="358">
          <cell r="A358">
            <v>1426</v>
          </cell>
          <cell r="C358" t="str">
            <v>Gobierno Autónomo Municipal de Salinas de G. Mendoza</v>
          </cell>
          <cell r="D358" t="str">
            <v>Cdor. Sonia Garcia</v>
          </cell>
          <cell r="E358" t="str">
            <v>SGP</v>
          </cell>
        </row>
        <row r="359">
          <cell r="A359">
            <v>1427</v>
          </cell>
          <cell r="C359" t="str">
            <v>Gobierno Autónomo Municipal de Pampa Aullagas</v>
          </cell>
          <cell r="D359" t="str">
            <v>Cdor. Sonia Garcia</v>
          </cell>
          <cell r="E359" t="str">
            <v>SGP</v>
          </cell>
        </row>
        <row r="360">
          <cell r="A360">
            <v>1428</v>
          </cell>
          <cell r="C360" t="str">
            <v>Gobierno Autónomo Municipal de La Rivera</v>
          </cell>
          <cell r="D360" t="str">
            <v>Cdor. Sonia Garcia</v>
          </cell>
          <cell r="E360" t="str">
            <v>SGP</v>
          </cell>
        </row>
        <row r="361">
          <cell r="A361">
            <v>1429</v>
          </cell>
          <cell r="C361" t="str">
            <v>Gobierno Autónomo Municipal de Todos Santos</v>
          </cell>
          <cell r="D361" t="str">
            <v>Cdor. Sonia Garcia</v>
          </cell>
          <cell r="E361" t="str">
            <v>SGP</v>
          </cell>
        </row>
        <row r="362">
          <cell r="A362">
            <v>1430</v>
          </cell>
          <cell r="C362" t="str">
            <v>Gobierno Autónomo Municipal de Carangas</v>
          </cell>
          <cell r="D362" t="str">
            <v>Cdor. Sonia Garcia</v>
          </cell>
          <cell r="E362" t="str">
            <v>SGP</v>
          </cell>
        </row>
        <row r="363">
          <cell r="A363">
            <v>1431</v>
          </cell>
          <cell r="C363" t="str">
            <v>Gobierno Autónomo Municipal de Sabaya</v>
          </cell>
          <cell r="D363" t="str">
            <v>Cdor. Sonia Garcia</v>
          </cell>
          <cell r="E363" t="str">
            <v>SGP</v>
          </cell>
        </row>
        <row r="364">
          <cell r="A364">
            <v>1432</v>
          </cell>
          <cell r="C364" t="str">
            <v>Gobierno Autónomo Municipal de Coipasa</v>
          </cell>
          <cell r="D364" t="str">
            <v>Cdor. Sonia Garcia</v>
          </cell>
          <cell r="E364" t="str">
            <v>SGP</v>
          </cell>
        </row>
        <row r="365">
          <cell r="A365">
            <v>1434</v>
          </cell>
          <cell r="C365" t="str">
            <v>Gobierno Autónomo Municipal de Huayllamarca (Santiago de Huayllamarca)</v>
          </cell>
          <cell r="D365" t="str">
            <v>Cdor. Sonia Garcia</v>
          </cell>
          <cell r="E365" t="str">
            <v>SGP</v>
          </cell>
        </row>
        <row r="366">
          <cell r="A366">
            <v>1435</v>
          </cell>
          <cell r="C366" t="str">
            <v>Gobierno Autónomo Municipal de Soracachi</v>
          </cell>
          <cell r="D366" t="str">
            <v>Cdor. Sonia Garcia</v>
          </cell>
          <cell r="E366" t="str">
            <v>SGP</v>
          </cell>
        </row>
        <row r="367">
          <cell r="A367">
            <v>1501</v>
          </cell>
          <cell r="C367" t="str">
            <v>Gobierno Autónomo Municipal de Potosí</v>
          </cell>
          <cell r="D367" t="str">
            <v>Cdor. Sonia Garcia</v>
          </cell>
          <cell r="E367" t="str">
            <v>SGP</v>
          </cell>
        </row>
        <row r="368">
          <cell r="A368">
            <v>1502</v>
          </cell>
          <cell r="C368" t="str">
            <v>Gobierno Autónomo Municipal de Tinguipaya</v>
          </cell>
          <cell r="D368" t="str">
            <v>Cdor. Sonia Garcia</v>
          </cell>
          <cell r="E368" t="str">
            <v>SGP</v>
          </cell>
        </row>
        <row r="369">
          <cell r="A369">
            <v>1503</v>
          </cell>
          <cell r="C369" t="str">
            <v>Gobierno Autónomo Municipal de Yocalla</v>
          </cell>
          <cell r="D369" t="str">
            <v>Cdor. Sonia Garcia</v>
          </cell>
          <cell r="E369" t="str">
            <v>SGP</v>
          </cell>
        </row>
        <row r="370">
          <cell r="A370">
            <v>1504</v>
          </cell>
          <cell r="C370" t="str">
            <v>Gobierno Autónomo Municipal de Urmiri</v>
          </cell>
          <cell r="D370" t="str">
            <v>Cdor. Sonia Garcia</v>
          </cell>
          <cell r="E370" t="str">
            <v>SGP</v>
          </cell>
        </row>
        <row r="371">
          <cell r="A371">
            <v>1505</v>
          </cell>
          <cell r="C371" t="str">
            <v>Gobierno Autónomo Municipal de Uncía</v>
          </cell>
          <cell r="D371" t="str">
            <v>Cdor. Sonia Garcia</v>
          </cell>
          <cell r="E371" t="str">
            <v>SGP</v>
          </cell>
        </row>
        <row r="372">
          <cell r="A372">
            <v>1506</v>
          </cell>
          <cell r="C372" t="str">
            <v>Gobierno Autónomo Municipal de Chayanta</v>
          </cell>
          <cell r="D372" t="str">
            <v>Cdor. Sonia Garcia</v>
          </cell>
          <cell r="E372" t="str">
            <v>SGP</v>
          </cell>
        </row>
        <row r="373">
          <cell r="A373">
            <v>1507</v>
          </cell>
          <cell r="C373" t="str">
            <v>Gobierno Autónomo Municipal de Llallagua</v>
          </cell>
          <cell r="D373" t="str">
            <v>Cdor. Sonia Garcia</v>
          </cell>
          <cell r="E373" t="str">
            <v>SGP</v>
          </cell>
        </row>
        <row r="374">
          <cell r="A374">
            <v>1508</v>
          </cell>
          <cell r="C374" t="str">
            <v>Gobierno Autónomo Municipal de Betanzos</v>
          </cell>
          <cell r="D374" t="str">
            <v>Cdor. Sonia Garcia</v>
          </cell>
          <cell r="E374" t="str">
            <v>SGP</v>
          </cell>
        </row>
        <row r="375">
          <cell r="A375">
            <v>1509</v>
          </cell>
          <cell r="C375" t="str">
            <v>Gobierno Autónomo Municipal de Chaqui</v>
          </cell>
          <cell r="D375" t="str">
            <v>Cdor. Sonia Garcia</v>
          </cell>
          <cell r="E375" t="str">
            <v>SGP</v>
          </cell>
        </row>
        <row r="376">
          <cell r="A376">
            <v>1510</v>
          </cell>
          <cell r="C376" t="str">
            <v>Gobierno Autónomo Municipal de Tacobamba</v>
          </cell>
          <cell r="D376" t="str">
            <v>Cdor. Sonia Garcia</v>
          </cell>
          <cell r="E376" t="str">
            <v>SGP</v>
          </cell>
        </row>
        <row r="377">
          <cell r="A377">
            <v>1511</v>
          </cell>
          <cell r="C377" t="str">
            <v>Gobierno Autónomo Municipal de Colquechaca</v>
          </cell>
          <cell r="D377" t="str">
            <v>Cdor. Sonia Garcia</v>
          </cell>
          <cell r="E377" t="str">
            <v>SGP</v>
          </cell>
        </row>
        <row r="378">
          <cell r="A378">
            <v>1512</v>
          </cell>
          <cell r="C378" t="str">
            <v>Gobierno Autónomo Municipal de Ravelo</v>
          </cell>
          <cell r="D378" t="str">
            <v>Cdor. Sonia Garcia</v>
          </cell>
          <cell r="E378" t="str">
            <v>SGP</v>
          </cell>
        </row>
        <row r="379">
          <cell r="A379">
            <v>1513</v>
          </cell>
          <cell r="C379" t="str">
            <v>Gobierno Autónomo Municipal de Pocoata</v>
          </cell>
          <cell r="D379" t="str">
            <v>Cdor. Sonia Garcia</v>
          </cell>
          <cell r="E379" t="str">
            <v>SGP</v>
          </cell>
        </row>
        <row r="380">
          <cell r="A380">
            <v>1514</v>
          </cell>
          <cell r="C380" t="str">
            <v>Gobierno Autónomo Municipal de Ocurí</v>
          </cell>
          <cell r="D380" t="str">
            <v>Cdor. Sonia Garcia</v>
          </cell>
          <cell r="E380" t="str">
            <v>SGP</v>
          </cell>
        </row>
        <row r="381">
          <cell r="A381">
            <v>1515</v>
          </cell>
          <cell r="C381" t="str">
            <v>Gobierno Autónomo Municipal de San Pedro de Buena Vista</v>
          </cell>
          <cell r="D381" t="str">
            <v>Cdor. Sonia Garcia</v>
          </cell>
          <cell r="E381" t="str">
            <v>SGP</v>
          </cell>
        </row>
        <row r="382">
          <cell r="A382">
            <v>1516</v>
          </cell>
          <cell r="C382" t="str">
            <v>Gobierno Autónomo Municipal de Toro Toro</v>
          </cell>
          <cell r="D382" t="str">
            <v>Cdor. Sonia Garcia</v>
          </cell>
          <cell r="E382" t="str">
            <v>SGP</v>
          </cell>
        </row>
        <row r="383">
          <cell r="A383">
            <v>1517</v>
          </cell>
          <cell r="C383" t="str">
            <v>Gobierno Autónomo Municipal de Cotagaita</v>
          </cell>
          <cell r="D383" t="str">
            <v>Cdor. Sonia Garcia</v>
          </cell>
          <cell r="E383" t="str">
            <v>SGP</v>
          </cell>
        </row>
        <row r="384">
          <cell r="A384">
            <v>1518</v>
          </cell>
          <cell r="C384" t="str">
            <v>Gobierno Autónomo Municipal de Vitichi</v>
          </cell>
          <cell r="D384" t="str">
            <v>Cdor. Sonia Garcia</v>
          </cell>
          <cell r="E384" t="str">
            <v>SGP</v>
          </cell>
        </row>
        <row r="385">
          <cell r="A385">
            <v>1519</v>
          </cell>
          <cell r="C385" t="str">
            <v>Gobierno Autónomo Municipal de Tupiza</v>
          </cell>
          <cell r="D385" t="str">
            <v>Cdor. Sonia Garcia</v>
          </cell>
          <cell r="E385" t="str">
            <v>SGP</v>
          </cell>
        </row>
        <row r="386">
          <cell r="A386">
            <v>1520</v>
          </cell>
          <cell r="C386" t="str">
            <v>Gobierno Autónomo Municipal de Atocha</v>
          </cell>
          <cell r="D386" t="str">
            <v>Cdor. Sonia Garcia</v>
          </cell>
          <cell r="E386" t="str">
            <v>SGP</v>
          </cell>
        </row>
        <row r="387">
          <cell r="A387">
            <v>1521</v>
          </cell>
          <cell r="C387" t="str">
            <v>Gobierno Autónomo Municipal de Colcha"K" (Villa Martín)</v>
          </cell>
          <cell r="D387" t="str">
            <v>Cdor. Sonia Garcia</v>
          </cell>
          <cell r="E387" t="str">
            <v>SGP</v>
          </cell>
        </row>
        <row r="388">
          <cell r="A388">
            <v>1522</v>
          </cell>
          <cell r="C388" t="str">
            <v>Gobierno Autónomo Municipal de San Pedro de Quemes</v>
          </cell>
          <cell r="D388" t="str">
            <v>Cdor. Sonia Garcia</v>
          </cell>
          <cell r="E388" t="str">
            <v>SGP</v>
          </cell>
        </row>
        <row r="389">
          <cell r="A389">
            <v>1523</v>
          </cell>
          <cell r="C389" t="str">
            <v>Gobierno Autónomo Municipal de San Pablo de Lípez</v>
          </cell>
          <cell r="D389" t="str">
            <v>Cdor. Sonia Garcia</v>
          </cell>
          <cell r="E389" t="str">
            <v>SGP</v>
          </cell>
        </row>
        <row r="390">
          <cell r="A390">
            <v>1524</v>
          </cell>
          <cell r="C390" t="str">
            <v>Gobierno Autónomo Municipal de Mojinete</v>
          </cell>
          <cell r="D390" t="str">
            <v>Cdor. Sonia Garcia</v>
          </cell>
          <cell r="E390" t="str">
            <v>SGP</v>
          </cell>
        </row>
        <row r="391">
          <cell r="A391">
            <v>1525</v>
          </cell>
          <cell r="C391" t="str">
            <v>Gobierno Autónomo Municipal de San Antonio de Esmoruco</v>
          </cell>
          <cell r="D391" t="str">
            <v>Cdor. Sonia Garcia</v>
          </cell>
          <cell r="E391" t="str">
            <v>SGP</v>
          </cell>
        </row>
        <row r="392">
          <cell r="A392">
            <v>1526</v>
          </cell>
          <cell r="C392" t="str">
            <v>Gobierno Autónomo Municipal de Sacaca (Villa de Sacaca)</v>
          </cell>
          <cell r="D392" t="str">
            <v>Cdor. Sonia Garcia</v>
          </cell>
          <cell r="E392" t="str">
            <v>SGP</v>
          </cell>
        </row>
        <row r="393">
          <cell r="A393">
            <v>1527</v>
          </cell>
          <cell r="C393" t="str">
            <v>Gobierno Autónomo Municipal de Caripuyo</v>
          </cell>
          <cell r="D393" t="str">
            <v>Cdor. Sonia Garcia</v>
          </cell>
          <cell r="E393" t="str">
            <v>SGP</v>
          </cell>
        </row>
        <row r="394">
          <cell r="A394">
            <v>1528</v>
          </cell>
          <cell r="C394" t="str">
            <v>Gobierno Autónomo Municipal de Puna (Villa Talavera)</v>
          </cell>
          <cell r="D394" t="str">
            <v>Cdor. Sonia Garcia</v>
          </cell>
          <cell r="E394" t="str">
            <v>SGP</v>
          </cell>
        </row>
        <row r="395">
          <cell r="A395">
            <v>1529</v>
          </cell>
          <cell r="C395" t="str">
            <v>Gobierno Autónomo Municipal de Caiza "D"</v>
          </cell>
          <cell r="D395" t="str">
            <v>Cdor. Sonia Garcia</v>
          </cell>
          <cell r="E395" t="str">
            <v>SGP</v>
          </cell>
        </row>
        <row r="396">
          <cell r="A396">
            <v>1530</v>
          </cell>
          <cell r="C396" t="str">
            <v>Gobierno Autónomo Municipal de Uyuni</v>
          </cell>
          <cell r="D396" t="str">
            <v>Cdor. Sonia Garcia</v>
          </cell>
          <cell r="E396" t="str">
            <v>SGP</v>
          </cell>
        </row>
        <row r="397">
          <cell r="A397">
            <v>1531</v>
          </cell>
          <cell r="C397" t="str">
            <v>Gobierno Autónomo Municipal de Tomave</v>
          </cell>
          <cell r="D397" t="str">
            <v>Cdor. Sonia Garcia</v>
          </cell>
          <cell r="E397" t="str">
            <v>SGP</v>
          </cell>
        </row>
        <row r="398">
          <cell r="A398">
            <v>1532</v>
          </cell>
          <cell r="C398" t="str">
            <v>Gobierno Autónomo Municipal de Porco</v>
          </cell>
          <cell r="D398" t="str">
            <v>Cdor. Sonia Garcia</v>
          </cell>
          <cell r="E398" t="str">
            <v>SGP</v>
          </cell>
        </row>
        <row r="399">
          <cell r="A399">
            <v>1533</v>
          </cell>
          <cell r="C399" t="str">
            <v>Gobierno Autónomo Municipal de Arampampa</v>
          </cell>
          <cell r="D399" t="str">
            <v>Cdor. Sonia Garcia</v>
          </cell>
          <cell r="E399" t="str">
            <v>SGP</v>
          </cell>
        </row>
        <row r="400">
          <cell r="A400">
            <v>1534</v>
          </cell>
          <cell r="C400" t="str">
            <v>Gobierno Autónomo Municipal de Acasio</v>
          </cell>
          <cell r="D400" t="str">
            <v>Cdor. Sonia Garcia</v>
          </cell>
          <cell r="E400" t="str">
            <v>SGP</v>
          </cell>
        </row>
        <row r="401">
          <cell r="A401">
            <v>1535</v>
          </cell>
          <cell r="C401" t="str">
            <v>Gobierno Autónomo Municipal de Llica</v>
          </cell>
          <cell r="D401" t="str">
            <v>Cdor. Sonia Garcia</v>
          </cell>
          <cell r="E401" t="str">
            <v>SGP</v>
          </cell>
        </row>
        <row r="402">
          <cell r="A402">
            <v>1536</v>
          </cell>
          <cell r="C402" t="str">
            <v>Gobierno Autónomo Municipal de Tahua</v>
          </cell>
          <cell r="D402" t="str">
            <v>Cdor. Sonia Garcia</v>
          </cell>
          <cell r="E402" t="str">
            <v>SGP</v>
          </cell>
        </row>
        <row r="403">
          <cell r="A403">
            <v>1537</v>
          </cell>
          <cell r="C403" t="str">
            <v>Gobierno Autónomo Municipal de Villazón</v>
          </cell>
          <cell r="D403" t="str">
            <v>Cdor. Sonia Garcia</v>
          </cell>
          <cell r="E403" t="str">
            <v>SGP</v>
          </cell>
        </row>
        <row r="404">
          <cell r="A404">
            <v>1538</v>
          </cell>
          <cell r="C404" t="str">
            <v>Gobierno Autónomo Municipal de San Agustín</v>
          </cell>
          <cell r="D404" t="str">
            <v>Cdor. Sonia Garcia</v>
          </cell>
          <cell r="E404" t="str">
            <v>SGP</v>
          </cell>
        </row>
        <row r="405">
          <cell r="A405">
            <v>1539</v>
          </cell>
          <cell r="C405" t="str">
            <v>Gobierno Autónomo Municipal de Ckochas</v>
          </cell>
          <cell r="D405" t="str">
            <v>Cdor. Sonia Garcia</v>
          </cell>
          <cell r="E405" t="str">
            <v>SGP</v>
          </cell>
        </row>
        <row r="406">
          <cell r="A406">
            <v>1540</v>
          </cell>
          <cell r="C406" t="str">
            <v>Gobierno Autónomo Municipal de Chuquihuta Ayllu Jucumani</v>
          </cell>
          <cell r="D406" t="str">
            <v>Cdor. Sonia Garcia</v>
          </cell>
          <cell r="E406" t="str">
            <v>SGP</v>
          </cell>
        </row>
        <row r="407">
          <cell r="A407">
            <v>1601</v>
          </cell>
          <cell r="C407" t="str">
            <v>Gobierno Autónomo Municipal de Tarija</v>
          </cell>
          <cell r="D407" t="str">
            <v>Cdor. Sonia Garcia</v>
          </cell>
          <cell r="E407" t="str">
            <v>SGP</v>
          </cell>
        </row>
        <row r="408">
          <cell r="A408">
            <v>1602</v>
          </cell>
          <cell r="C408" t="str">
            <v>Gobierno Autónomo Municipal de Padcaya</v>
          </cell>
          <cell r="D408" t="str">
            <v>Cdor. Sonia Garcia</v>
          </cell>
          <cell r="E408" t="str">
            <v>SGP</v>
          </cell>
        </row>
        <row r="409">
          <cell r="A409">
            <v>1603</v>
          </cell>
          <cell r="C409" t="str">
            <v>Gobierno Autónomo Municipal de Bermejo</v>
          </cell>
          <cell r="D409" t="str">
            <v>Cdor. Sonia Garcia</v>
          </cell>
          <cell r="E409" t="str">
            <v>SGP</v>
          </cell>
        </row>
        <row r="410">
          <cell r="A410">
            <v>1604</v>
          </cell>
          <cell r="C410" t="str">
            <v>Gobierno Autónomo Municipal de Yacuiba</v>
          </cell>
          <cell r="D410" t="str">
            <v>Cdor. Sonia Garcia</v>
          </cell>
          <cell r="E410" t="str">
            <v>SGP</v>
          </cell>
        </row>
        <row r="411">
          <cell r="A411">
            <v>1605</v>
          </cell>
          <cell r="C411" t="str">
            <v>Gobierno Autónomo Municipal de Caraparí</v>
          </cell>
          <cell r="D411" t="str">
            <v>Cdor. Sonia Garcia</v>
          </cell>
          <cell r="E411" t="str">
            <v>SGP</v>
          </cell>
        </row>
        <row r="412">
          <cell r="A412">
            <v>1606</v>
          </cell>
          <cell r="C412" t="str">
            <v>Gobierno Autónomo Municipal de Villamontes</v>
          </cell>
          <cell r="D412" t="str">
            <v>Cdor. Sonia Garcia</v>
          </cell>
          <cell r="E412" t="str">
            <v>SGP</v>
          </cell>
        </row>
        <row r="413">
          <cell r="A413">
            <v>1607</v>
          </cell>
          <cell r="C413" t="str">
            <v>Gobierno Autónomo Municipal de Uriondo (Concepción)</v>
          </cell>
          <cell r="D413" t="str">
            <v>Cdor. Sonia Garcia</v>
          </cell>
          <cell r="E413" t="str">
            <v>SGP</v>
          </cell>
        </row>
        <row r="414">
          <cell r="A414">
            <v>1608</v>
          </cell>
          <cell r="C414" t="str">
            <v>Gobierno Autónomo Municipal de Yunchara</v>
          </cell>
          <cell r="D414" t="str">
            <v>Cdor. Sonia Garcia</v>
          </cell>
          <cell r="E414" t="str">
            <v>SGP</v>
          </cell>
        </row>
        <row r="415">
          <cell r="A415">
            <v>1609</v>
          </cell>
          <cell r="C415" t="str">
            <v>Gobierno Autónomo Municipal de San Lorenzo</v>
          </cell>
          <cell r="D415" t="str">
            <v>Cdor. Sonia Garcia</v>
          </cell>
          <cell r="E415" t="str">
            <v>SGP</v>
          </cell>
        </row>
        <row r="416">
          <cell r="A416">
            <v>1610</v>
          </cell>
          <cell r="C416" t="str">
            <v>Gobierno Autónomo Municipal de El Puente</v>
          </cell>
          <cell r="D416" t="str">
            <v>Cdor. Sonia Garcia</v>
          </cell>
          <cell r="E416" t="str">
            <v>SGP</v>
          </cell>
        </row>
        <row r="417">
          <cell r="A417">
            <v>1611</v>
          </cell>
          <cell r="C417" t="str">
            <v>Gobierno Autónomo Municipal de Entre Ríos</v>
          </cell>
          <cell r="D417" t="str">
            <v>Cdor. Sonia Garcia</v>
          </cell>
          <cell r="E417" t="str">
            <v>SGP</v>
          </cell>
        </row>
        <row r="418">
          <cell r="A418">
            <v>1701</v>
          </cell>
          <cell r="C418" t="str">
            <v>Gobierno Autónomo Municipal de Santa Cruz de La Sierra</v>
          </cell>
          <cell r="D418" t="str">
            <v>Cdor. Sonia Garcia</v>
          </cell>
          <cell r="E418" t="str">
            <v>SGP</v>
          </cell>
        </row>
        <row r="419">
          <cell r="A419">
            <v>1702</v>
          </cell>
          <cell r="C419" t="str">
            <v>Gobierno Autónomo Municipal de Cotoca</v>
          </cell>
          <cell r="D419" t="str">
            <v>Cdor. Sonia Garcia</v>
          </cell>
          <cell r="E419" t="str">
            <v>SGP</v>
          </cell>
        </row>
        <row r="420">
          <cell r="A420">
            <v>1703</v>
          </cell>
          <cell r="C420" t="str">
            <v>Gobierno Autónomo Municipal de Porongo (Ayacucho)</v>
          </cell>
          <cell r="D420" t="str">
            <v>Cdor. Sonia Garcia</v>
          </cell>
          <cell r="E420" t="str">
            <v>SGP</v>
          </cell>
        </row>
        <row r="421">
          <cell r="A421">
            <v>1704</v>
          </cell>
          <cell r="C421" t="str">
            <v>Gobierno Autónomo Municipal de La Guardia</v>
          </cell>
          <cell r="D421" t="str">
            <v>Cdor. Sonia Garcia</v>
          </cell>
          <cell r="E421" t="str">
            <v>SGP</v>
          </cell>
        </row>
        <row r="422">
          <cell r="A422">
            <v>1705</v>
          </cell>
          <cell r="C422" t="str">
            <v>Gobierno Autónomo Municipal de El Torno</v>
          </cell>
          <cell r="D422" t="str">
            <v>Cdor. Sonia Garcia</v>
          </cell>
          <cell r="E422" t="str">
            <v>SGP</v>
          </cell>
        </row>
        <row r="423">
          <cell r="A423">
            <v>1706</v>
          </cell>
          <cell r="C423" t="str">
            <v>Gobierno Autónomo Municipal de Warnes</v>
          </cell>
          <cell r="D423" t="str">
            <v>Cdor. Sonia Garcia</v>
          </cell>
          <cell r="E423" t="str">
            <v>SGP</v>
          </cell>
        </row>
        <row r="424">
          <cell r="A424">
            <v>1707</v>
          </cell>
          <cell r="C424" t="str">
            <v>Gobierno Autónomo Municipal de San Ignacio (San Ignacio de Velasco)</v>
          </cell>
          <cell r="D424" t="str">
            <v>Cdor. Sonia Garcia</v>
          </cell>
          <cell r="E424" t="str">
            <v>SGP</v>
          </cell>
        </row>
        <row r="425">
          <cell r="A425">
            <v>1708</v>
          </cell>
          <cell r="C425" t="str">
            <v>Gobierno Autónomo Municipal de San Miguel (San Miguel de Velasco)</v>
          </cell>
          <cell r="D425" t="str">
            <v>Cdor. Sonia Garcia</v>
          </cell>
          <cell r="E425" t="str">
            <v>SGP</v>
          </cell>
        </row>
        <row r="426">
          <cell r="A426">
            <v>1709</v>
          </cell>
          <cell r="C426" t="str">
            <v>Gobierno Autónomo Municipal de San Rafael</v>
          </cell>
          <cell r="D426" t="str">
            <v>Cdor. Sonia Garcia</v>
          </cell>
          <cell r="E426" t="str">
            <v>SGP</v>
          </cell>
        </row>
        <row r="427">
          <cell r="A427">
            <v>1710</v>
          </cell>
          <cell r="C427" t="str">
            <v>Gobierno Autónomo Municipal de Buena Vista</v>
          </cell>
          <cell r="D427" t="str">
            <v>Cdor. Sonia Garcia</v>
          </cell>
          <cell r="E427" t="str">
            <v>SGP</v>
          </cell>
        </row>
        <row r="428">
          <cell r="A428">
            <v>1711</v>
          </cell>
          <cell r="C428" t="str">
            <v>Gobierno Autónomo Municipal de San Carlos</v>
          </cell>
          <cell r="D428" t="str">
            <v>Cdor. Sonia Garcia</v>
          </cell>
          <cell r="E428" t="str">
            <v>SGP</v>
          </cell>
        </row>
        <row r="429">
          <cell r="A429">
            <v>1712</v>
          </cell>
          <cell r="C429" t="str">
            <v>Gobierno Autónomo Municipal de Yapacaní</v>
          </cell>
          <cell r="D429" t="str">
            <v>Cdor. Sonia Garcia</v>
          </cell>
          <cell r="E429" t="str">
            <v>SGP</v>
          </cell>
        </row>
        <row r="430">
          <cell r="A430">
            <v>1713</v>
          </cell>
          <cell r="C430" t="str">
            <v>Gobierno Autónomo Municipal de San José</v>
          </cell>
          <cell r="D430" t="str">
            <v>Cdor. Sonia Garcia</v>
          </cell>
          <cell r="E430" t="str">
            <v>SGP</v>
          </cell>
        </row>
        <row r="431">
          <cell r="A431">
            <v>1714</v>
          </cell>
          <cell r="C431" t="str">
            <v>Gobierno Autónomo Municipal de Pailón</v>
          </cell>
          <cell r="D431" t="str">
            <v>Cdor. Sonia Garcia</v>
          </cell>
          <cell r="E431" t="str">
            <v>SGP</v>
          </cell>
        </row>
        <row r="432">
          <cell r="A432">
            <v>1715</v>
          </cell>
          <cell r="C432" t="str">
            <v>Gobierno Autónomo Municipal de Roboré</v>
          </cell>
          <cell r="D432" t="str">
            <v>Cdor. Sonia Garcia</v>
          </cell>
          <cell r="E432" t="str">
            <v>SGP</v>
          </cell>
        </row>
        <row r="433">
          <cell r="A433">
            <v>1716</v>
          </cell>
          <cell r="C433" t="str">
            <v>Gobierno Autónomo Municipal de Portachuelo</v>
          </cell>
          <cell r="D433" t="str">
            <v>Cdor. Sonia Garcia</v>
          </cell>
          <cell r="E433" t="str">
            <v>SGP</v>
          </cell>
        </row>
        <row r="434">
          <cell r="A434">
            <v>1717</v>
          </cell>
          <cell r="C434" t="str">
            <v>Gobierno Autónomo Municipal de Santa Rosa del Sara</v>
          </cell>
          <cell r="D434" t="str">
            <v>Cdor. Sonia Garcia</v>
          </cell>
          <cell r="E434" t="str">
            <v>SGP</v>
          </cell>
        </row>
        <row r="435">
          <cell r="A435">
            <v>1718</v>
          </cell>
          <cell r="C435" t="str">
            <v>Gobierno Autónomo Municipal de Lagunillas</v>
          </cell>
          <cell r="D435" t="str">
            <v>Cdor. Sonia Garcia</v>
          </cell>
          <cell r="E435" t="str">
            <v>SGP</v>
          </cell>
        </row>
        <row r="436">
          <cell r="A436">
            <v>1720</v>
          </cell>
          <cell r="C436" t="str">
            <v>Gobierno Autónomo Municipal de Cabezas</v>
          </cell>
          <cell r="D436" t="str">
            <v>Cdor. Sonia Garcia</v>
          </cell>
          <cell r="E436" t="str">
            <v>SGP</v>
          </cell>
        </row>
        <row r="437">
          <cell r="A437">
            <v>1721</v>
          </cell>
          <cell r="C437" t="str">
            <v>Gobierno Autónomo Municipal de Cuevo</v>
          </cell>
          <cell r="D437" t="str">
            <v>Cdor. Sonia Garcia</v>
          </cell>
          <cell r="E437" t="str">
            <v>SGP</v>
          </cell>
        </row>
        <row r="438">
          <cell r="A438">
            <v>1722</v>
          </cell>
          <cell r="C438" t="str">
            <v>Gobierno Autónomo Municipal de Gutiérrez</v>
          </cell>
          <cell r="D438" t="str">
            <v>Cdor. Sonia Garcia</v>
          </cell>
          <cell r="E438" t="str">
            <v>SGP</v>
          </cell>
        </row>
        <row r="439">
          <cell r="A439">
            <v>1723</v>
          </cell>
          <cell r="C439" t="str">
            <v>Gobierno Autónomo Municipal de Camiri</v>
          </cell>
          <cell r="D439" t="str">
            <v>Cdor. Sonia Garcia</v>
          </cell>
          <cell r="E439" t="str">
            <v>SGP</v>
          </cell>
        </row>
        <row r="440">
          <cell r="A440">
            <v>1724</v>
          </cell>
          <cell r="C440" t="str">
            <v>Gobierno Autónomo Municipal de Boyuibe</v>
          </cell>
          <cell r="D440" t="str">
            <v>Cdor. Sonia Garcia</v>
          </cell>
          <cell r="E440" t="str">
            <v>SGP</v>
          </cell>
        </row>
        <row r="441">
          <cell r="A441">
            <v>1725</v>
          </cell>
          <cell r="C441" t="str">
            <v>Gobierno Autónomo Municipal de Vallegrande</v>
          </cell>
          <cell r="D441" t="str">
            <v>Cdor. Sonia Garcia</v>
          </cell>
          <cell r="E441" t="str">
            <v>SGP</v>
          </cell>
        </row>
        <row r="442">
          <cell r="A442">
            <v>1726</v>
          </cell>
          <cell r="C442" t="str">
            <v>Gobierno Autónomo Municipal de Trigal</v>
          </cell>
          <cell r="D442" t="str">
            <v>Cdor. Sonia Garcia</v>
          </cell>
          <cell r="E442" t="str">
            <v>SGP</v>
          </cell>
        </row>
        <row r="443">
          <cell r="A443">
            <v>1727</v>
          </cell>
          <cell r="C443" t="str">
            <v>Gobierno Autónomo Municipal de Moro Moro</v>
          </cell>
          <cell r="D443" t="str">
            <v>Cdor. Sonia Garcia</v>
          </cell>
          <cell r="E443" t="str">
            <v>SGP</v>
          </cell>
        </row>
        <row r="444">
          <cell r="A444">
            <v>1728</v>
          </cell>
          <cell r="C444" t="str">
            <v>Gobierno Autónomo Municipal de Postrer Valle</v>
          </cell>
          <cell r="D444" t="str">
            <v>Cdor. Sonia Garcia</v>
          </cell>
          <cell r="E444" t="str">
            <v>SGP</v>
          </cell>
        </row>
        <row r="445">
          <cell r="A445">
            <v>1729</v>
          </cell>
          <cell r="C445" t="str">
            <v>Gobierno Autónomo Municipal de Pucara</v>
          </cell>
          <cell r="D445" t="str">
            <v>Cdor. Sonia Garcia</v>
          </cell>
          <cell r="E445" t="str">
            <v>SGP</v>
          </cell>
        </row>
        <row r="446">
          <cell r="A446">
            <v>1730</v>
          </cell>
          <cell r="C446" t="str">
            <v>Gobierno Autónomo Municipal de Samaipata</v>
          </cell>
          <cell r="D446" t="str">
            <v>Cdor. Sonia Garcia</v>
          </cell>
          <cell r="E446" t="str">
            <v>SGP</v>
          </cell>
        </row>
        <row r="447">
          <cell r="A447">
            <v>1731</v>
          </cell>
          <cell r="C447" t="str">
            <v>Gobierno Autónomo Municipal de Pampa Grande</v>
          </cell>
          <cell r="D447" t="str">
            <v>Cdor. Sonia Garcia</v>
          </cell>
          <cell r="E447" t="str">
            <v>SGP</v>
          </cell>
        </row>
        <row r="448">
          <cell r="A448">
            <v>1732</v>
          </cell>
          <cell r="C448" t="str">
            <v>Gobierno Autónomo Municipal de Mairana</v>
          </cell>
          <cell r="D448" t="str">
            <v>Cdor. Sonia Garcia</v>
          </cell>
          <cell r="E448" t="str">
            <v>SGP</v>
          </cell>
        </row>
        <row r="449">
          <cell r="A449">
            <v>1733</v>
          </cell>
          <cell r="C449" t="str">
            <v>Gobierno Autónomo Municipal de Quirusillas</v>
          </cell>
          <cell r="D449" t="str">
            <v>Cdor. Sonia Garcia</v>
          </cell>
          <cell r="E449" t="str">
            <v>SGP</v>
          </cell>
        </row>
        <row r="450">
          <cell r="A450">
            <v>1734</v>
          </cell>
          <cell r="C450" t="str">
            <v>Gobierno Autónomo Municipal de Montero</v>
          </cell>
          <cell r="D450" t="str">
            <v>Cdor. Sonia Garcia</v>
          </cell>
          <cell r="E450" t="str">
            <v>SGP</v>
          </cell>
        </row>
        <row r="451">
          <cell r="A451">
            <v>1735</v>
          </cell>
          <cell r="C451" t="str">
            <v>Gobierno Autónomo Municipal de General Agustín Saavedra</v>
          </cell>
          <cell r="D451" t="str">
            <v>Cdor. Sonia Garcia</v>
          </cell>
          <cell r="E451" t="str">
            <v>SGP</v>
          </cell>
        </row>
        <row r="452">
          <cell r="A452">
            <v>1736</v>
          </cell>
          <cell r="C452" t="str">
            <v>Gobierno Autónomo Municipal de Mineros</v>
          </cell>
          <cell r="D452" t="str">
            <v>Cdor. Sonia Garcia</v>
          </cell>
          <cell r="E452" t="str">
            <v>SGP</v>
          </cell>
        </row>
        <row r="453">
          <cell r="A453">
            <v>1737</v>
          </cell>
          <cell r="C453" t="str">
            <v>Gobierno Autónomo Municipal de Concepción</v>
          </cell>
          <cell r="D453" t="str">
            <v>Cdor. Sonia Garcia</v>
          </cell>
          <cell r="E453" t="str">
            <v>SGP</v>
          </cell>
        </row>
        <row r="454">
          <cell r="A454">
            <v>1738</v>
          </cell>
          <cell r="C454" t="str">
            <v>Gobierno Autónomo Municipal de San Javier</v>
          </cell>
          <cell r="D454" t="str">
            <v>Cdor. Sonia Garcia</v>
          </cell>
          <cell r="E454" t="str">
            <v>SGP</v>
          </cell>
        </row>
        <row r="455">
          <cell r="A455">
            <v>1739</v>
          </cell>
          <cell r="C455" t="str">
            <v>Gobierno Autónomo Municipal de San Julián</v>
          </cell>
          <cell r="D455" t="str">
            <v>Cdor. Sonia Garcia</v>
          </cell>
          <cell r="E455" t="str">
            <v>SGP</v>
          </cell>
        </row>
        <row r="456">
          <cell r="A456">
            <v>1740</v>
          </cell>
          <cell r="C456" t="str">
            <v>Gobierno Autónomo Municipal de San Matías</v>
          </cell>
          <cell r="D456" t="str">
            <v>Cdor. Sonia Garcia</v>
          </cell>
          <cell r="E456" t="str">
            <v>SGP</v>
          </cell>
        </row>
        <row r="457">
          <cell r="A457">
            <v>1741</v>
          </cell>
          <cell r="C457" t="str">
            <v>Gobierno Autónomo Municipal de Comarapa</v>
          </cell>
          <cell r="D457" t="str">
            <v>Cdor. Sonia Garcia</v>
          </cell>
          <cell r="E457" t="str">
            <v>SGP</v>
          </cell>
        </row>
        <row r="458">
          <cell r="A458">
            <v>1742</v>
          </cell>
          <cell r="C458" t="str">
            <v>Gobierno Autónomo Municipal de Saipina</v>
          </cell>
          <cell r="D458" t="str">
            <v>Cdor. Sonia Garcia</v>
          </cell>
          <cell r="E458" t="str">
            <v>SGP</v>
          </cell>
        </row>
        <row r="459">
          <cell r="A459">
            <v>1743</v>
          </cell>
          <cell r="C459" t="str">
            <v>Gobierno Autónomo Municipal de Puerto Suárez</v>
          </cell>
          <cell r="D459" t="str">
            <v>Cdor. Sonia Garcia</v>
          </cell>
          <cell r="E459" t="str">
            <v>SGP</v>
          </cell>
        </row>
        <row r="460">
          <cell r="A460">
            <v>1744</v>
          </cell>
          <cell r="C460" t="str">
            <v>Gobierno Autónomo Municipal de Puerto Quijarro</v>
          </cell>
          <cell r="D460" t="str">
            <v>Cdor. Sonia Garcia</v>
          </cell>
          <cell r="E460" t="str">
            <v>SGP</v>
          </cell>
        </row>
        <row r="461">
          <cell r="A461">
            <v>1745</v>
          </cell>
          <cell r="C461" t="str">
            <v>Gobierno Autónomo Municipal de Ascención de Guarayos</v>
          </cell>
          <cell r="D461" t="str">
            <v>Cdor. Sonia Garcia</v>
          </cell>
          <cell r="E461" t="str">
            <v>SGP</v>
          </cell>
        </row>
        <row r="462">
          <cell r="A462">
            <v>1746</v>
          </cell>
          <cell r="C462" t="str">
            <v>Gobierno Autónomo Municipal de Urubicha</v>
          </cell>
          <cell r="D462" t="str">
            <v>Cdor. Sonia Garcia</v>
          </cell>
          <cell r="E462" t="str">
            <v>SGP</v>
          </cell>
        </row>
        <row r="463">
          <cell r="A463">
            <v>1747</v>
          </cell>
          <cell r="C463" t="str">
            <v>Gobierno Autónomo Municipal de El Puente</v>
          </cell>
          <cell r="D463" t="str">
            <v>Cdor. Sonia Garcia</v>
          </cell>
          <cell r="E463" t="str">
            <v>SGP</v>
          </cell>
        </row>
        <row r="464">
          <cell r="A464">
            <v>1748</v>
          </cell>
          <cell r="C464" t="str">
            <v>Gobierno Autónomo Municipal de Okinawa Uno</v>
          </cell>
          <cell r="D464" t="str">
            <v>Cdor. Sonia Garcia</v>
          </cell>
          <cell r="E464" t="str">
            <v>SGP</v>
          </cell>
        </row>
        <row r="465">
          <cell r="A465">
            <v>1749</v>
          </cell>
          <cell r="C465" t="str">
            <v>Gobierno Autónomo Municipal de San Antonio de Lomerio</v>
          </cell>
          <cell r="D465" t="str">
            <v>Cdor. Sonia Garcia</v>
          </cell>
          <cell r="E465" t="str">
            <v>SGP</v>
          </cell>
        </row>
        <row r="466">
          <cell r="A466">
            <v>1750</v>
          </cell>
          <cell r="C466" t="str">
            <v>Gobierno Autónomo Municipal de San Ramón</v>
          </cell>
          <cell r="D466" t="str">
            <v>Cdor. Sonia Garcia</v>
          </cell>
          <cell r="E466" t="str">
            <v>SGP</v>
          </cell>
        </row>
        <row r="467">
          <cell r="A467">
            <v>1751</v>
          </cell>
          <cell r="C467" t="str">
            <v>Gobierno Autónomo Municipal de El Carmen Rivero Tórrez</v>
          </cell>
          <cell r="D467" t="str">
            <v>Cdor. Sonia Garcia</v>
          </cell>
          <cell r="E467" t="str">
            <v>SGP</v>
          </cell>
        </row>
        <row r="468">
          <cell r="A468">
            <v>1752</v>
          </cell>
          <cell r="C468" t="str">
            <v>Gobierno Autónomo Municipal de San Juan</v>
          </cell>
          <cell r="D468" t="str">
            <v>Cdor. Sonia Garcia</v>
          </cell>
          <cell r="E468" t="str">
            <v>SGP</v>
          </cell>
        </row>
        <row r="469">
          <cell r="A469">
            <v>1753</v>
          </cell>
          <cell r="C469" t="str">
            <v>Gobierno Autónomo Municipal de Fernández Alonso</v>
          </cell>
          <cell r="D469" t="str">
            <v>Cdor. Sonia Garcia</v>
          </cell>
          <cell r="E469" t="str">
            <v>SGP</v>
          </cell>
        </row>
        <row r="470">
          <cell r="A470">
            <v>1754</v>
          </cell>
          <cell r="C470" t="str">
            <v>Gobierno Autónomo Municipal de San Pedro</v>
          </cell>
          <cell r="D470" t="str">
            <v>Cdor. Sonia Garcia</v>
          </cell>
          <cell r="E470" t="str">
            <v>SGP</v>
          </cell>
        </row>
        <row r="471">
          <cell r="A471">
            <v>1755</v>
          </cell>
          <cell r="C471" t="str">
            <v>Gobierno Autónomo Municipal de Cuatro Cañadas</v>
          </cell>
          <cell r="D471" t="str">
            <v>Cdor. Sonia Garcia</v>
          </cell>
          <cell r="E471" t="str">
            <v>SGP</v>
          </cell>
        </row>
        <row r="472">
          <cell r="A472">
            <v>1756</v>
          </cell>
          <cell r="C472" t="str">
            <v>Gobierno Autónomo Municipal de Colpa Bélgica</v>
          </cell>
          <cell r="D472" t="str">
            <v>Cdor. Sonia Garcia</v>
          </cell>
          <cell r="E472" t="str">
            <v>SGP</v>
          </cell>
        </row>
        <row r="473">
          <cell r="A473">
            <v>1801</v>
          </cell>
          <cell r="C473" t="str">
            <v>Gobierno Autónomo Municipal de Trinidad</v>
          </cell>
          <cell r="D473" t="str">
            <v>Cdor. Sonia Garcia</v>
          </cell>
          <cell r="E473" t="str">
            <v>SGP</v>
          </cell>
        </row>
        <row r="474">
          <cell r="A474">
            <v>1802</v>
          </cell>
          <cell r="C474" t="str">
            <v>Gobierno Autónomo Municipal de San Javier</v>
          </cell>
          <cell r="D474" t="str">
            <v>Cdor. Sonia Garcia</v>
          </cell>
          <cell r="E474" t="str">
            <v>SGP</v>
          </cell>
        </row>
        <row r="475">
          <cell r="A475">
            <v>1803</v>
          </cell>
          <cell r="C475" t="str">
            <v>Gobierno Autónomo Municipal de Riberalta</v>
          </cell>
          <cell r="D475" t="str">
            <v>Cdor. Sonia Garcia</v>
          </cell>
          <cell r="E475" t="str">
            <v>SGP</v>
          </cell>
        </row>
        <row r="476">
          <cell r="A476">
            <v>1805</v>
          </cell>
          <cell r="C476" t="str">
            <v>Gobierno Autónomo Municipal de Puerto Guayaramerín</v>
          </cell>
          <cell r="D476" t="str">
            <v>Cdor. Sonia Garcia</v>
          </cell>
          <cell r="E476" t="str">
            <v>SGP</v>
          </cell>
        </row>
        <row r="477">
          <cell r="A477">
            <v>1806</v>
          </cell>
          <cell r="C477" t="str">
            <v>Gobierno Autónomo Municipal de Reyes</v>
          </cell>
          <cell r="D477" t="str">
            <v>Cdor. Sonia Garcia</v>
          </cell>
          <cell r="E477" t="str">
            <v>SGP</v>
          </cell>
        </row>
        <row r="478">
          <cell r="A478">
            <v>1807</v>
          </cell>
          <cell r="C478" t="str">
            <v>Gobierno Autónomo Municipal de Puerto Rurrenabaque</v>
          </cell>
          <cell r="D478" t="str">
            <v>Cdor. Sonia Garcia</v>
          </cell>
          <cell r="E478" t="str">
            <v>SGP</v>
          </cell>
        </row>
        <row r="479">
          <cell r="A479">
            <v>1808</v>
          </cell>
          <cell r="C479" t="str">
            <v>Gobierno Autónomo Municipal de San Borja</v>
          </cell>
          <cell r="D479" t="str">
            <v>Cdor. Sonia Garcia</v>
          </cell>
          <cell r="E479" t="str">
            <v>SGP</v>
          </cell>
        </row>
        <row r="480">
          <cell r="A480">
            <v>1809</v>
          </cell>
          <cell r="C480" t="str">
            <v>Gobierno Autónomo Municipal de Santa Rosa</v>
          </cell>
          <cell r="D480" t="str">
            <v>Cdor. Sonia Garcia</v>
          </cell>
          <cell r="E480" t="str">
            <v>SGP</v>
          </cell>
        </row>
        <row r="481">
          <cell r="A481">
            <v>1810</v>
          </cell>
          <cell r="C481" t="str">
            <v>Gobierno Autónomo Municipal de Santa Ana</v>
          </cell>
          <cell r="D481" t="str">
            <v>Cdor. Sonia Garcia</v>
          </cell>
          <cell r="E481" t="str">
            <v>SGP</v>
          </cell>
        </row>
        <row r="482">
          <cell r="A482">
            <v>1811</v>
          </cell>
          <cell r="C482" t="str">
            <v>Gobierno Autónomo Municipal de San Ignacio</v>
          </cell>
          <cell r="D482" t="str">
            <v>Cdor. Sonia Garcia</v>
          </cell>
          <cell r="E482" t="str">
            <v>SGP</v>
          </cell>
        </row>
        <row r="483">
          <cell r="A483">
            <v>1812</v>
          </cell>
          <cell r="C483" t="str">
            <v>Gobierno Autónomo Municipal de Loreto</v>
          </cell>
          <cell r="D483" t="str">
            <v>Cdor. Sonia Garcia</v>
          </cell>
          <cell r="E483" t="str">
            <v>SGP</v>
          </cell>
        </row>
        <row r="484">
          <cell r="A484">
            <v>1813</v>
          </cell>
          <cell r="C484" t="str">
            <v>Gobierno Autónomo Municipal de San Andrés</v>
          </cell>
          <cell r="D484" t="str">
            <v>Cdor. Sonia Garcia</v>
          </cell>
          <cell r="E484" t="str">
            <v>SGP</v>
          </cell>
        </row>
        <row r="485">
          <cell r="A485">
            <v>1814</v>
          </cell>
          <cell r="C485" t="str">
            <v>Gobierno Autónomo Municipal de San Joaquín</v>
          </cell>
          <cell r="D485" t="str">
            <v>Cdor. Sonia Garcia</v>
          </cell>
          <cell r="E485" t="str">
            <v>SGP</v>
          </cell>
        </row>
        <row r="486">
          <cell r="A486">
            <v>1815</v>
          </cell>
          <cell r="C486" t="str">
            <v>Gobierno Autónomo Municipal de San Ramón</v>
          </cell>
          <cell r="D486" t="str">
            <v>Cdor. Sonia Garcia</v>
          </cell>
          <cell r="E486" t="str">
            <v>SGP</v>
          </cell>
        </row>
        <row r="487">
          <cell r="A487">
            <v>1816</v>
          </cell>
          <cell r="C487" t="str">
            <v>Gobierno Autónomo Municipal de Puerto Síles</v>
          </cell>
          <cell r="D487" t="str">
            <v>Cdor. Sonia Garcia</v>
          </cell>
          <cell r="E487" t="str">
            <v>SGP</v>
          </cell>
        </row>
        <row r="488">
          <cell r="A488">
            <v>1817</v>
          </cell>
          <cell r="C488" t="str">
            <v>Gobierno Autónomo Municipal de Magdalena</v>
          </cell>
          <cell r="D488" t="str">
            <v>Cdor. Sonia Garcia</v>
          </cell>
          <cell r="E488" t="str">
            <v>SGP</v>
          </cell>
        </row>
        <row r="489">
          <cell r="A489">
            <v>1818</v>
          </cell>
          <cell r="C489" t="str">
            <v>Gobierno Autónomo Municipal de Baures</v>
          </cell>
          <cell r="D489" t="str">
            <v>Cdor. Sonia Garcia</v>
          </cell>
          <cell r="E489" t="str">
            <v>SGP</v>
          </cell>
        </row>
        <row r="490">
          <cell r="A490">
            <v>1819</v>
          </cell>
          <cell r="C490" t="str">
            <v>Gobierno Autónomo Municipal de Huacaraje</v>
          </cell>
          <cell r="D490" t="str">
            <v>Cdor. Sonia Garcia</v>
          </cell>
          <cell r="E490" t="str">
            <v>SGP</v>
          </cell>
        </row>
        <row r="491">
          <cell r="A491">
            <v>1820</v>
          </cell>
          <cell r="C491" t="str">
            <v>Gobierno Autónomo Municipal de Exaltación</v>
          </cell>
          <cell r="D491" t="str">
            <v>Cdor. Sonia Garcia</v>
          </cell>
          <cell r="E491" t="str">
            <v>SGP</v>
          </cell>
        </row>
        <row r="492">
          <cell r="A492">
            <v>1901</v>
          </cell>
          <cell r="C492" t="str">
            <v>Gobierno Autónomo Municipal de Cobija</v>
          </cell>
          <cell r="D492" t="str">
            <v>Cdor. Sonia Garcia</v>
          </cell>
          <cell r="E492" t="str">
            <v>SGP</v>
          </cell>
        </row>
        <row r="493">
          <cell r="A493">
            <v>1902</v>
          </cell>
          <cell r="C493" t="str">
            <v>Gobierno Autónomo Municipal de Porvenir</v>
          </cell>
          <cell r="D493" t="str">
            <v>Cdor. Sonia Garcia</v>
          </cell>
          <cell r="E493" t="str">
            <v>SGP</v>
          </cell>
        </row>
        <row r="494">
          <cell r="A494">
            <v>1903</v>
          </cell>
          <cell r="C494" t="str">
            <v>Gobierno Autónomo Municipal de Bolpebra</v>
          </cell>
          <cell r="D494" t="str">
            <v>Cdor. Sonia Garcia</v>
          </cell>
          <cell r="E494" t="str">
            <v>SGP</v>
          </cell>
        </row>
        <row r="495">
          <cell r="A495">
            <v>1904</v>
          </cell>
          <cell r="C495" t="str">
            <v>Gobierno Autónomo Municipal de Bella Flor</v>
          </cell>
          <cell r="D495" t="str">
            <v>Cdor. Sonia Garcia</v>
          </cell>
          <cell r="E495" t="str">
            <v>SGP</v>
          </cell>
        </row>
        <row r="496">
          <cell r="A496">
            <v>1905</v>
          </cell>
          <cell r="C496" t="str">
            <v>Gobierno Autónomo Municipal de Puerto Rico</v>
          </cell>
          <cell r="D496" t="str">
            <v>Cdor. Sonia Garcia</v>
          </cell>
          <cell r="E496" t="str">
            <v>SGP</v>
          </cell>
        </row>
        <row r="497">
          <cell r="A497">
            <v>1906</v>
          </cell>
          <cell r="C497" t="str">
            <v>Gobierno Autónomo Municipal de San Pedro</v>
          </cell>
          <cell r="D497" t="str">
            <v>Cdor. Sonia Garcia</v>
          </cell>
          <cell r="E497" t="str">
            <v>SGP</v>
          </cell>
        </row>
        <row r="498">
          <cell r="A498">
            <v>1907</v>
          </cell>
          <cell r="C498" t="str">
            <v>Gobierno Autónomo Municipal de Filadelfia</v>
          </cell>
          <cell r="D498" t="str">
            <v>Cdor. Sonia Garcia</v>
          </cell>
          <cell r="E498" t="str">
            <v>SGP</v>
          </cell>
        </row>
        <row r="499">
          <cell r="A499">
            <v>1908</v>
          </cell>
          <cell r="C499" t="str">
            <v>Gobierno Autónomo Municipal de Puerto Gonzalo Moreno</v>
          </cell>
          <cell r="D499" t="str">
            <v>Cdor. Sonia Garcia</v>
          </cell>
          <cell r="E499" t="str">
            <v>SGP</v>
          </cell>
        </row>
        <row r="500">
          <cell r="A500">
            <v>1909</v>
          </cell>
          <cell r="C500" t="str">
            <v>Gobierno Autónomo Municipal de San Lorenzo</v>
          </cell>
          <cell r="D500" t="str">
            <v>Cdor. Sonia Garcia</v>
          </cell>
          <cell r="E500" t="str">
            <v>SGP</v>
          </cell>
        </row>
        <row r="501">
          <cell r="A501">
            <v>1910</v>
          </cell>
          <cell r="C501" t="str">
            <v>Gobierno Autónomo Municipal de Sena</v>
          </cell>
          <cell r="D501" t="str">
            <v>Cdor. Sonia Garcia</v>
          </cell>
          <cell r="E501" t="str">
            <v>SGP</v>
          </cell>
        </row>
        <row r="502">
          <cell r="A502">
            <v>1911</v>
          </cell>
          <cell r="C502" t="str">
            <v>Gobierno Autónomo Municipal de Santa Rosa del Abuná</v>
          </cell>
          <cell r="D502" t="str">
            <v>Cdor. Sonia Garcia</v>
          </cell>
          <cell r="E502" t="str">
            <v>SGP</v>
          </cell>
        </row>
        <row r="503">
          <cell r="A503">
            <v>1912</v>
          </cell>
          <cell r="C503" t="str">
            <v>Gobierno Autónomo Municipal de Ingavi (Humaita)</v>
          </cell>
          <cell r="D503" t="str">
            <v>Cdor. Sonia Garcia</v>
          </cell>
          <cell r="E503" t="str">
            <v>SGP</v>
          </cell>
        </row>
        <row r="504">
          <cell r="A504">
            <v>1913</v>
          </cell>
          <cell r="C504" t="str">
            <v>Gobierno Autónomo Municipal de Nueva Esperanza</v>
          </cell>
          <cell r="D504" t="str">
            <v>Cdor. Sonia Garcia</v>
          </cell>
          <cell r="E504" t="str">
            <v>SGP</v>
          </cell>
        </row>
        <row r="505">
          <cell r="A505">
            <v>1914</v>
          </cell>
          <cell r="C505" t="str">
            <v>Gobierno Autónomo Municipal de Villa Nueva (Loma Alta)</v>
          </cell>
          <cell r="D505" t="str">
            <v>Cdor. Sonia Garcia</v>
          </cell>
          <cell r="E505" t="str">
            <v>SGP</v>
          </cell>
        </row>
        <row r="506">
          <cell r="A506">
            <v>1915</v>
          </cell>
          <cell r="C506" t="str">
            <v>Gobierno Autónomo Municipal de Santos Mercado</v>
          </cell>
          <cell r="D506" t="str">
            <v>Cdor. Sonia Garcia</v>
          </cell>
          <cell r="E506" t="str">
            <v>SGP</v>
          </cell>
        </row>
        <row r="507">
          <cell r="A507">
            <v>423</v>
          </cell>
          <cell r="C507" t="str">
            <v>Caja de Salud del Servicio Nacional de Caminos y Ramas Anexas</v>
          </cell>
          <cell r="D507" t="str">
            <v>Cdor. Sonia Garcia</v>
          </cell>
          <cell r="E507" t="str">
            <v>SGP</v>
          </cell>
        </row>
        <row r="508">
          <cell r="A508">
            <v>716</v>
          </cell>
          <cell r="C508" t="str">
            <v>Empresa Tarijeña de Gas</v>
          </cell>
          <cell r="D508" t="str">
            <v>Cdor. Sonia Garcia</v>
          </cell>
          <cell r="E508" t="str">
            <v>SGP</v>
          </cell>
        </row>
        <row r="509">
          <cell r="A509">
            <v>46</v>
          </cell>
          <cell r="B509">
            <v>1</v>
          </cell>
          <cell r="C509" t="str">
            <v>Ministerio de Salud y Deportes</v>
          </cell>
          <cell r="D509" t="str">
            <v>Lic. Yesenia Apaza</v>
          </cell>
          <cell r="E509" t="str">
            <v>YAP</v>
          </cell>
        </row>
        <row r="510">
          <cell r="A510">
            <v>78</v>
          </cell>
          <cell r="B510">
            <v>3</v>
          </cell>
          <cell r="C510" t="str">
            <v>Ministerio de Hidrocarburos y Energías</v>
          </cell>
          <cell r="D510" t="str">
            <v>Lic. Yesenia Apaza</v>
          </cell>
          <cell r="E510" t="str">
            <v>YAP</v>
          </cell>
        </row>
        <row r="511">
          <cell r="A511" t="str">
            <v>99 - 02</v>
          </cell>
          <cell r="B511">
            <v>2</v>
          </cell>
          <cell r="C511" t="str">
            <v>Tesoro General de la Nación</v>
          </cell>
          <cell r="D511" t="str">
            <v>Lic. Yesenia Apaza</v>
          </cell>
          <cell r="E511" t="str">
            <v>YAP</v>
          </cell>
        </row>
        <row r="512">
          <cell r="A512" t="str">
            <v>99 - 07</v>
          </cell>
          <cell r="B512">
            <v>3</v>
          </cell>
          <cell r="C512" t="str">
            <v>Tesoro General de la Nación</v>
          </cell>
          <cell r="D512" t="str">
            <v>Lic. Yesenia Apaza</v>
          </cell>
          <cell r="E512" t="str">
            <v>YAP</v>
          </cell>
        </row>
        <row r="513">
          <cell r="A513">
            <v>133</v>
          </cell>
          <cell r="B513">
            <v>3</v>
          </cell>
          <cell r="C513" t="str">
            <v>Lotería Nacional de Beneficencia y Salubridad</v>
          </cell>
          <cell r="D513" t="str">
            <v>Lic. Yesenia Apaza</v>
          </cell>
          <cell r="E513" t="str">
            <v>YAP</v>
          </cell>
        </row>
        <row r="514">
          <cell r="A514">
            <v>222</v>
          </cell>
          <cell r="B514">
            <v>2</v>
          </cell>
          <cell r="C514" t="str">
            <v>Instituto Nacional de Innovación Agropecuaria y Forestal</v>
          </cell>
          <cell r="D514" t="str">
            <v>Lic. Yesenia Apaza</v>
          </cell>
          <cell r="E514" t="str">
            <v>YAP</v>
          </cell>
        </row>
        <row r="515">
          <cell r="A515">
            <v>249</v>
          </cell>
          <cell r="B515">
            <v>2</v>
          </cell>
          <cell r="C515" t="str">
            <v>Centro de Abastecimiento y Suministros de Salud</v>
          </cell>
          <cell r="D515" t="str">
            <v>Lic. Yesenia Apaza</v>
          </cell>
          <cell r="E515" t="str">
            <v>YAP</v>
          </cell>
        </row>
        <row r="516">
          <cell r="A516">
            <v>383</v>
          </cell>
          <cell r="B516">
            <v>3</v>
          </cell>
          <cell r="C516" t="str">
            <v>Agencia Boliviana de Correos "Correos de Bolivia"</v>
          </cell>
          <cell r="D516" t="str">
            <v>Lic. Yesenia Apaza</v>
          </cell>
          <cell r="E516" t="str">
            <v>YAP</v>
          </cell>
        </row>
        <row r="517">
          <cell r="A517">
            <v>572</v>
          </cell>
          <cell r="B517">
            <v>1</v>
          </cell>
          <cell r="C517" t="str">
            <v>Empresa de Apoyo a la Producción de Alimentos</v>
          </cell>
          <cell r="D517" t="str">
            <v>Lic. Yesenia Apaza</v>
          </cell>
          <cell r="E517" t="str">
            <v>YAP</v>
          </cell>
        </row>
        <row r="518">
          <cell r="A518">
            <v>579</v>
          </cell>
          <cell r="B518">
            <v>3</v>
          </cell>
          <cell r="C518" t="str">
            <v>Empresa Púb. Nal. Estratégica Cementos de Bolivia</v>
          </cell>
          <cell r="D518" t="str">
            <v>Lic. Yesenia Apaza</v>
          </cell>
          <cell r="E518" t="str">
            <v>YAP</v>
          </cell>
        </row>
        <row r="519">
          <cell r="A519">
            <v>584</v>
          </cell>
          <cell r="B519">
            <v>3</v>
          </cell>
          <cell r="C519" t="str">
            <v>Empresa boliviana de Industrialización de Hidrocarburos</v>
          </cell>
          <cell r="D519" t="str">
            <v>Lic. Yesenia Apaza</v>
          </cell>
          <cell r="E519" t="str">
            <v>YAP</v>
          </cell>
        </row>
        <row r="520">
          <cell r="A520">
            <v>346</v>
          </cell>
          <cell r="B520">
            <v>3</v>
          </cell>
          <cell r="C520" t="str">
            <v>Unidad de Investigaciones Financieras</v>
          </cell>
          <cell r="D520" t="str">
            <v>Lic. Yesenia Apaza</v>
          </cell>
          <cell r="E520" t="str">
            <v>YAP</v>
          </cell>
        </row>
        <row r="521">
          <cell r="A521">
            <v>661</v>
          </cell>
          <cell r="B521">
            <v>3</v>
          </cell>
          <cell r="C521" t="str">
            <v>Tribunal Constitucional Plurinacional</v>
          </cell>
          <cell r="D521" t="str">
            <v>Lic. Yesenia Apaza</v>
          </cell>
          <cell r="E521" t="str">
            <v>YAP</v>
          </cell>
        </row>
        <row r="522">
          <cell r="A522">
            <v>680</v>
          </cell>
          <cell r="B522">
            <v>3</v>
          </cell>
          <cell r="C522" t="str">
            <v>Contraloría General del Estado</v>
          </cell>
          <cell r="D522" t="str">
            <v>Lic. Yesenia Apaza</v>
          </cell>
          <cell r="E522" t="str">
            <v>YAP</v>
          </cell>
        </row>
        <row r="523">
          <cell r="A523">
            <v>683</v>
          </cell>
          <cell r="B523">
            <v>3</v>
          </cell>
          <cell r="C523" t="str">
            <v>Procuraduría General del Estado</v>
          </cell>
          <cell r="D523" t="str">
            <v>Lic. Yesenia Apaza</v>
          </cell>
          <cell r="E523" t="str">
            <v>YAP</v>
          </cell>
        </row>
        <row r="524">
          <cell r="A524">
            <v>298</v>
          </cell>
          <cell r="B524">
            <v>3</v>
          </cell>
          <cell r="C524" t="str">
            <v>Servicio Departamental de Riego - Chuquisaca</v>
          </cell>
          <cell r="D524" t="str">
            <v>Lic. Yesenia Apaza</v>
          </cell>
          <cell r="E524" t="str">
            <v>YAP</v>
          </cell>
        </row>
        <row r="525">
          <cell r="A525">
            <v>299</v>
          </cell>
          <cell r="B525">
            <v>3</v>
          </cell>
          <cell r="C525" t="str">
            <v>Servicio Departamental de Riego - La Paz</v>
          </cell>
          <cell r="D525" t="str">
            <v>Lic. Yesenia Apaza</v>
          </cell>
          <cell r="E525" t="str">
            <v>YAP</v>
          </cell>
        </row>
        <row r="526">
          <cell r="A526">
            <v>300</v>
          </cell>
          <cell r="B526">
            <v>3</v>
          </cell>
          <cell r="C526" t="str">
            <v>Servicio Departamental de Riego - Cochabamba</v>
          </cell>
          <cell r="D526" t="str">
            <v>Lic. Yesenia Apaza</v>
          </cell>
          <cell r="E526" t="str">
            <v>YAP</v>
          </cell>
        </row>
        <row r="527">
          <cell r="A527">
            <v>301</v>
          </cell>
          <cell r="B527">
            <v>3</v>
          </cell>
          <cell r="C527" t="str">
            <v>Servicio Departamental de Riego - Oruro</v>
          </cell>
          <cell r="D527" t="str">
            <v>Lic. Yesenia Apaza</v>
          </cell>
          <cell r="E527" t="str">
            <v>YAP</v>
          </cell>
        </row>
        <row r="528">
          <cell r="A528">
            <v>302</v>
          </cell>
          <cell r="B528">
            <v>3</v>
          </cell>
          <cell r="C528" t="str">
            <v>Servicio Departamental de Riego - Potosí</v>
          </cell>
          <cell r="D528" t="str">
            <v>Lic. Yesenia Apaza</v>
          </cell>
          <cell r="E528" t="str">
            <v>YAP</v>
          </cell>
        </row>
        <row r="529">
          <cell r="A529">
            <v>303</v>
          </cell>
          <cell r="B529">
            <v>3</v>
          </cell>
          <cell r="C529" t="str">
            <v>Servicio Departamental de Riego - Tarija</v>
          </cell>
          <cell r="D529" t="str">
            <v>Lic. Yesenia Apaza</v>
          </cell>
          <cell r="E529" t="str">
            <v>YAP</v>
          </cell>
        </row>
        <row r="530">
          <cell r="A530">
            <v>2319</v>
          </cell>
          <cell r="B530">
            <v>3</v>
          </cell>
          <cell r="C530" t="str">
            <v>Empresa Pública Departamental Estratégica de Aguas - La Paz</v>
          </cell>
          <cell r="D530" t="str">
            <v>Lic. Yesenia Apaza</v>
          </cell>
          <cell r="E530" t="str">
            <v>YAP</v>
          </cell>
        </row>
        <row r="531">
          <cell r="A531">
            <v>422</v>
          </cell>
          <cell r="C531" t="str">
            <v>Caja Bancaria Estatal de Salud</v>
          </cell>
          <cell r="D531" t="str">
            <v>Lic. Yesenia Apaza</v>
          </cell>
          <cell r="E531" t="str">
            <v>YAP</v>
          </cell>
        </row>
        <row r="532">
          <cell r="A532">
            <v>81</v>
          </cell>
          <cell r="B532">
            <v>2</v>
          </cell>
          <cell r="C532" t="str">
            <v>Ministerio de Obras Públicas, Servicios y Vivienda</v>
          </cell>
          <cell r="D532" t="str">
            <v>Lic. Graciela Romero</v>
          </cell>
          <cell r="E532" t="str">
            <v>GRH</v>
          </cell>
        </row>
        <row r="533">
          <cell r="A533" t="str">
            <v>99 - 04</v>
          </cell>
          <cell r="B533">
            <v>2</v>
          </cell>
          <cell r="C533" t="str">
            <v>Tesoro General de la Nación</v>
          </cell>
          <cell r="D533" t="str">
            <v>Lic. Graciela Romero</v>
          </cell>
          <cell r="E533" t="str">
            <v>GRH</v>
          </cell>
        </row>
        <row r="534">
          <cell r="A534">
            <v>197</v>
          </cell>
          <cell r="B534">
            <v>2</v>
          </cell>
          <cell r="C534" t="str">
            <v>Dirección Estratégica de Reivindicación Marítima</v>
          </cell>
          <cell r="D534" t="str">
            <v>Lic. Graciela Romero</v>
          </cell>
          <cell r="E534" t="str">
            <v>GRH</v>
          </cell>
        </row>
        <row r="535">
          <cell r="A535">
            <v>210</v>
          </cell>
          <cell r="B535">
            <v>3</v>
          </cell>
          <cell r="C535" t="str">
            <v>Unidad de Análisis de Políticas Sociales y Económicas</v>
          </cell>
          <cell r="D535" t="str">
            <v>Lic. Graciela Romero</v>
          </cell>
          <cell r="E535" t="str">
            <v>GRH</v>
          </cell>
        </row>
        <row r="536">
          <cell r="A536">
            <v>254</v>
          </cell>
          <cell r="B536">
            <v>2</v>
          </cell>
          <cell r="C536" t="str">
            <v>Instituto del Seguro Agrario</v>
          </cell>
          <cell r="D536" t="str">
            <v>Lic. Graciela Romero</v>
          </cell>
          <cell r="E536" t="str">
            <v>GRH</v>
          </cell>
        </row>
        <row r="537">
          <cell r="A537">
            <v>265</v>
          </cell>
          <cell r="B537">
            <v>2</v>
          </cell>
          <cell r="C537" t="str">
            <v>Direc. Dptal. de Educación  Chuquisaca</v>
          </cell>
          <cell r="D537" t="str">
            <v>Lic. Graciela Romero</v>
          </cell>
          <cell r="E537" t="str">
            <v>GRH</v>
          </cell>
        </row>
        <row r="538">
          <cell r="A538">
            <v>266</v>
          </cell>
          <cell r="B538">
            <v>2</v>
          </cell>
          <cell r="C538" t="str">
            <v>Direc. Dptal. de Educación La Paz</v>
          </cell>
          <cell r="D538" t="str">
            <v>Lic. Graciela Romero</v>
          </cell>
          <cell r="E538" t="str">
            <v>GRH</v>
          </cell>
        </row>
        <row r="539">
          <cell r="A539">
            <v>267</v>
          </cell>
          <cell r="B539">
            <v>2</v>
          </cell>
          <cell r="C539" t="str">
            <v>Direc. Dptal. de Educación Cochabamba</v>
          </cell>
          <cell r="D539" t="str">
            <v>Lic. Graciela Romero</v>
          </cell>
          <cell r="E539" t="str">
            <v>GRH</v>
          </cell>
        </row>
        <row r="540">
          <cell r="A540">
            <v>268</v>
          </cell>
          <cell r="B540">
            <v>2</v>
          </cell>
          <cell r="C540" t="str">
            <v>Direc. Dptal. de Educación Oruro</v>
          </cell>
          <cell r="D540" t="str">
            <v>Lic. Graciela Romero</v>
          </cell>
          <cell r="E540" t="str">
            <v>GRH</v>
          </cell>
        </row>
        <row r="541">
          <cell r="A541">
            <v>269</v>
          </cell>
          <cell r="B541">
            <v>2</v>
          </cell>
          <cell r="C541" t="str">
            <v>Direc. Dptal. de Educación Potosí</v>
          </cell>
          <cell r="D541" t="str">
            <v>Lic. Graciela Romero</v>
          </cell>
          <cell r="E541" t="str">
            <v>GRH</v>
          </cell>
        </row>
        <row r="542">
          <cell r="A542">
            <v>270</v>
          </cell>
          <cell r="B542">
            <v>2</v>
          </cell>
          <cell r="C542" t="str">
            <v>Direc. Dptal. de Educación Tarija</v>
          </cell>
          <cell r="D542" t="str">
            <v>Lic. Graciela Romero</v>
          </cell>
          <cell r="E542" t="str">
            <v>GRH</v>
          </cell>
        </row>
        <row r="543">
          <cell r="A543">
            <v>271</v>
          </cell>
          <cell r="B543">
            <v>2</v>
          </cell>
          <cell r="C543" t="str">
            <v>Direc. Dptal. de Educación Santa Cruz</v>
          </cell>
          <cell r="D543" t="str">
            <v>Lic. Graciela Romero</v>
          </cell>
          <cell r="E543" t="str">
            <v>GRH</v>
          </cell>
        </row>
        <row r="544">
          <cell r="A544">
            <v>272</v>
          </cell>
          <cell r="B544">
            <v>2</v>
          </cell>
          <cell r="C544" t="str">
            <v>Direc. Dptal. de Educación Beni</v>
          </cell>
          <cell r="D544" t="str">
            <v>Lic. Graciela Romero</v>
          </cell>
          <cell r="E544" t="str">
            <v>GRH</v>
          </cell>
        </row>
        <row r="545">
          <cell r="A545">
            <v>273</v>
          </cell>
          <cell r="B545">
            <v>2</v>
          </cell>
          <cell r="C545" t="str">
            <v>Direc. Dptal. de Educación Pando</v>
          </cell>
          <cell r="D545" t="str">
            <v>Lic. Graciela Romero</v>
          </cell>
          <cell r="E545" t="str">
            <v>GRH</v>
          </cell>
        </row>
        <row r="546">
          <cell r="A546">
            <v>291</v>
          </cell>
          <cell r="B546">
            <v>2</v>
          </cell>
          <cell r="C546" t="str">
            <v>Administradora Boliviana de Carreteras</v>
          </cell>
          <cell r="D546" t="str">
            <v>Lic. Graciela Romero</v>
          </cell>
          <cell r="E546" t="str">
            <v>GRH</v>
          </cell>
        </row>
        <row r="547">
          <cell r="A547">
            <v>294</v>
          </cell>
          <cell r="B547">
            <v>3</v>
          </cell>
          <cell r="C547" t="str">
            <v xml:space="preserve">Univ. Indígena Bol. Comunitaria Intercultural Produc. Tupak Katari </v>
          </cell>
          <cell r="D547" t="str">
            <v>Lic. Graciela Romero</v>
          </cell>
          <cell r="E547" t="str">
            <v>GRH</v>
          </cell>
        </row>
        <row r="548">
          <cell r="A548">
            <v>295</v>
          </cell>
          <cell r="B548">
            <v>3</v>
          </cell>
          <cell r="C548" t="str">
            <v>Universidad Casimiro Huanca</v>
          </cell>
          <cell r="D548" t="str">
            <v>Lic. Graciela Romero</v>
          </cell>
          <cell r="E548" t="str">
            <v>GRH</v>
          </cell>
        </row>
        <row r="549">
          <cell r="A549">
            <v>313</v>
          </cell>
          <cell r="B549">
            <v>3</v>
          </cell>
          <cell r="C549" t="str">
            <v>Autoridad de Fiscalización y Control Social de Pensiones</v>
          </cell>
          <cell r="D549" t="str">
            <v>Lic. Graciela Romero</v>
          </cell>
          <cell r="E549" t="str">
            <v>GRH</v>
          </cell>
        </row>
        <row r="550">
          <cell r="A550">
            <v>344</v>
          </cell>
          <cell r="B550">
            <v>3</v>
          </cell>
          <cell r="C550" t="str">
            <v>Instituto Plurinacional del Estudio de Lenguas y Culturas</v>
          </cell>
          <cell r="D550" t="str">
            <v>Lic. Graciela Romero</v>
          </cell>
          <cell r="E550" t="str">
            <v>GRH</v>
          </cell>
        </row>
        <row r="551">
          <cell r="A551">
            <v>349</v>
          </cell>
          <cell r="B551">
            <v>3</v>
          </cell>
          <cell r="C551" t="str">
            <v>Centro de Investig.  Arqueológicas, Antropológicas y Adm. Tiwanaku</v>
          </cell>
          <cell r="D551" t="str">
            <v>Lic. Graciela Romero</v>
          </cell>
          <cell r="E551" t="str">
            <v>GRH</v>
          </cell>
        </row>
        <row r="552">
          <cell r="A552">
            <v>373</v>
          </cell>
          <cell r="B552">
            <v>3</v>
          </cell>
          <cell r="C552" t="str">
            <v>Fondo de Desarrollo Indígena</v>
          </cell>
          <cell r="D552" t="str">
            <v>Lic. Graciela Romero</v>
          </cell>
          <cell r="E552" t="str">
            <v>GRH</v>
          </cell>
        </row>
        <row r="553">
          <cell r="A553">
            <v>517</v>
          </cell>
          <cell r="B553">
            <v>3</v>
          </cell>
          <cell r="C553" t="str">
            <v>Corporación Minera de Bolivia</v>
          </cell>
          <cell r="D553" t="str">
            <v>Lic. Graciela Romero</v>
          </cell>
          <cell r="E553" t="str">
            <v>GRH</v>
          </cell>
        </row>
        <row r="554">
          <cell r="A554">
            <v>574</v>
          </cell>
          <cell r="B554">
            <v>3</v>
          </cell>
          <cell r="C554" t="str">
            <v>Lácteos de Bolivia</v>
          </cell>
          <cell r="D554" t="str">
            <v>Lic. Graciela Romero</v>
          </cell>
          <cell r="E554" t="str">
            <v>GRH</v>
          </cell>
        </row>
        <row r="555">
          <cell r="A555">
            <v>580</v>
          </cell>
          <cell r="B555">
            <v>3</v>
          </cell>
          <cell r="C555" t="str">
            <v>Depósitos Aduaneros Bolivianos</v>
          </cell>
          <cell r="D555" t="str">
            <v>Lic. Graciela Romero</v>
          </cell>
          <cell r="E555" t="str">
            <v>GRH</v>
          </cell>
        </row>
        <row r="556">
          <cell r="A556">
            <v>599</v>
          </cell>
          <cell r="B556">
            <v>2</v>
          </cell>
          <cell r="C556" t="str">
            <v>Empresa Boliviana de Alimentos y Derivados</v>
          </cell>
          <cell r="D556" t="str">
            <v>Lic. Graciela Romero</v>
          </cell>
          <cell r="E556" t="str">
            <v>GRH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22.674635185183" createdVersion="8" refreshedVersion="8" minRefreshableVersion="3" recordCount="2141" xr:uid="{6B61377B-9C07-4A94-85E8-B898285BAA8B}">
  <cacheSource type="worksheet">
    <worksheetSource ref="A7:R2148" sheet="CUT MN"/>
  </cacheSource>
  <cacheFields count="18">
    <cacheField name="Entidad" numFmtId="0">
      <sharedItems containsMixedTypes="1" containsNumber="1" containsInteger="1" minValue="6" maxValue="2339" count="119">
        <s v="N/I"/>
        <s v="99 - 02"/>
        <n v="25"/>
        <n v="389"/>
        <n v="46"/>
        <n v="222"/>
        <n v="81"/>
        <n v="15"/>
        <n v="224"/>
        <n v="132"/>
        <n v="291"/>
        <n v="249"/>
        <n v="344"/>
        <n v="20"/>
        <n v="251"/>
        <s v="99 - 04"/>
        <n v="587"/>
        <n v="601"/>
        <n v="903"/>
        <n v="266"/>
        <n v="269"/>
        <n v="905"/>
        <n v="283"/>
        <n v="660"/>
        <n v="417"/>
        <n v="292"/>
        <n v="6"/>
        <n v="86"/>
        <n v="650"/>
        <s v="99 - 03"/>
        <n v="590"/>
        <n v="41"/>
        <n v="513"/>
        <s v="IDH"/>
        <n v="597"/>
        <n v="293"/>
        <n v="35"/>
        <n v="902"/>
        <n v="1201"/>
        <n v="548"/>
        <n v="213"/>
        <n v="951"/>
        <n v="382"/>
        <n v="520"/>
        <n v="212"/>
        <n v="153"/>
        <n v="512"/>
        <n v="595"/>
        <n v="294"/>
        <n v="30"/>
        <n v="423"/>
        <n v="78"/>
        <n v="314"/>
        <n v="192"/>
        <n v="598"/>
        <n v="526"/>
        <n v="16"/>
        <n v="374"/>
        <n v="670"/>
        <n v="206"/>
        <n v="514"/>
        <n v="66"/>
        <n v="10"/>
        <n v="342"/>
        <n v="290"/>
        <n v="140"/>
        <n v="133"/>
        <n v="155"/>
        <n v="53"/>
        <n v="340"/>
        <n v="680"/>
        <n v="2339"/>
        <n v="139"/>
        <n v="862"/>
        <n v="70"/>
        <n v="145"/>
        <n v="254"/>
        <n v="572"/>
        <n v="288"/>
        <n v="681"/>
        <n v="190"/>
        <n v="418"/>
        <n v="378"/>
        <n v="422"/>
        <n v="599"/>
        <n v="1430"/>
        <n v="1339"/>
        <n v="591"/>
        <n v="585"/>
        <n v="594"/>
        <n v="299"/>
        <n v="47"/>
        <n v="253"/>
        <n v="203"/>
        <n v="586"/>
        <n v="311"/>
        <n v="388"/>
        <n v="580"/>
        <n v="234"/>
        <n v="119"/>
        <n v="682"/>
        <n v="152"/>
        <n v="287"/>
        <n v="593"/>
        <n v="223"/>
        <n v="244"/>
        <n v="683"/>
        <n v="373"/>
        <n v="576"/>
        <n v="117"/>
        <n v="383"/>
        <n v="303"/>
        <n v="210"/>
        <n v="573"/>
        <n v="525"/>
        <n v="578"/>
        <n v="802"/>
        <n v="130"/>
        <n v="376"/>
      </sharedItems>
    </cacheField>
    <cacheField name="D.A." numFmtId="0">
      <sharedItems containsNonDate="0" containsString="0" containsBlank="1"/>
    </cacheField>
    <cacheField name="Descripción" numFmtId="0">
      <sharedItems count="119">
        <s v="No Identificado"/>
        <s v="Dirección General de Programación y Operaciones del Tesoro"/>
        <s v="Ministerio de la Presidencia"/>
        <s v="Navegación Aérea y Aeropuertos Bolivianos"/>
        <s v="Ministerio de Salud y Deportes"/>
        <s v="Instituto Nacional de Innovación Agropecuaria y Forestal"/>
        <s v="Ministerio de Obras Públicas, Servicios y Vivienda"/>
        <s v="Ministerio de Gobierno"/>
        <s v="Insumos Bolivia"/>
        <s v="Servicio de Desarrollo de las Empresas Púb. Productivas"/>
        <s v="Administradora Boliviana de Carreteras"/>
        <s v="Central de Abastecimiento y Suministros de Salud"/>
        <s v="Instituto Plurinacional de Estudio de Lenguas y Culturas"/>
        <s v="Ministerio de Defensa"/>
        <s v="Instituto Nacional de Salud Ocupacional"/>
        <s v="Dirección General de Administración y Finanzas Territoriales"/>
        <s v="Empresa Estratégica Boliviana de Construcción y Conservación de Infraestructura Civil"/>
        <s v="Empresa Boliviana de Producción Agropecuaria"/>
        <s v="Gobierno Autónomo Departamental de Cochabamba"/>
        <s v="Direc. Dptal. de Educación La Paz"/>
        <s v="Direc. Dptal. de Educación Potosí"/>
        <s v="Gobierno Autónomo Departamental de Potosí"/>
        <s v="Aduana Nacional"/>
        <s v="Órgano Judicial"/>
        <s v="Caja Nacional de Salud"/>
        <s v="Vías Bolivia"/>
        <s v="Vicepresidencia del Estado Plurinacional"/>
        <s v="Ministerio de Medio Ambiente y Agua"/>
        <s v="Asamblea Legislativa Plurinacional"/>
        <s v="Dirección General de Crédito Público"/>
        <s v="Empresa Pública &quot;QUIPUS&quot;"/>
        <s v="Ministerio de Desarrollo Productivo y Economía Plural"/>
        <s v="Yacimientos Petrolíferos Fiscales Bolivianos"/>
        <s v="Impuesto Directo A Los Hidrocarburos"/>
        <s v="Empresa Pública Nacional Estratégica de Yacimientos de Litio Bolivianos"/>
        <s v="Fundación Cultural del Banco Central de Bolivia"/>
        <s v="Ministerio de Economía y Finanzas Públicas"/>
        <s v="Gobierno Autónomo Departamental de La Paz"/>
        <s v="Gobierno Autónomo Municipal de La Paz"/>
        <s v="Corporación de las Fuerzas Armadas p/ el Des. Nacional"/>
        <s v="Servicio Nacional de Meteorología e Hidrología"/>
        <s v="Banco Central de Bolivia"/>
        <s v="Agencia de Infraestructura en Salud y Equipamiento Médico"/>
        <s v="Empresa Metalúrgica VINTO - Nacionalizada"/>
        <s v="Instituto Nacional de Reforma Agraria"/>
        <s v="Observatorio Plurinacional de la Calidad  Educativa"/>
        <s v="Adm.de Aeropuertos y Servicios Auxiliares a la Naveg. Aérea"/>
        <s v="Gestora Pública de la Seguridad Social de Largo Plazo"/>
        <s v="Univ. Indígena Bol. Comun. Intercultl Prod. Tupak Katari"/>
        <s v="Ministerio de Justicia y Transparencia Institucional"/>
        <s v="Caja de Salud del Servicio Nal. de Caminos y Ramas Anexas"/>
        <s v="Ministerio de Hidrocarburos y Energías"/>
        <s v="Autoridad de Fiscalización de Electricidad y Tecnología Nuclear"/>
        <s v="Servicio al Mejoramiento de la Navegación Amazónica"/>
        <s v="Empresa Pública &quot;Editorial del Estado Plurinacional de Bolivia&quot;"/>
        <s v="Bolivia TV"/>
        <s v="Ministerio de Educación"/>
        <s v="Agencia de Gobierno Electrónico y Tecnologías de Información y Comunicación"/>
        <s v="Órgano Electoral Plurinacional"/>
        <s v="Instituto Nacional de Estadística"/>
        <s v="Empresa Nacional de Electricidad"/>
        <s v="Ministerio de Planificación del Desarrollo"/>
        <s v="Ministerio de Relaciones Exteriores"/>
        <s v="Agencia Estatal de Vivienda"/>
        <s v="Servicio de Impuestos Nacionales"/>
        <s v="Universidad Pública de El Alto"/>
        <s v="Lotería Nacional de Beneficencia y Salubridad"/>
        <s v="Dirección del Notariado Plurinacional"/>
        <s v="Ministerio de Culturas, Descolonización y Despatriarcalización"/>
        <s v="Servicio General de Identificación Personal"/>
        <s v="Contraloria General del Estado"/>
        <s v="EMPRESA MUNICIPAL FABRICA DE JOYAS"/>
        <s v="Universidad Mayor de San Andrés"/>
        <s v="Fondo Nacional de Desarrollo Regional"/>
        <s v="Ministerio de Trabajo, Empleo y Previsión Social"/>
        <s v="Universidad Autónoma Juan Misael Saracho"/>
        <s v="Instituto del Seguro Agrario"/>
        <s v="Empresa de Apoyo a la Producción de Alimentos"/>
        <s v="Servicio Nacional de Riego"/>
        <s v="Ministerio Público"/>
        <s v="Autoridad Jurisdiccional Administrativa Minera"/>
        <s v="Caja Petrolera de Salud"/>
        <s v="Servicio Nacional Textil"/>
        <s v="Caja Bancaria Estatal de Salud"/>
        <s v="Empresa Boliviana de Alimentos y Derivados"/>
        <s v="Gobierno Autónomo Municipal de Carangas"/>
        <s v="Gobierno Autónomo Municipal de Tacopaya"/>
        <s v="Empresa Estatal de Transporte por Cable &quot;Mi teleférico&quot;"/>
        <s v="Agencia Boliviana Espacial"/>
        <s v="Administración de Servicios Portuarios - Bolivia"/>
        <s v="Servicio Departamental de Riego - La Paz"/>
        <s v="Ministerio de Desarrollo Rural y Tierras"/>
        <s v="Entidad Ejecutora de Medio Ambiente y Agua"/>
        <s v="Autoridad de Supervisión del Sistema Financiero"/>
        <s v="Empresa Azucarera San Buenaventura"/>
        <s v="Autoridad de Fisc y Ctrol Soc de Agua Potable Saneam.Básico"/>
        <s v="Servicio Plurinacional de Registro de Comercio"/>
        <s v="Depósitos Aduaneros Bolivianos"/>
        <s v="Servicio Geológico Minero "/>
        <s v="Agencia para el Des. de la Soc. de la Información en Bolivia"/>
        <s v="Defensoria del Pueblo"/>
        <s v="Servicio Plurinacional de Defensa Pública"/>
        <s v="Fondo Nacional de Inversión Productiva y Social"/>
        <s v="Empresa Pública YACANA"/>
        <s v="Fondo Nacional de Desarrollo Forestal"/>
        <s v="Servicio Nacional de Aerofotogrametría"/>
        <s v="Procuraduria General del Estado"/>
        <s v="Fondo de Desarrollo Indigena"/>
        <s v="Empresa Pública Nacional Estratégica Cartones de Bolivia"/>
        <s v="Dirección General de Aeronáutica Civil"/>
        <s v="Agencia Boliviana de Correos &quot;Correos de Bolivia&quot;"/>
        <s v="Servicio Departamental de Riego - Tarija"/>
        <s v="Unidad de Análisis de Políticas Sociales y Económicas"/>
        <s v="Empresa Siderúrgica del Mutún"/>
        <s v="Transportes Aéreos Bolivianos"/>
        <s v="Boliviana de Aviación"/>
        <s v="Empresa Local de Agua Potable y Alcantarillado Sucre"/>
        <s v="Fondo de Financiamiento para la Minería"/>
        <s v="Agencia Boliviana de Energía Nuclear"/>
      </sharedItems>
    </cacheField>
    <cacheField name="Fecha de operación_x000a_(DD/MM/AA)" numFmtId="14">
      <sharedItems containsSemiMixedTypes="0" containsNonDate="0" containsDate="1" containsString="0" minDate="2023-01-03T00:00:00" maxDate="2023-04-01T00:00:00" count="61">
        <d v="2023-01-03T00:00:00"/>
        <d v="2023-01-04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sharedItems>
      <fieldGroup base="3">
        <rangePr groupBy="months" startDate="2023-01-03T00:00:00" endDate="2023-04-01T00:00:00"/>
        <groupItems count="14">
          <s v="&lt;3/1/2023"/>
          <s v="ene"/>
          <s v="feb"/>
          <s v="mar"/>
          <s v="abr"/>
          <s v="may"/>
          <s v="jun"/>
          <s v="jul"/>
          <s v="ago"/>
          <s v="sep"/>
          <s v="oct"/>
          <s v="nov"/>
          <s v="dic"/>
          <s v="&gt;1/4/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5395157"/>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915663461.53999996"/>
    </cacheField>
    <cacheField name="Créditos_x000a_(Bs)" numFmtId="164">
      <sharedItems containsSemiMixedTypes="0" containsString="0" containsNumber="1" minValue="0" maxValue="35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22.674762037037" createdVersion="8" refreshedVersion="8" minRefreshableVersion="3" recordCount="150" xr:uid="{FED3CE84-5ECC-4E00-89A4-4EF5543B7B3D}">
  <cacheSource type="worksheet">
    <worksheetSource ref="A7:R157" sheet="CUT ME"/>
  </cacheSource>
  <cacheFields count="18">
    <cacheField name="Entidad" numFmtId="0">
      <sharedItems containsMixedTypes="1" containsNumber="1" containsInteger="1" minValue="10" maxValue="683" count="17">
        <s v="99 - 02"/>
        <n v="681"/>
        <s v="99 - 03"/>
        <n v="86"/>
        <n v="514"/>
        <n v="35"/>
        <n v="249"/>
        <n v="291"/>
        <n v="206"/>
        <n v="10"/>
        <n v="683"/>
        <n v="20"/>
        <n v="46"/>
        <n v="389"/>
        <n v="16"/>
        <n v="585"/>
        <n v="376"/>
      </sharedItems>
    </cacheField>
    <cacheField name="D.A." numFmtId="0">
      <sharedItems containsNonDate="0" containsString="0" containsBlank="1"/>
    </cacheField>
    <cacheField name="Descripción" numFmtId="0">
      <sharedItems count="17">
        <s v="Dirección General de Programación y Operaciones del Tesoro"/>
        <s v="Ministerio Público"/>
        <s v="Dirección General de Crédito Público"/>
        <s v="Ministerio de Medio Ambiente y Agua"/>
        <s v="Empresa Nacional de Electricidad"/>
        <s v="Ministerio de Economía y Finanzas Públicas"/>
        <s v="Central de Abastecimiento y Suministros de Salud"/>
        <s v="Administradora Boliviana de Carreteras"/>
        <s v="Instituto Nacional de Estadística"/>
        <s v="Ministerio de Relaciones Exteriores"/>
        <s v="Procuraduria General del Estado"/>
        <s v="Ministerio de Defensa"/>
        <s v="Ministerio de Salud y Deportes"/>
        <s v="Navegación Aérea y Aeropuertos Bolivianos"/>
        <s v="Ministerio de Educación"/>
        <s v="Agencia Boliviana Espacial"/>
        <s v="Agencia Boliviana de Energía Nuclear"/>
      </sharedItems>
    </cacheField>
    <cacheField name="Fecha de operación_x000a_(DD/MM/AA)" numFmtId="14">
      <sharedItems containsSemiMixedTypes="0" containsNonDate="0" containsDate="1" containsString="0" minDate="2023-01-04T00:00:00" maxDate="2023-04-01T00:00:00" count="53">
        <d v="2023-01-04T00:00:00"/>
        <d v="2023-01-09T00:00:00"/>
        <d v="2023-01-10T00:00:00"/>
        <d v="2023-01-12T00:00:00"/>
        <d v="2023-01-13T00:00:00"/>
        <d v="2023-01-16T00:00:00"/>
        <d v="2023-01-17T00:00:00"/>
        <d v="2023-01-18T00:00:00"/>
        <d v="2023-01-19T00:00:00"/>
        <d v="2023-01-20T00:00:00"/>
        <d v="2023-01-24T00:00:00"/>
        <d v="2023-01-25T00:00:00"/>
        <d v="2023-01-26T00:00:00"/>
        <d v="2023-01-27T00:00:00"/>
        <d v="2023-01-31T00:00:00"/>
        <d v="2023-02-01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3-01T00:00:00"/>
        <d v="2023-03-02T00:00:00"/>
        <d v="2023-03-03T00:00:00"/>
        <d v="2023-03-06T00:00:00"/>
        <d v="2023-03-07T00:00:00"/>
        <d v="2023-03-08T00:00:00"/>
        <d v="2023-03-09T00:00:00"/>
        <d v="2023-03-10T00:00:00"/>
        <d v="2023-03-13T00:00:00"/>
        <d v="2023-03-14T00:00:00"/>
        <d v="2023-03-15T00:00:00"/>
        <d v="2023-03-16T00:00:00"/>
        <d v="2023-03-17T00:00:00"/>
        <d v="2023-03-21T00:00:00"/>
        <d v="2023-03-22T00:00:00"/>
        <d v="2023-03-23T00:00:00"/>
        <d v="2023-03-24T00:00:00"/>
        <d v="2023-03-27T00:00:00"/>
        <d v="2023-03-28T00:00:00"/>
        <d v="2023-03-29T00:00:00"/>
        <d v="2023-03-30T00:00:00"/>
        <d v="2023-03-31T00:00:00"/>
      </sharedItems>
      <fieldGroup base="3">
        <rangePr groupBy="months" startDate="2023-01-04T00:00:00" endDate="2023-04-01T00:00:00"/>
        <groupItems count="14">
          <s v="&lt;4/1/2023"/>
          <s v="ene"/>
          <s v="feb"/>
          <s v="mar"/>
          <s v="abr"/>
          <s v="may"/>
          <s v="jun"/>
          <s v="jul"/>
          <s v="ago"/>
          <s v="sep"/>
          <s v="oct"/>
          <s v="nov"/>
          <s v="dic"/>
          <s v="&gt;1/4/2023"/>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6920" maxValue="2219190"/>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3918770.199999999"/>
    </cacheField>
    <cacheField name="Créditos_x000a_(USD)" numFmtId="164">
      <sharedItems containsSemiMixedTypes="0" containsString="0" containsNumber="1" minValue="0" maxValue="108479883.38"/>
    </cacheField>
    <cacheField name="Débitos_x000a_(Bs)" numFmtId="164">
      <sharedItems containsSemiMixedTypes="0" containsString="0" containsNumber="1" minValue="0" maxValue="164082763.56999999"/>
    </cacheField>
    <cacheField name="Créditos_x000a_(Bs)" numFmtId="164">
      <sharedItems containsSemiMixedTypes="0" containsString="0" containsNumber="1" minValue="0" maxValue="744171999.99000001"/>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22.674898032405" createdVersion="8" refreshedVersion="8" minRefreshableVersion="3" recordCount="81" xr:uid="{CE85B8CD-FB59-4E2C-A047-C3B253CA6EBA}">
  <cacheSource type="worksheet">
    <worksheetSource ref="A7:P88" sheet="TRL MN"/>
  </cacheSource>
  <cacheFields count="16">
    <cacheField name="Entidad" numFmtId="1">
      <sharedItems containsMixedTypes="1" containsNumber="1" containsInteger="1" minValue="6" maxValue="573" count="19">
        <n v="86"/>
        <n v="81"/>
        <s v="99 - 02"/>
        <s v="99 - 01"/>
        <n v="513"/>
        <n v="47"/>
        <n v="6"/>
        <n v="46"/>
        <n v="78"/>
        <n v="287"/>
        <n v="206"/>
        <n v="291"/>
        <n v="383"/>
        <n v="514"/>
        <n v="35"/>
        <n v="389"/>
        <n v="15"/>
        <n v="117"/>
        <n v="573"/>
      </sharedItems>
    </cacheField>
    <cacheField name="D.A." numFmtId="1">
      <sharedItems containsSemiMixedTypes="0" containsString="0" containsNumber="1" containsInteger="1" minValue="1" maxValue="12"/>
    </cacheField>
    <cacheField name="Descripción" numFmtId="0">
      <sharedItems count="18">
        <s v="Ministerio de Medio Ambiente y Agua"/>
        <s v="Ministerio de Obras Públicas, Servicios y Vivienda"/>
        <s v="Dirección General de Programación y Operaciones del Tesoro"/>
        <s v="Yacimientos Petrolíferos Fiscales Bolivianos"/>
        <s v="Ministerio de Desarrollo Rural y Tierras"/>
        <s v="Vicepresidencia del Estado Plurinacional"/>
        <s v="Ministerio de Salud y Deportes"/>
        <s v="Ministerio de Hidrocarburos y Energías"/>
        <s v="Fondo Nacional de Inversión Productiva y Social"/>
        <s v="Instituto Nacional de Estadística"/>
        <s v="Administradora Boliviana de Carreteras"/>
        <s v="Agencia Boliviana de Correos &quot;Correos de Bolivia&quot;"/>
        <s v="Empresa Nacional de Electricidad"/>
        <s v="Ministerio de Economía y Finanzas Públicas"/>
        <s v="Navegación Aérea y Aeropuertos Bolivianos"/>
        <s v="Ministerio de Gobierno"/>
        <s v="Dirección General de Aeronáutica Civil"/>
        <s v="Empresa Siderúrgica del Mutún"/>
      </sharedItems>
    </cacheField>
    <cacheField name="Fecha de operación_x000a_(DD/MM/AA)" numFmtId="14">
      <sharedItems containsSemiMixedTypes="0" containsNonDate="0" containsDate="1" containsString="0" minDate="2023-01-03T00:00:00" maxDate="2023-03-31T00:00:00" count="21">
        <d v="2023-01-03T00:00:00"/>
        <d v="2023-01-09T00:00:00"/>
        <d v="2023-01-10T00:00:00"/>
        <d v="2023-01-12T00:00:00"/>
        <d v="2023-01-18T00:00:00"/>
        <d v="2023-01-31T00:00:00"/>
        <d v="2023-02-02T00:00:00"/>
        <d v="2023-02-10T00:00:00"/>
        <d v="2023-02-14T00:00:00"/>
        <d v="2023-02-27T00:00:00"/>
        <d v="2023-03-02T00:00:00"/>
        <d v="2023-03-06T00:00:00"/>
        <d v="2023-03-09T00:00:00"/>
        <d v="2023-03-15T00:00:00"/>
        <d v="2023-03-16T00:00:00"/>
        <d v="2023-03-20T00:00:00"/>
        <d v="2023-03-22T00:00:00"/>
        <d v="2023-03-24T00:00:00"/>
        <d v="2023-03-27T00:00:00"/>
        <d v="2023-03-29T00:00:00"/>
        <d v="2023-03-30T00:00:00"/>
      </sharedItems>
      <fieldGroup base="3">
        <rangePr groupBy="months" startDate="2023-01-03T00:00:00" endDate="2023-03-31T00:00:00"/>
        <groupItems count="14">
          <s v="&lt;3/1/2023"/>
          <s v="ene"/>
          <s v="feb"/>
          <s v="mar"/>
          <s v="abr"/>
          <s v="may"/>
          <s v="jun"/>
          <s v="jul"/>
          <s v="ago"/>
          <s v="sep"/>
          <s v="oct"/>
          <s v="nov"/>
          <s v="dic"/>
          <s v="&gt;31/3/2023"/>
        </groupItems>
      </fieldGroup>
    </cacheField>
    <cacheField name="Nro. _x000a_TRL" numFmtId="1">
      <sharedItems containsSemiMixedTypes="0" containsString="0" containsNumber="1" containsInteger="1" minValue="2" maxValue="1206"/>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216593812.59"/>
    </cacheField>
    <cacheField name="Créditos_x000a_(Bs)" numFmtId="164">
      <sharedItems containsSemiMixedTypes="0" containsString="0" containsNumber="1" minValue="0" maxValue="216593812.59"/>
    </cacheField>
    <cacheField name="Importe" numFmtId="164">
      <sharedItems containsSemiMixedTypes="0" containsString="0" containsNumber="1" minValue="50.01" maxValue="216593812.5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22.675066087962" createdVersion="8" refreshedVersion="8" minRefreshableVersion="3" recordCount="80" xr:uid="{A50FF3AD-3091-4002-9A19-CFF0343691F5}">
  <cacheSource type="worksheet">
    <worksheetSource ref="A7:H87" sheet="CDI"/>
  </cacheSource>
  <cacheFields count="8">
    <cacheField name="Entidad" numFmtId="0">
      <sharedItems containsMixedTypes="1" containsNumber="1" containsInteger="1" minValue="20" maxValue="683" count="55">
        <n v="20"/>
        <n v="25"/>
        <n v="41"/>
        <n v="46"/>
        <n v="47"/>
        <n v="66"/>
        <n v="70"/>
        <n v="78"/>
        <n v="81"/>
        <s v="99 - 02"/>
        <n v="108"/>
        <n v="109"/>
        <n v="117"/>
        <n v="132"/>
        <n v="133"/>
        <n v="134"/>
        <n v="163"/>
        <n v="192"/>
        <n v="203"/>
        <n v="222"/>
        <n v="223"/>
        <n v="225"/>
        <n v="227"/>
        <n v="249"/>
        <n v="253"/>
        <n v="269"/>
        <n v="283"/>
        <n v="290"/>
        <n v="291"/>
        <n v="293"/>
        <n v="294"/>
        <n v="295"/>
        <n v="296"/>
        <n v="312"/>
        <n v="315"/>
        <n v="324"/>
        <n v="343"/>
        <n v="344"/>
        <n v="347"/>
        <n v="387"/>
        <n v="389"/>
        <n v="526"/>
        <n v="548"/>
        <n v="576"/>
        <n v="578"/>
        <n v="586"/>
        <n v="587"/>
        <n v="591"/>
        <n v="594"/>
        <n v="598"/>
        <n v="599"/>
        <n v="660"/>
        <n v="670"/>
        <n v="681"/>
        <n v="683"/>
      </sharedItems>
    </cacheField>
    <cacheField name="D.A." numFmtId="0">
      <sharedItems containsSemiMixedTypes="0" containsString="0" containsNumber="1" containsInteger="1" minValue="1" maxValue="36"/>
    </cacheField>
    <cacheField name="Descripción" numFmtId="0">
      <sharedItems count="55">
        <s v="Ministerio de Defensa"/>
        <s v="Ministerio de la Presidencia"/>
        <s v="Ministerio de Desarrollo Productivo y Economía Plural"/>
        <s v="Ministerio de Salud y Deportes"/>
        <s v="Ministerio de Desarrollo Rural y Tierras"/>
        <s v="Ministerio de Planificación del Desarrollo"/>
        <s v="Ministerio de Trabajo, Empleo y Previsión Social"/>
        <s v="Ministerio de Hidrocarburos y Energías"/>
        <s v="Ministerio de Obras Públicas, Servicios y Vivienda"/>
        <s v="Dirección General de Programación y Operaciones del Tesoro"/>
        <s v="Orquesta Sinfónica Nacional"/>
        <s v="Conservatorio Plurinacional de Musica"/>
        <s v="Dirección General de Aeronáutica Civil"/>
        <s v="Servicio de Desarrollo de las Empresas Púb. Productivas"/>
        <s v="Lotería Nacional de Beneficencia y Salubridad"/>
        <s v="Consejo Nacional de Vivienda Policial"/>
        <s v="Agencia Nacional de Hidrocarburos"/>
        <s v="Servicio al Mejoramiento de la Navegación Amazónica"/>
        <s v="Autoridad de Supervisión del Sistema Financiero"/>
        <s v="Instituto Nacional de Innovación Agropecuaria y Forestal"/>
        <s v="Fondo Nacional de Desarrollo Forestal"/>
        <s v="Serv. Nal. para la Sostenibilidad en Saneamiento Básico"/>
        <s v="Zona Franca Comercial e Industrial de Cobija"/>
        <s v="Central de Abastecimiento y Suministros de Salud"/>
        <s v="Entidad Ejecutora de Medio Ambiente y Agua"/>
        <s v="Direc. Dptal. de Educación Potosí"/>
        <s v="Aduana Nacional"/>
        <s v="Servicio de Impuestos Nacionales"/>
        <s v="Administradora Boliviana de Carreteras"/>
        <s v="Fundación Cultural del Banco Central de Bolivia"/>
        <s v="Univ. Indígena Bol. Comun. Intercultl Prod. Tupak Katari"/>
        <s v="Univ. Indígena Bol. Comun. Intercult Prod. Casimiro Huanca"/>
        <s v="Univ. Indígena Bol. Comun. Intercult Prod. Apiaguaiki Tupa"/>
        <s v="Autoridad de Fiscalizac. y Control Soc de Bosques y Tierras"/>
        <s v="Autoridad de Fiscalización de Empresas"/>
        <s v="Escuela Boliviana Intercultural de Música"/>
        <s v="Escuela de Jueces del Estado"/>
        <s v="Instituto Plurinacional de Estudio de Lenguas y Culturas"/>
        <s v="Autoridad de Fiscalización y Control de Cooperativas"/>
        <s v="Agencia del Desarrollo del Cine y Audiovisual Bolivianos"/>
        <s v="Navegación Aérea y Aeropuertos Bolivianos"/>
        <s v="Bolivia TV"/>
        <s v="Corporación de las Fuerzas Armadas p/ el Des. Nacional"/>
        <s v="Empresa Pública Nacional Estratégica Cartones de Bolivia"/>
        <s v="Boliviana de Aviación"/>
        <s v="Empresa Azucarera San Buenaventura"/>
        <s v="Empresa Estratégica Boliviana de Construcción y Conservación de Infraestructura Civil"/>
        <s v="Empresa Estatal de Transporte por Cable &quot;Mi teleférico&quot;"/>
        <s v="Administración de Servicios Portuarios - Bolivia"/>
        <s v="Empresa Pública &quot;Editorial del Estado Plurinacional de Bolivia&quot;"/>
        <s v="Empresa Boliviana de Alimentos y Derivados"/>
        <s v="Órgano Judicial"/>
        <s v="Órgano Electoral Plurinacional"/>
        <s v="Ministerio Público"/>
        <s v="Procuraduria General del Estado"/>
      </sharedItems>
    </cacheField>
    <cacheField name="5.9.3" numFmtId="164">
      <sharedItems containsSemiMixedTypes="0" containsString="0" containsNumber="1" minValue="0" maxValue="588612021.80999994"/>
    </cacheField>
    <cacheField name="5.9.4" numFmtId="164">
      <sharedItems containsSemiMixedTypes="0" containsString="0" containsNumber="1" containsInteger="1" minValue="0" maxValue="0"/>
    </cacheField>
    <cacheField name="5.9.7" numFmtId="164">
      <sharedItems containsSemiMixedTypes="0" containsString="0" containsNumber="1" minValue="0" maxValue="4842720.6100000022"/>
    </cacheField>
    <cacheField name="5.9.8" numFmtId="164">
      <sharedItems containsSemiMixedTypes="0" containsString="0" containsNumber="1" minValue="0" maxValue="14740278.579999993"/>
    </cacheField>
    <cacheField name="Total" numFmtId="164">
      <sharedItems containsSemiMixedTypes="0" containsString="0" containsNumber="1" minValue="10" maxValue="588612021.8099999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22.675187615743" createdVersion="8" refreshedVersion="8" minRefreshableVersion="3" recordCount="54" xr:uid="{1EB0E9C3-3AC4-4D9E-87E2-DEB30CB68A85}">
  <cacheSource type="worksheet">
    <worksheetSource ref="A7:P61" sheet="TRL ME"/>
  </cacheSource>
  <cacheFields count="16">
    <cacheField name="Entidad" numFmtId="0">
      <sharedItems containsMixedTypes="1" containsNumber="1" containsInteger="1" minValue="10" maxValue="573" count="14">
        <s v="99 - 02"/>
        <n v="513"/>
        <n v="10"/>
        <n v="206"/>
        <n v="291"/>
        <n v="383"/>
        <n v="514"/>
        <n v="287"/>
        <n v="46"/>
        <n v="35"/>
        <n v="389"/>
        <n v="117"/>
        <n v="573"/>
        <n v="86"/>
      </sharedItems>
    </cacheField>
    <cacheField name="D.A." numFmtId="0">
      <sharedItems containsSemiMixedTypes="0" containsString="0" containsNumber="1" containsInteger="1" minValue="1" maxValue="10"/>
    </cacheField>
    <cacheField name="Descripción" numFmtId="0">
      <sharedItems count="14">
        <s v="Dirección General de Programación y Operaciones del Tesoro"/>
        <s v="Yacimientos Petrolíferos Fiscales Bolivianos"/>
        <s v="Ministerio de Relaciones Exteriores"/>
        <s v="Instituto Nacional de Estadística"/>
        <s v="Administradora Boliviana de Carreteras"/>
        <s v="Agencia Boliviana de Correos &quot;Correos de Bolivia&quot;"/>
        <s v="Empresa Nacional de Electricidad"/>
        <s v="Fondo Nacional de Inversión Productiva y Social"/>
        <s v="Ministerio de Salud y Deportes"/>
        <s v="Ministerio de Economía y Finanzas Públicas"/>
        <s v="Navegación Aérea y Aeropuertos Bolivianos"/>
        <s v="Dirección General de Aeronáutica Civil"/>
        <s v="Empresa Siderúrgica del Mutún"/>
        <s v="Ministerio de Medio Ambiente y Agua"/>
      </sharedItems>
    </cacheField>
    <cacheField name="Fecha de operación_x000a_(DD/MM/AA)" numFmtId="14">
      <sharedItems containsSemiMixedTypes="0" containsNonDate="0" containsDate="1" containsString="0" minDate="2023-01-12T00:00:00" maxDate="2023-03-31T00:00:00" count="12">
        <d v="2023-01-12T00:00:00"/>
        <d v="2023-02-08T00:00:00"/>
        <d v="2023-03-02T00:00:00"/>
        <d v="2023-03-09T00:00:00"/>
        <d v="2023-03-15T00:00:00"/>
        <d v="2023-03-16T00:00:00"/>
        <d v="2023-03-20T00:00:00"/>
        <d v="2023-03-22T00:00:00"/>
        <d v="2023-03-24T00:00:00"/>
        <d v="2023-03-27T00:00:00"/>
        <d v="2023-03-29T00:00:00"/>
        <d v="2023-03-30T00:00:00"/>
      </sharedItems>
      <fieldGroup base="3">
        <rangePr groupBy="months" startDate="2023-01-12T00:00:00" endDate="2023-03-31T00:00:00"/>
        <groupItems count="14">
          <s v="&lt;12/1/2023"/>
          <s v="ene"/>
          <s v="feb"/>
          <s v="mar"/>
          <s v="abr"/>
          <s v="may"/>
          <s v="jun"/>
          <s v="jul"/>
          <s v="ago"/>
          <s v="sep"/>
          <s v="oct"/>
          <s v="nov"/>
          <s v="dic"/>
          <s v="&gt;31/3/2023"/>
        </groupItems>
      </fieldGroup>
    </cacheField>
    <cacheField name="Nro. _x000a_TRL" numFmtId="0">
      <sharedItems containsSemiMixedTypes="0" containsString="0" containsNumber="1" containsInteger="1" minValue="28" maxValue="1207"/>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31119800.66"/>
    </cacheField>
    <cacheField name="Créditos_x000a_(USD)" numFmtId="164">
      <sharedItems containsSemiMixedTypes="0" containsString="0" containsNumber="1" minValue="0" maxValue="31119800.66"/>
    </cacheField>
    <cacheField name="Débitos_x000a_(Bs)" numFmtId="164">
      <sharedItems containsSemiMixedTypes="0" containsString="0" containsNumber="1" minValue="0" maxValue="213481832.52760002"/>
    </cacheField>
    <cacheField name="Créditos_x000a_(Bs)" numFmtId="164">
      <sharedItems containsSemiMixedTypes="0" containsString="0" containsNumber="1" minValue="0" maxValue="213481832.52760002"/>
    </cacheField>
    <cacheField name="Importe" numFmtId="164">
      <sharedItems containsSemiMixedTypes="0" containsString="0" containsNumber="1" minValue="50.009399999999999" maxValue="213481832.5276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1">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r>
  <r>
    <x v="0"/>
    <m/>
    <x v="0"/>
    <x v="0"/>
    <s v="O20823210002"/>
    <s v="BOD"/>
    <n v="2082418"/>
    <m/>
    <s v="00099021001 DEPOSITO DE EFECTIVO, DEPOSITANTE: EDUARDO VERA BUSTILLOS, CONCEPTO: DEVOLUCIÓN DE SALARIO DEL MES DE JULIO 2022, CUENTA DE DEPOSITO: CUENTA UNICA DEL TESORO"/>
    <m/>
    <m/>
    <m/>
    <m/>
    <m/>
    <m/>
    <n v="0"/>
    <n v="7722.7"/>
    <s v="NO_CONCILIADO"/>
  </r>
  <r>
    <x v="1"/>
    <m/>
    <x v="1"/>
    <x v="1"/>
    <s v="O20826110002"/>
    <s v="BOD"/>
    <n v="2082665"/>
    <m/>
    <s v="00099021001 DEPOSITO DE EFECTIVO, DEPOSITANTE: EDGAR ENRIQUE POMAR MENESES, CONCEPTO: DEVOLUCION PASAJE AEREO A COBIJA AL MIN PRESIDENCIA, CUENTA DE DEPOSITO: CUENTA UNICA DEL TESORO"/>
    <m/>
    <m/>
    <m/>
    <m/>
    <m/>
    <m/>
    <n v="0"/>
    <n v="1444"/>
    <s v="NO_CONCILIADO"/>
  </r>
  <r>
    <x v="2"/>
    <m/>
    <x v="2"/>
    <x v="1"/>
    <s v="O20826200002"/>
    <s v="BOD"/>
    <n v="2082669"/>
    <m/>
    <s v="00099021001 DEPOSITO DE EFECTIVO, DEPOSITANTE: EDGAR ENRIQUE POMAR MENESES, CONCEPTO: DEVOLUCION PASAJE AEREO LA PAZ - CBBA DE 27/10/2022 AL MIN PRESIDENCIA, CUENTA DE DEPOSITO: CUENTA UNICA DEL TESORO"/>
    <m/>
    <m/>
    <m/>
    <m/>
    <m/>
    <m/>
    <n v="0"/>
    <n v="218"/>
    <s v="NO_CONCILIADO"/>
  </r>
  <r>
    <x v="2"/>
    <m/>
    <x v="2"/>
    <x v="1"/>
    <s v="O20826210002"/>
    <s v="BOD"/>
    <n v="2082671"/>
    <m/>
    <s v="00099021001 DEPOSITO DE EFECTIVO, DEPOSITANTE: EDGAR ENRIQUE POMAR MENESES, CONCEPTO: DEVOLUCION PASAJE AEREO A SUCRE DE 21/07/2022 AL MIN PRESIDENCIA, CUENTA DE DEPOSITO: CUENTA UNICA DEL TESORO"/>
    <m/>
    <m/>
    <m/>
    <m/>
    <m/>
    <m/>
    <n v="0"/>
    <n v="546"/>
    <s v="NO_CONCILIADO"/>
  </r>
  <r>
    <x v="3"/>
    <m/>
    <x v="3"/>
    <x v="1"/>
    <s v="O20826690002"/>
    <s v="BOD"/>
    <n v="2082722"/>
    <m/>
    <s v="00389012001 DEPOSITO DE EFECTIVO, DEPOSITANTE: FERNANDO ZENON FLORES ORTIZ, CONCEPTO: DEVOLUCION DE FONDOS SEGUN PREVENTIVO N°1788 DA(01), CUENTA DE DEPOSITO: CUENTA UNICA DEL TESORO"/>
    <m/>
    <m/>
    <m/>
    <m/>
    <m/>
    <m/>
    <n v="0"/>
    <n v="415.44"/>
    <s v="NO_CONCILIADO"/>
  </r>
  <r>
    <x v="3"/>
    <m/>
    <x v="3"/>
    <x v="1"/>
    <s v="O20826710002"/>
    <s v="BOD"/>
    <n v="2082723"/>
    <m/>
    <s v="00389042001 DEPOSITO DE EFECTIVO, DEPOSITANTE: ERLAND KOKIN GARCIA BUSTAMANTE, CONCEPTO: DEVOLUCION DE FONDOS SEGUN PREVENTIVO N°249, CUENTA DE DEPOSITO: CUENTA UNICA DEL TESORO"/>
    <m/>
    <m/>
    <m/>
    <m/>
    <m/>
    <m/>
    <n v="0"/>
    <n v="9908.52"/>
    <s v="NO_CONCILIADO"/>
  </r>
  <r>
    <x v="3"/>
    <m/>
    <x v="3"/>
    <x v="1"/>
    <s v="O20826850002"/>
    <s v="BOD"/>
    <n v="2082724"/>
    <m/>
    <s v="00389012001 DEPOSITO DE EFECTIVO, DEPOSITANTE: RICHARD ORLANDO HERBAS CHOQUE, CONCEPTO: DEVOLUCION DE FONDOS SEGUN PREVENTIVO N° 880, CUENTA DE DEPOSITO: CUENTA UNICA DEL TESORO"/>
    <m/>
    <m/>
    <m/>
    <m/>
    <m/>
    <m/>
    <n v="0"/>
    <n v="90"/>
    <s v="NO_CONCILIADO"/>
  </r>
  <r>
    <x v="3"/>
    <m/>
    <x v="3"/>
    <x v="1"/>
    <s v="O20826900002"/>
    <s v="BOD"/>
    <n v="2082733"/>
    <m/>
    <s v="00389012001 DEPOSITO DE EFECTIVO, DEPOSITANTE: GUSTAVO ARMANDO ILLANES VERTIZ BLANCO, CONCEPTO: DEVOLUCION DE FONDOS SIG. PREVENTIVO N°155 DA 01, CUENTA DE DEPOSITO: CUENTA UNICA DEL TESORO"/>
    <m/>
    <m/>
    <m/>
    <m/>
    <m/>
    <m/>
    <n v="0"/>
    <n v="9290"/>
    <s v="NO_CONCILIADO"/>
  </r>
  <r>
    <x v="3"/>
    <m/>
    <x v="3"/>
    <x v="1"/>
    <s v="O20827220002"/>
    <s v="BOD"/>
    <n v="2082743"/>
    <m/>
    <s v="00389012001 DEPOSITO DE EFECTIVO, DEPOSITANTE: NAABOL, CONCEPTO: DEVOLUCION DE FONDOS SEGUN N° PREVENTIVO :1900, CUENTA DE DEPOSITO: CUENTA UNICA DEL TESORO"/>
    <m/>
    <m/>
    <m/>
    <m/>
    <m/>
    <m/>
    <n v="0"/>
    <n v="25"/>
    <s v="NO_CONCILIADO"/>
  </r>
  <r>
    <x v="4"/>
    <m/>
    <x v="4"/>
    <x v="1"/>
    <s v="O20827230002"/>
    <s v="BOD"/>
    <n v="2082736"/>
    <m/>
    <s v="00099021001 DEPOSITO DE EFECTIVO, DEPOSITANTE: ALBERTO PELAGIO ALVARADO, CONCEPTO: DEVOLUCION DE RECURSOS NO EJECUTADOS EN EL CAMPAMENTO DEPORTIVO NACIONAL COCHABAMBA, CUENTA DE DEPOSITO: CUENTA UNICA DEL TESORO /DJBR."/>
    <m/>
    <m/>
    <m/>
    <m/>
    <m/>
    <m/>
    <n v="0"/>
    <n v="10"/>
    <s v="NO_CONCILIADO"/>
  </r>
  <r>
    <x v="0"/>
    <m/>
    <x v="0"/>
    <x v="2"/>
    <s v="B20826510002"/>
    <s v="BOD"/>
    <n v="2082881"/>
    <m/>
    <s v="00099021001 DEPOSITO DE EFECTIVO, DEPOSITANTE: DENIS ALEJANDRO SALGUERO SILES, CONCEPTO: DEVOLUCIÓN HABERES NOVIEMBRE, CUENTA DE DEPOSITO: CUENTA UNICA DEL TESORO"/>
    <m/>
    <m/>
    <m/>
    <m/>
    <m/>
    <m/>
    <n v="0"/>
    <n v="7588"/>
    <s v="NO_CONCILIADO"/>
  </r>
  <r>
    <x v="1"/>
    <m/>
    <x v="1"/>
    <x v="2"/>
    <s v="O20828810002"/>
    <s v="BOD"/>
    <n v="2082908"/>
    <m/>
    <s v="00099021001 DEPOSITO DE EFECTIVO, DEPOSITANTE: CELESTINO ZABALA MORENO, CONCEPTO: DEVOLUCION POR SALDO NO UTILIZADO DEL PREVENTIVO C31 202/2022 A FAVOR DEL INIAF, CUENTA DE DEPOSITO: CUENTA UNICA DEL TESORO"/>
    <m/>
    <m/>
    <m/>
    <m/>
    <m/>
    <m/>
    <n v="0"/>
    <n v="1550"/>
    <s v="NO_CONCILIADO"/>
  </r>
  <r>
    <x v="0"/>
    <m/>
    <x v="0"/>
    <x v="2"/>
    <s v="O20829480002"/>
    <s v="BOD"/>
    <n v="2082977"/>
    <m/>
    <s v="00099021001 DEPOSITO DE EFECTIVO, DEPOSITANTE: ROCIO MOLINA, CONCEPTO: DEVOLUCION PASAJE 9302408205671, CUENTA DE DEPOSITO: CUENTA UNICA DEL TESORO"/>
    <m/>
    <m/>
    <m/>
    <m/>
    <m/>
    <m/>
    <n v="0"/>
    <n v="400"/>
    <s v="NO_CONCILIADO"/>
  </r>
  <r>
    <x v="2"/>
    <m/>
    <x v="2"/>
    <x v="2"/>
    <s v="O20829510002"/>
    <s v="BOD"/>
    <n v="2082978"/>
    <m/>
    <s v="00099021001 DEPOSITO DE EFECTIVO, DEPOSITANTE: ROCIO MOLINA, CONCEPTO: DEV. PASAJE 93024082005406 AL MIN PRESIDENCIA, CUENTA DE DEPOSITO: CUENTA UNICA DEL TESORO"/>
    <m/>
    <m/>
    <m/>
    <m/>
    <m/>
    <m/>
    <n v="0"/>
    <n v="1310"/>
    <s v="NO_CONCILIADO"/>
  </r>
  <r>
    <x v="0"/>
    <m/>
    <x v="0"/>
    <x v="2"/>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r>
  <r>
    <x v="2"/>
    <m/>
    <x v="2"/>
    <x v="2"/>
    <s v="O20829770002"/>
    <s v="BOD"/>
    <n v="2083024"/>
    <m/>
    <s v="00099021001 DEPOSITO DE EFECTIVO, DEPOSITANTE: DIEGO MAURICIO PRIETO HERBAS, CONCEPTO: DEVOLUCION RETROACTIVO, CUENTA DE DEPOSITO: CUENTA UNICA DEL TESORO /DJBR."/>
    <m/>
    <m/>
    <m/>
    <m/>
    <m/>
    <m/>
    <n v="0"/>
    <n v="1107"/>
    <s v="NO_CONCILIADO"/>
  </r>
  <r>
    <x v="5"/>
    <m/>
    <x v="5"/>
    <x v="2"/>
    <s v="O20830070002"/>
    <s v="BOD"/>
    <n v="2083056"/>
    <m/>
    <s v="00099021001 DEPOSITO DE EFECTIVO, DEPOSITANTE: FILOMON HINOJOSA TORRICO, CONCEPTO: DEVOLUCIÓN POR SALDO NO UTILIZADO DEL PREVENTIVO C-31 (148)/2022, CUENTA DE DEPOSITO: CUENTA UNICA DEL TESORO /DJBR."/>
    <m/>
    <m/>
    <m/>
    <m/>
    <m/>
    <m/>
    <n v="0"/>
    <n v="6130.76"/>
    <s v="NO_CONCILIADO"/>
  </r>
  <r>
    <x v="0"/>
    <m/>
    <x v="0"/>
    <x v="2"/>
    <s v="O20830390002"/>
    <s v="BOD"/>
    <n v="2082944"/>
    <m/>
    <s v="00099021001 DEP.DE CHEQ.AJENOS,RET.DE CAM.,CONCEPTO: RAUL MALDONADO AYALA,DEP.: BANCO UNION SA , PROCEDENCIA: BANCO UNION S.A., CHEQUE: 187913, FECHA DE EMISION:05/01/2023"/>
    <m/>
    <m/>
    <m/>
    <m/>
    <m/>
    <m/>
    <n v="0"/>
    <n v="7272.3"/>
    <s v="NO_CONCILIADO"/>
  </r>
  <r>
    <x v="1"/>
    <m/>
    <x v="1"/>
    <x v="2"/>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r>
  <r>
    <x v="1"/>
    <m/>
    <x v="1"/>
    <x v="2"/>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r>
  <r>
    <x v="1"/>
    <m/>
    <x v="1"/>
    <x v="3"/>
    <s v="B20829430002"/>
    <s v="BOD"/>
    <n v="2083264"/>
    <m/>
    <s v="00099021001 DEPOSITO DE EFECTIVO, DEPOSITANTE: LUIS ALBERTO CABEZAS LLUSCO, CONCEPTO: PAGO DE ENERGIA ELECTRICA, CUENTA DE DEPOSITO: CUENTA UNICA DEL TESORO"/>
    <m/>
    <m/>
    <m/>
    <m/>
    <m/>
    <m/>
    <n v="0"/>
    <n v="450"/>
    <s v="NO_CONCILIADO"/>
  </r>
  <r>
    <x v="0"/>
    <m/>
    <x v="0"/>
    <x v="3"/>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r>
  <r>
    <x v="3"/>
    <m/>
    <x v="3"/>
    <x v="3"/>
    <s v="O20833460002"/>
    <s v="BOD"/>
    <n v="2083371"/>
    <m/>
    <s v="00389032001 DEPOSITO DE EFECTIVO, DEPOSITANTE: ELSA PATRICIA RUIZ SANCHEZ, CONCEPTO: DEVOLUCION DE FONDOS SEGUN PREVENTIVO N°390 DA 03, CUENTA DE DEPOSITO: CUENTA UNICA DEL TESORO"/>
    <m/>
    <m/>
    <m/>
    <m/>
    <m/>
    <m/>
    <n v="0"/>
    <n v="16000"/>
    <s v="NO_CONCILIADO"/>
  </r>
  <r>
    <x v="2"/>
    <m/>
    <x v="2"/>
    <x v="4"/>
    <s v="O20835580002"/>
    <s v="BOD"/>
    <n v="2083599"/>
    <m/>
    <s v="00099021001 DEPOSITO DE EFECTIVO, DEPOSITANTE: JUAN JOSE PERALTA IBAÑEZ, CONCEPTO: DEVOLUCION DE PASAJE AEREO DE MINISTERIO DE LA PRESIDENCIA, CUENTA DE DEPOSITO: CUENTA UNICA DEL TESORO"/>
    <m/>
    <m/>
    <m/>
    <m/>
    <m/>
    <m/>
    <n v="0"/>
    <n v="452"/>
    <s v="NO_CONCILIADO"/>
  </r>
  <r>
    <x v="6"/>
    <m/>
    <x v="6"/>
    <x v="4"/>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r>
  <r>
    <x v="1"/>
    <m/>
    <x v="1"/>
    <x v="4"/>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r>
  <r>
    <x v="0"/>
    <m/>
    <x v="0"/>
    <x v="4"/>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r>
  <r>
    <x v="0"/>
    <m/>
    <x v="0"/>
    <x v="5"/>
    <s v="O20838310002"/>
    <s v="BOD"/>
    <n v="2083889"/>
    <m/>
    <s v="00099021001 DEPOSITO DE EFECTIVO, DEPOSITANTE: MAYULI GLADYS ELIZABETH MURGUIA ALCOREZA, CONCEPTO: REPOSICION DUODECIMAS AGUINALDO, CUENTA DE DEPOSITO: CUENTA UNICA DEL TESORO"/>
    <m/>
    <m/>
    <m/>
    <m/>
    <m/>
    <m/>
    <n v="0"/>
    <n v="268.10000000000002"/>
    <s v="NO_CONCILIADO"/>
  </r>
  <r>
    <x v="0"/>
    <m/>
    <x v="0"/>
    <x v="5"/>
    <s v="O20838370002"/>
    <s v="BOD"/>
    <n v="2083903"/>
    <m/>
    <s v="00099021001 DEPOSITO DE EFECTIVO, DEPOSITANTE: ALEJANDRA SARAI HURTADO MOSCOSO, CONCEPTO: REPOSICION DUODECIMA AGUINALDO, CUENTA DE DEPOSITO: CUENTA UNICA DEL TESORO"/>
    <m/>
    <m/>
    <m/>
    <m/>
    <m/>
    <m/>
    <n v="0"/>
    <n v="45.01"/>
    <s v="NO_CONCILIADO"/>
  </r>
  <r>
    <x v="7"/>
    <m/>
    <x v="7"/>
    <x v="5"/>
    <s v="O20838490002"/>
    <s v="BOD"/>
    <n v="2083905"/>
    <m/>
    <s v="00015011107 DEPOSITO DE EFECTIVO, DEPOSITANTE: JORGE COSTAS, CONCEPTO: PAGO CONTRAPARTE SERVICIO DE ENERGIA ELECTRICA OFICINA CALLE CUBA N°1617, CUENTA DE DEPOSITO: CUENTA UNICA DEL TESORO"/>
    <m/>
    <m/>
    <m/>
    <m/>
    <m/>
    <m/>
    <n v="0"/>
    <n v="290.67"/>
    <s v="NO_CONCILIADO"/>
  </r>
  <r>
    <x v="0"/>
    <m/>
    <x v="0"/>
    <x v="5"/>
    <s v="O20838890002"/>
    <s v="BOD"/>
    <n v="2083951"/>
    <m/>
    <s v="00099021001 DEPOSITO DE EFECTIVO, DEPOSITANTE: VIVEROS DURAN CRISTINA S., CONCEPTO: DEVOLUCIÓN DE DEUDA, CUENTA DE DEPOSITO: CUENTA UNICA DEL TESORO"/>
    <m/>
    <m/>
    <m/>
    <m/>
    <m/>
    <m/>
    <n v="0"/>
    <n v="2283.37"/>
    <s v="NO_CONCILIADO"/>
  </r>
  <r>
    <x v="0"/>
    <m/>
    <x v="0"/>
    <x v="5"/>
    <s v="O20840240002"/>
    <s v="BOD"/>
    <n v="2083886"/>
    <m/>
    <s v="00099021001 DEP.DE CHEQ.AJENOS,RET.DE CAM.,CONCEPTO: GIL AUGUSTO OLIVARES ARANA,DEP.: BANCO UNION S.A. , PROCEDENCIA: BANCO UNION S.A., CHEQUE: 187921, FECHA DE EMISION:10/01/2023"/>
    <m/>
    <m/>
    <m/>
    <m/>
    <m/>
    <m/>
    <n v="0"/>
    <n v="1510"/>
    <s v="NO_CONCILIADO"/>
  </r>
  <r>
    <x v="0"/>
    <m/>
    <x v="0"/>
    <x v="5"/>
    <s v="B20838190002"/>
    <s v="BOD"/>
    <n v="2083890"/>
    <m/>
    <s v="00099021001 DEP.DE CHEQ.AJENOS,RET.DE CAM.,CONCEPTO: ANTONIO GARCIA FLORES,DEP.: BANCO UNION S.A. , PROCEDENCIA: BANCO UNION S.A., CHEQUE: 187920, FECHA DE EMISION:10/01/2023"/>
    <m/>
    <m/>
    <m/>
    <m/>
    <m/>
    <m/>
    <n v="0"/>
    <n v="7272.3"/>
    <s v="NO_CONCILIADO"/>
  </r>
  <r>
    <x v="0"/>
    <m/>
    <x v="0"/>
    <x v="6"/>
    <s v="O20842570002"/>
    <s v="BOD"/>
    <n v="2084288"/>
    <m/>
    <s v="00099021001 DEPOSITO DE EFECTIVO, DEPOSITANTE: EMILIA MAMANI ULUNQUE, CONCEPTO: DEVOLUCIÓN DE SUELDOS Y SALARIOS, CUENTA DE DEPOSITO: CUENTA UNICA DEL TESORO"/>
    <m/>
    <m/>
    <m/>
    <m/>
    <m/>
    <m/>
    <n v="0"/>
    <n v="32.74"/>
    <s v="NO_CONCILIADO"/>
  </r>
  <r>
    <x v="0"/>
    <m/>
    <x v="0"/>
    <x v="6"/>
    <s v="O20842630002"/>
    <s v="BOD"/>
    <n v="2084290"/>
    <m/>
    <s v="00099021001 DEPOSITO DE EFECTIVO, DEPOSITANTE: FABRIZIO DURAN ALMENDRAS, CONCEPTO: DEVOLUCIÓN DE SUELDOS Y SALARIOS, CUENTA DE DEPOSITO: CUENTA UNICA DEL TESORO"/>
    <m/>
    <m/>
    <m/>
    <m/>
    <m/>
    <m/>
    <n v="0"/>
    <n v="0.52"/>
    <s v="NO_CONCILIADO"/>
  </r>
  <r>
    <x v="7"/>
    <m/>
    <x v="7"/>
    <x v="6"/>
    <s v="O20842810002"/>
    <s v="BOD"/>
    <n v="2084297"/>
    <m/>
    <s v="00015011107 DEPOSITO DE EFECTIVO, DEPOSITANTE: JORGE COSTAS, CONCEPTO: PAGO CONTRAPARTE SERVICIO DE AGUA POTABLE CALLE CUBA N°1617, CUENTA DE DEPOSITO: CUENTA UNICA DEL TESORO"/>
    <m/>
    <m/>
    <m/>
    <m/>
    <m/>
    <m/>
    <n v="0"/>
    <n v="290.95999999999998"/>
    <s v="NO_CONCILIADO"/>
  </r>
  <r>
    <x v="3"/>
    <m/>
    <x v="3"/>
    <x v="6"/>
    <s v="O20842970002"/>
    <s v="BOD"/>
    <n v="2084315"/>
    <m/>
    <s v="00389022001 DEPOSITO DE EFECTIVO, DEPOSITANTE: NAABOL-OF CENTRAL, CONCEPTO: DEVOLUCIÓN DE RECURSOS POR PAGO EN EXCESO EMPRESA QUEMA LIM C-31 N°222 D.A. 2 GESTION 2022, CUENTA DE DEPOSITO: CUENTA UNICA DEL TESORO"/>
    <m/>
    <m/>
    <m/>
    <m/>
    <m/>
    <m/>
    <n v="0"/>
    <n v="340"/>
    <s v="NO_CONCILIADO"/>
  </r>
  <r>
    <x v="8"/>
    <m/>
    <x v="8"/>
    <x v="6"/>
    <s v="O20842990002"/>
    <s v="BOD"/>
    <n v="2084320"/>
    <m/>
    <s v="00224012007 DEPOSITO DE EFECTIVO, DEPOSITANTE: INSUMOS BOLIVIA, CONCEPTO: DEVOLUCIÓN DE VIATICOS, CUENTA DE DEPOSITO: CUENTA UNICA DEL TESORO"/>
    <m/>
    <m/>
    <m/>
    <m/>
    <m/>
    <m/>
    <n v="0"/>
    <n v="371"/>
    <s v="NO_CONCILIADO"/>
  </r>
  <r>
    <x v="4"/>
    <m/>
    <x v="4"/>
    <x v="6"/>
    <s v="O20843110002"/>
    <s v="BOD"/>
    <n v="2084240"/>
    <m/>
    <s v="00099021001 DEP.DE CHEQ.AJENOS,RET.DE CAM.,CONCEPTO: RENE TERAN MENDIZABAL,DEP.: BANCO UNION SA , PROCEDENCIA: BANCO UNION S.A., CHEQUE: 187925, FECHA DE EMISION:11/01/2023 /DJBR."/>
    <m/>
    <m/>
    <m/>
    <m/>
    <m/>
    <m/>
    <n v="0"/>
    <n v="6429.27"/>
    <s v="NO_CONCILIADO"/>
  </r>
  <r>
    <x v="4"/>
    <m/>
    <x v="4"/>
    <x v="6"/>
    <s v="O20843150002"/>
    <s v="BOD"/>
    <n v="2084241"/>
    <m/>
    <s v="00099021001 DEP.DE CHEQ.AJENOS,RET.DE CAM.,CONCEPTO: LICETH ESCARLEN VEIZAGA GUTIERREZ,DEP.: BANCO UNION SA , PROCEDENCIA: BANCO UNION S.A., CHEQUE: 187924, FECHA DE EMISION:11/01/2023 /DJBR."/>
    <m/>
    <m/>
    <m/>
    <m/>
    <m/>
    <m/>
    <n v="0"/>
    <n v="5237.3999999999996"/>
    <s v="NO_CONCILIADO"/>
  </r>
  <r>
    <x v="1"/>
    <m/>
    <x v="1"/>
    <x v="6"/>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r>
  <r>
    <x v="1"/>
    <m/>
    <x v="1"/>
    <x v="6"/>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r>
  <r>
    <x v="6"/>
    <m/>
    <x v="6"/>
    <x v="6"/>
    <s v="B20842670002"/>
    <s v="BOD"/>
    <n v="2084276"/>
    <m/>
    <s v="00099021001 DEP.DE CHEQ.AJENOS,RET.DE CAM.,CONCEPTO: INCAPACIDAD TEMPORAL DE :CAJA DE SALUD CORDES A:MINISTERIO DEOBRAS PUBLICAS SERVICIO Y VIVIENDA,DEP.: CAJA DE SALUD CORDES , PROCEDENCIA: BANCO UNION S.A., CHEQUE: 29154, FECHA DE EMISION:30/12/2022"/>
    <m/>
    <m/>
    <m/>
    <m/>
    <m/>
    <m/>
    <n v="0"/>
    <n v="631.25"/>
    <s v="NO_CONCILIADO"/>
  </r>
  <r>
    <x v="0"/>
    <m/>
    <x v="0"/>
    <x v="7"/>
    <s v="O20845660002"/>
    <s v="BOD"/>
    <n v="2084597"/>
    <m/>
    <s v="00099021001 DEPOSITO DE EFECTIVO, DEPOSITANTE: HUGO P. ALI CALLISAYA, CONCEPTO: DEVOLUCION DE UNA DUODECIMA DE AGUINALDO, CUENTA DE DEPOSITO: CUENTA UNICA DEL TESORO"/>
    <m/>
    <m/>
    <m/>
    <m/>
    <m/>
    <m/>
    <n v="0"/>
    <n v="308.33"/>
    <s v="NO_CONCILIADO"/>
  </r>
  <r>
    <x v="0"/>
    <m/>
    <x v="0"/>
    <x v="7"/>
    <s v="O20845740002"/>
    <s v="BOD"/>
    <n v="2084614"/>
    <m/>
    <s v="00099021001 DEPOSITO DE EFECTIVO, DEPOSITANTE: CARLOS DENCEL PELAEZ PACHECO, CONCEPTO: RENUMERACION MAXIMA PERMITIDA DICIEMBRE 2022, CUENTA DE DEPOSITO: CUENTA UNICA DEL TESORO"/>
    <m/>
    <m/>
    <m/>
    <m/>
    <m/>
    <m/>
    <n v="0"/>
    <n v="2589.23"/>
    <s v="NO_CONCILIADO"/>
  </r>
  <r>
    <x v="0"/>
    <m/>
    <x v="0"/>
    <x v="7"/>
    <s v="O20846700002"/>
    <s v="BOD"/>
    <n v="2084699"/>
    <m/>
    <s v="00099021001 DEPOSITO DE EFECTIVO, DEPOSITANTE: TERESA GLADYS DE LOS SANTOS CADENA, CONCEPTO: DEVOLUCION DE PAGO DE DEUDA A LA LETRA &quot;A&quot;, CUENTA DE DEPOSITO: CUENTA UNICA DEL TESORO"/>
    <m/>
    <m/>
    <m/>
    <m/>
    <m/>
    <m/>
    <n v="0"/>
    <n v="2000"/>
    <s v="NO_CONCILIADO"/>
  </r>
  <r>
    <x v="9"/>
    <m/>
    <x v="9"/>
    <x v="7"/>
    <s v="O20847270002"/>
    <s v="BOD"/>
    <n v="2084568"/>
    <m/>
    <s v="00099021001 DEP.DE CHEQ.AJENOS,RET.DE CAM.,CONCEPTO: DEVOLUCIÓN DE FONDOS POR PAGO EQUIVOCO,DEP.: SEDEM , PROCEDENCIA: BANCO UNION S.A., CHEQUE: 3312, FECHA DE EMISION:09/01/2023"/>
    <m/>
    <m/>
    <m/>
    <m/>
    <m/>
    <m/>
    <n v="0"/>
    <n v="5625"/>
    <s v="NO_CONCILIADO"/>
  </r>
  <r>
    <x v="10"/>
    <m/>
    <x v="10"/>
    <x v="7"/>
    <s v="O20847350002"/>
    <s v="BOD"/>
    <n v="2084609"/>
    <m/>
    <s v="00291014366 DEP.DE CHEQ.AJENOS,RET.DE CAM.,CONCEPTO: ABC-BC-CAF-8789 PROY MONT IPATI, TUNEL INCAHUASI Y PTE FISCULCO,DEP.: NACIONAL SEGUROS PATRIMONIALES Y FIANZAS S.A. , PROCEDENCIA: BANCO NACIONAL DE BOLIVIA S.A., CHEQUE: 314964, FECHA DE EMISION:11/01/2023"/>
    <m/>
    <m/>
    <m/>
    <m/>
    <m/>
    <m/>
    <n v="0"/>
    <n v="30539563"/>
    <s v="NO_CONCILIADO"/>
  </r>
  <r>
    <x v="0"/>
    <m/>
    <x v="0"/>
    <x v="7"/>
    <s v="O20847310002"/>
    <s v="BOD"/>
    <n v="2084632"/>
    <m/>
    <s v="00099021001 DEP.DE CHEQ.AJENOS,RET.DE CAM.,CONCEPTO: WILMA TORRICO VEGA,DEP.: BANCO UNION S.A , PROCEDENCIA: BANCO UNION S.A., CHEQUE: 187927, FECHA DE EMISION:12/01/2023"/>
    <m/>
    <m/>
    <m/>
    <m/>
    <m/>
    <m/>
    <n v="0"/>
    <n v="3604.08"/>
    <s v="NO_CONCILIADO"/>
  </r>
  <r>
    <x v="11"/>
    <m/>
    <x v="11"/>
    <x v="8"/>
    <s v="O20848980002"/>
    <s v="BOD"/>
    <n v="2084935"/>
    <m/>
    <s v="00099021001 DEPOSITO DE EFECTIVO, DEPOSITANTE: ALFREDO CAMPOS ORELLANA, CONCEPTO: POR CAMBIO DE RUTA EN EL ITINERARIO CANCELADO POR MI CUENTA O RECURSOS PROPIOS, CUENTA DE DEPOSITO: CUENTA UNICA DEL TESORO /DJBR."/>
    <m/>
    <m/>
    <m/>
    <m/>
    <m/>
    <m/>
    <n v="0"/>
    <n v="371"/>
    <s v="NO_CONCILIADO"/>
  </r>
  <r>
    <x v="12"/>
    <m/>
    <x v="12"/>
    <x v="8"/>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r>
  <r>
    <x v="13"/>
    <m/>
    <x v="13"/>
    <x v="8"/>
    <s v="O20849800002"/>
    <s v="BOD"/>
    <n v="2084937"/>
    <m/>
    <s v="00099021001 DEP.DE CHEQ.AJENOS,RET.DE CAM.,CONCEPTO: DEVOLUCION Y REVERSION A ALA CUENTA UNICA DEL TESORO,DEP.: MINISTERIO DE DEFENSA , PROCEDENCIA: BANCO UNION S.A., CHEQUE: 9757, FECHA DE EMISION:11/01/2023"/>
    <m/>
    <m/>
    <m/>
    <m/>
    <m/>
    <m/>
    <n v="0"/>
    <n v="8646.35"/>
    <s v="NO_CONCILIADO"/>
  </r>
  <r>
    <x v="0"/>
    <m/>
    <x v="0"/>
    <x v="9"/>
    <s v="B20849110002"/>
    <s v="BOD"/>
    <n v="2085200"/>
    <m/>
    <s v="00099021001 DEPOSITO DE EFECTIVO, DEPOSITANTE: ABEL ANGOLA ARCE, CONCEPTO: DEVOLUCIÓN DE SALDOS NO UTILIZADOS DEL C-31 1943 A FAVOR DEL INIAF, CUENTA DE DEPOSITO: CUENTA UNICA DEL TESORO"/>
    <m/>
    <m/>
    <m/>
    <m/>
    <m/>
    <m/>
    <n v="0"/>
    <n v="280"/>
    <s v="NO_CONCILIADO"/>
  </r>
  <r>
    <x v="10"/>
    <m/>
    <x v="10"/>
    <x v="9"/>
    <s v="O20852250002"/>
    <s v="BOD"/>
    <n v="2085257"/>
    <m/>
    <s v="00291014205 DEPOSITO DE EFECTIVO, DEPOSITANTE: ENRIQUE VASQUEZ HELGUERO, CONCEPTO: DEVOLUCIÓN DE REMANENTE PARA COMPRA DE SOAT, CUENTA DE DEPOSITO: CUENTA UNICA DEL TESORO"/>
    <m/>
    <m/>
    <m/>
    <m/>
    <m/>
    <m/>
    <n v="0"/>
    <n v="1710"/>
    <s v="NO_CONCILIADO"/>
  </r>
  <r>
    <x v="0"/>
    <m/>
    <x v="0"/>
    <x v="9"/>
    <s v="O20852560002"/>
    <s v="BOD"/>
    <n v="2085281"/>
    <m/>
    <s v="00099021001 DEPOSITO DE EFECTIVO, DEPOSITANTE: GLADYS RIVAS DE VILLALOBOS, CONCEPTO: DEVOLUCIÓN DE LA CANASTA FAMILIAR, CUENTA DE DEPOSITO: CUENTA UNICA DEL TESORO"/>
    <m/>
    <m/>
    <m/>
    <m/>
    <m/>
    <m/>
    <n v="0"/>
    <n v="400"/>
    <s v="NO_CONCILIADO"/>
  </r>
  <r>
    <x v="14"/>
    <m/>
    <x v="14"/>
    <x v="9"/>
    <s v="O20852890002"/>
    <s v="BOD"/>
    <n v="2085368"/>
    <m/>
    <s v="00251012001 DEPOSITO DE EFECTIVO, DEPOSITANTE: JAIME FLORES PEREIRA, CONCEPTO: DEVOLUCION VIATICOS, CUENTA DE DEPOSITO: CUENTA UNICA DEL TESORO"/>
    <m/>
    <m/>
    <m/>
    <m/>
    <m/>
    <m/>
    <n v="0"/>
    <n v="742"/>
    <s v="NO_CONCILIADO"/>
  </r>
  <r>
    <x v="14"/>
    <m/>
    <x v="14"/>
    <x v="9"/>
    <s v="O20852930002"/>
    <s v="BOD"/>
    <n v="2085369"/>
    <m/>
    <s v="00251012001 DEPOSITO DE EFECTIVO, DEPOSITANTE: ANGELA PAOLA SORIA DE LA TORRE, CONCEPTO: DEVOLUCION DE PASAJES, CUENTA DE DEPOSITO: CUENTA UNICA DEL TESORO"/>
    <m/>
    <m/>
    <m/>
    <m/>
    <m/>
    <m/>
    <n v="0"/>
    <n v="140"/>
    <s v="NO_CONCILIADO"/>
  </r>
  <r>
    <x v="0"/>
    <m/>
    <x v="0"/>
    <x v="10"/>
    <s v="O20855620002"/>
    <s v="BOD"/>
    <n v="2085633"/>
    <m/>
    <s v="00099021001 DEPOSITO DE EFECTIVO, DEPOSITANTE: ANA NELLY MARIACA VDA DE SUAZNABAR, CONCEPTO: DEVOLUCION DE 2 DUODECIMAS DE AGUINALDO, CUENTA DE DEPOSITO: CUENTA UNICA DEL TESORO"/>
    <m/>
    <m/>
    <m/>
    <m/>
    <m/>
    <m/>
    <n v="0"/>
    <n v="376.34"/>
    <s v="NO_CONCILIADO"/>
  </r>
  <r>
    <x v="0"/>
    <m/>
    <x v="0"/>
    <x v="10"/>
    <s v="O20856880002"/>
    <s v="BOD"/>
    <n v="2085573"/>
    <m/>
    <s v="00099021001 DEP.DE CHEQ.AJENOS,RET.DE CAM.,CONCEPTO: RUTH ELIANA SANJINES PAZ,DEP.: BANCO UNION S.A. , PROCEDENCIA: BANCO UNION S.A., CHEQUE: 187930, FECHA DE EMISION:17/01/2023"/>
    <m/>
    <m/>
    <m/>
    <m/>
    <m/>
    <m/>
    <n v="0"/>
    <n v="554.08000000000004"/>
    <s v="NO_CONCILIADO"/>
  </r>
  <r>
    <x v="0"/>
    <m/>
    <x v="0"/>
    <x v="10"/>
    <s v="O20857100002"/>
    <s v="BOD"/>
    <n v="2085576"/>
    <m/>
    <s v="00099021001 DEP.DE CHEQ.AJENOS,RET.DE CAM.,CONCEPTO: JORGE ROLANDO PINTO QUINTANILLA,DEP.: BANCO UNION S.A. , PROCEDENCIA: BANCO UNION S.A., CHEQUE: 187931, FECHA DE EMISION:17/01/2023"/>
    <m/>
    <m/>
    <m/>
    <m/>
    <m/>
    <m/>
    <n v="0"/>
    <n v="788.88"/>
    <s v="NO_CONCILIADO"/>
  </r>
  <r>
    <x v="0"/>
    <m/>
    <x v="0"/>
    <x v="10"/>
    <s v="O20857110002"/>
    <s v="BOD"/>
    <n v="2085578"/>
    <m/>
    <s v="00099021001 DEP.DE CHEQ.AJENOS,RET.DE CAM.,CONCEPTO: JUAN ALBERTO CORRALES,DEP.: BANCO UNION S.A. , PROCEDENCIA: BANCO UNION S.A., CHEQUE: 187932, FECHA DE EMISION:17/01/2023"/>
    <m/>
    <m/>
    <m/>
    <m/>
    <m/>
    <m/>
    <n v="0"/>
    <n v="2424.1"/>
    <s v="NO_CONCILIADO"/>
  </r>
  <r>
    <x v="0"/>
    <m/>
    <x v="0"/>
    <x v="10"/>
    <s v="B20855530002"/>
    <s v="BOD"/>
    <n v="2085580"/>
    <m/>
    <s v="00099021001 DEP.DE CHEQ.AJENOS,RET.DE CAM.,CONCEPTO: ROSA MITHA MONTENEGRO,DEP.: BANCO UNION S.A. , PROCEDENCIA: BANCO UNION S.A., CHEQUE: 187933, FECHA DE EMISION:17/01/2023"/>
    <m/>
    <m/>
    <m/>
    <m/>
    <m/>
    <m/>
    <n v="0"/>
    <n v="445.55"/>
    <s v="NO_CONCILIADO"/>
  </r>
  <r>
    <x v="10"/>
    <m/>
    <x v="10"/>
    <x v="10"/>
    <s v="B20855540002"/>
    <s v="BOD"/>
    <n v="2085605"/>
    <m/>
    <s v="00291012006 DEP.DE CHEQ.AJENOS,RET.DE CAM.,CONCEPTO: PAGO POR EL USO DE PUENTES VIADUCTOS Y OTRAS OBRAS DE ARTE PARA EL TENDIDO DE FIBRA OPTICA GES.2022,DEP.: ENTEL S.A. , PROCEDENCIA: BANCO UNION S.A., CHEQUE: 188265, FECHA DE EMISION:11/01/2023"/>
    <m/>
    <m/>
    <m/>
    <m/>
    <m/>
    <m/>
    <n v="0"/>
    <n v="463052.28"/>
    <s v="NO_CONCILIADO"/>
  </r>
  <r>
    <x v="0"/>
    <m/>
    <x v="0"/>
    <x v="11"/>
    <s v="B20855760002"/>
    <s v="BOD"/>
    <n v="2085865"/>
    <m/>
    <s v="00099021001 DEPOSITO DE EFECTIVO, DEPOSITANTE: SARA CRISTINA CHOQUE LUNA, CONCEPTO: REVERSION DE BOLETA HABER MENSUAL DOBLE PERCEPCION, CUENTA DE DEPOSITO: CUENTA UNICA DEL TESORO"/>
    <m/>
    <m/>
    <m/>
    <m/>
    <m/>
    <m/>
    <n v="0"/>
    <n v="7746.82"/>
    <s v="NO_CONCILIADO"/>
  </r>
  <r>
    <x v="0"/>
    <m/>
    <x v="0"/>
    <x v="11"/>
    <s v="B20856050002"/>
    <s v="BOD"/>
    <n v="2085892"/>
    <m/>
    <s v="00099021001 DEPOSITO DE EFECTIVO, DEPOSITANTE: LUZ ELENA DELGADO FLORES, CONCEPTO: DEVOLUCION MULTA, CAMISAS, CUENTA DE DEPOSITO: CUENTA UNICA DEL TESORO"/>
    <m/>
    <m/>
    <m/>
    <m/>
    <m/>
    <m/>
    <n v="0"/>
    <n v="197.1"/>
    <s v="NO_CONCILIADO"/>
  </r>
  <r>
    <x v="0"/>
    <m/>
    <x v="0"/>
    <x v="11"/>
    <s v="O20858990002"/>
    <s v="BOD"/>
    <n v="2085934"/>
    <m/>
    <s v="00099021001 DEPOSITO DE EFECTIVO, DEPOSITANTE: EDWIN VICTOR LAMAS SIVILA, CONCEPTO: DEPÓSITO POR DEVOLUCION SUELDO SUPERIOR AL PRESIDENTE, CUENTA DE DEPOSITO: CUENTA UNICA DEL TESORO"/>
    <m/>
    <m/>
    <m/>
    <m/>
    <m/>
    <m/>
    <n v="0"/>
    <n v="100"/>
    <s v="NO_CONCILIADO"/>
  </r>
  <r>
    <x v="10"/>
    <m/>
    <x v="10"/>
    <x v="11"/>
    <s v="O20859860002"/>
    <s v="BOD"/>
    <n v="2086048"/>
    <m/>
    <s v="00099021001 DEPOSITO DE EFECTIVO, DEPOSITANTE: CARMEN GABRIELA CHAMBILLA MAMANI, CONCEPTO: DEVOLUCION DEL COSTO DE PASAJE DE CARMEN GABRIELA CHAMBILLA MAMANI, CUENTA DE DEPOSITO: CUENTA UNICA DEL TESORO /DJBR."/>
    <m/>
    <m/>
    <m/>
    <m/>
    <m/>
    <m/>
    <n v="0"/>
    <n v="765"/>
    <s v="NO_CONCILIADO"/>
  </r>
  <r>
    <x v="15"/>
    <m/>
    <x v="15"/>
    <x v="11"/>
    <s v="O20860410002"/>
    <s v="BOD"/>
    <n v="2085869"/>
    <m/>
    <s v="00099021001 DEP.DE CHEQ.AJENOS,RET.DE CAM.,CONCEPTO: DEVOLUCION DE SALDOS DEL PROY MANEJO INTEGRAL DE MICROCUENTA DE UMAJALSU-MUN. SAN PEDRO DE TIQUINA,DEP.: G.A.M SAN PEDRO DE TIQUINA"/>
    <m/>
    <m/>
    <m/>
    <m/>
    <m/>
    <m/>
    <n v="0"/>
    <n v="162131.75"/>
    <s v="NO_CONCILIADO"/>
  </r>
  <r>
    <x v="0"/>
    <m/>
    <x v="0"/>
    <x v="11"/>
    <s v="O20860480002"/>
    <s v="BOD"/>
    <n v="2085891"/>
    <m/>
    <s v="00099021001 DEP.DE CHEQ.AJENOS,RET.DE CAM.,CONCEPTO: MARIA SUSANA RODRIGUEZ VELTZE,DEP.: BANCO UNION S.A. , PROCEDENCIA: BANCO UNION S.A., CHEQUE: 187940, FECHA DE EMISION:18/01/2023"/>
    <m/>
    <m/>
    <m/>
    <m/>
    <m/>
    <m/>
    <n v="0"/>
    <n v="1722.76"/>
    <s v="NO_CONCILIADO"/>
  </r>
  <r>
    <x v="1"/>
    <m/>
    <x v="1"/>
    <x v="11"/>
    <s v="O20860490002"/>
    <s v="BOD"/>
    <n v="2085919"/>
    <m/>
    <s v="00099021001 DEP.DE CHEQ.AJENOS,RET.DE CAM.,CONCEPTO: DEVOLUCION DE COTIZACION EXCESO EMPLEADOR,DEP.: FUTURO DE BOLIVIA AFP , PROCEDENCIA: BANCO DE CREDITO DE BOLIVIA S.A., CHEQUE: 68677, FECHA DE EMISION:17/01/2023"/>
    <m/>
    <m/>
    <m/>
    <m/>
    <m/>
    <m/>
    <n v="0"/>
    <n v="3532.9"/>
    <s v="NO_CONCILIADO"/>
  </r>
  <r>
    <x v="1"/>
    <m/>
    <x v="1"/>
    <x v="11"/>
    <s v="B20858670002"/>
    <s v="BOD"/>
    <n v="2085921"/>
    <m/>
    <s v="00099021001 DEP.DE CHEQ.AJENOS,RET.DE CAM.,CONCEPTO: COMPENSACION MENSUAL DE COTIZACION,DEP.: FUTURO DE BOLIVIA AFP , PROCEDENCIA: BANCO DE CREDITO DE BOLIVIA S.A., CHEQUE: 68678, FECHA DE EMISION:17/01/2023"/>
    <m/>
    <m/>
    <m/>
    <m/>
    <m/>
    <m/>
    <n v="0"/>
    <n v="318090.83"/>
    <s v="NO_CONCILIADO"/>
  </r>
  <r>
    <x v="1"/>
    <m/>
    <x v="1"/>
    <x v="11"/>
    <s v="B20858690002"/>
    <s v="BOD"/>
    <n v="2085922"/>
    <m/>
    <s v="00099021001 DEP.DE CHEQ.AJENOS,RET.DE CAM.,CONCEPTO: FRACCION COMPLEMENTARIA MENSUAL,DEP.: FUTURO DE BOLIVIA AFP , PROCEDENCIA: BANCO DE CREDITO DE BOLIVIA S.A., CHEQUE: 68679, FECHA DE EMISION:17/01/2023"/>
    <m/>
    <m/>
    <m/>
    <m/>
    <m/>
    <m/>
    <n v="0"/>
    <n v="11664.58"/>
    <s v="NO_CONCILIADO"/>
  </r>
  <r>
    <x v="1"/>
    <m/>
    <x v="1"/>
    <x v="11"/>
    <s v="B20858880002"/>
    <s v="BOD"/>
    <n v="2085925"/>
    <m/>
    <s v="00099021001 DEP.DE CHEQ.AJENOS,RET.DE CAM.,CONCEPTO: COMPENSACION MENSUAL DE COTIZACION,DEP.: FUTURO DE BOLIVIA AFP , PROCEDENCIA: BANCO DE CREDITO DE BOLIVIA S.A., CHEQUE: 68520, FECHA DE EMISION:18/01/2023"/>
    <m/>
    <m/>
    <m/>
    <m/>
    <m/>
    <m/>
    <n v="0"/>
    <n v="362621.14"/>
    <s v="NO_CONCILIADO"/>
  </r>
  <r>
    <x v="1"/>
    <m/>
    <x v="1"/>
    <x v="11"/>
    <s v="B20858910002"/>
    <s v="BOD"/>
    <n v="2085929"/>
    <m/>
    <s v="00099021001 DEP.DE CHEQ.AJENOS,RET.DE CAM.,CONCEPTO: FRACICON COMPLEMENTARIA MENSUAL,DEP.: FUTURO DE BOLIVIA AFP , PROCEDENCIA: BANCO DE CREDITO DE BOLIVIA S.A., CHEQUE: 68521, FECHA DE EMISION:18/01/2023"/>
    <m/>
    <m/>
    <m/>
    <m/>
    <m/>
    <m/>
    <n v="0"/>
    <n v="1925.75"/>
    <s v="NO_CONCILIADO"/>
  </r>
  <r>
    <x v="16"/>
    <m/>
    <x v="16"/>
    <x v="12"/>
    <s v="O20862370002"/>
    <s v="BOD"/>
    <n v="2086254"/>
    <m/>
    <s v="00587012012 DEPOSITO DE EFECTIVO, DEPOSITANTE: IRMA CHACON -EBC, CONCEPTO: DEVOLUCION AL COMPROBANTE NRO 2124 GESTION 2022, CUENTA DE DEPOSITO: CUENTA UNICA DEL TESORO"/>
    <m/>
    <m/>
    <m/>
    <m/>
    <m/>
    <m/>
    <n v="0"/>
    <n v="2929.76"/>
    <s v="NO_CONCILIADO"/>
  </r>
  <r>
    <x v="16"/>
    <m/>
    <x v="16"/>
    <x v="12"/>
    <s v="O20862450002"/>
    <s v="BOD"/>
    <n v="2086255"/>
    <m/>
    <s v="00587012016 DEPOSITO DE EFECTIVO, DEPOSITANTE: E.B.C. CAROLA CARMEN GUZMAN RODRIGUEZ, CONCEPTO: DEVOLUCION AL COMPROBANTE NRO 1925 GESTION 2022, CUENTA DE DEPOSITO: CUENTA UNICA DEL TESORO"/>
    <m/>
    <m/>
    <m/>
    <m/>
    <m/>
    <m/>
    <n v="0"/>
    <n v="547.54"/>
    <s v="NO_CONCILIADO"/>
  </r>
  <r>
    <x v="16"/>
    <m/>
    <x v="16"/>
    <x v="12"/>
    <s v="O20862510002"/>
    <s v="BOD"/>
    <n v="2086258"/>
    <m/>
    <s v="00587012016 DEPOSITO DE EFECTIVO, DEPOSITANTE: CAROLA CARMEN GUZMAN RODRIGUEZ E.B.C, CONCEPTO: DEVOLUCION AL COMPROBANTE NRO 2227 GESTION 2022, CUENTA DE DEPOSITO: CUENTA UNICA DEL TESORO"/>
    <m/>
    <m/>
    <m/>
    <m/>
    <m/>
    <m/>
    <n v="0"/>
    <n v="190.94"/>
    <s v="NO_CONCILIADO"/>
  </r>
  <r>
    <x v="0"/>
    <m/>
    <x v="0"/>
    <x v="12"/>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r>
  <r>
    <x v="3"/>
    <m/>
    <x v="3"/>
    <x v="12"/>
    <s v="O20862580002"/>
    <s v="BOD"/>
    <n v="2086357"/>
    <m/>
    <s v="00389022001 DEPOSITO DE EFECTIVO, DEPOSITANTE: SIGFRIDO GLEISON GUTIERREZ POMA, CONCEPTO: DEPÓSITO PASES A BORDO DEL 01 AL 06 ENERO 2022 DAI 02, CUENTA DE DEPOSITO: CUENTA UNICA DEL TESORO"/>
    <m/>
    <m/>
    <m/>
    <m/>
    <m/>
    <m/>
    <n v="0"/>
    <n v="1544"/>
    <s v="NO_CONCILIADO"/>
  </r>
  <r>
    <x v="1"/>
    <m/>
    <x v="1"/>
    <x v="12"/>
    <s v="B20862100002"/>
    <s v="BOD"/>
    <n v="2086239"/>
    <m/>
    <s v="00099021001 DEP.DE CHEQ.AJENOS,RET.DE CAM.,CONCEPTO: INCAPACIDAD TEMPORAL MES JUNIO 2022,DEP.: CAJA DE SALUD CORDES , PROCEDENCIA: BANCO UNION S.A., CHEQUE: 29351, FECHA DE EMISION:30/12/2022"/>
    <m/>
    <m/>
    <m/>
    <m/>
    <m/>
    <m/>
    <n v="0"/>
    <n v="1017.3"/>
    <s v="NO_CONCILIADO"/>
  </r>
  <r>
    <x v="1"/>
    <m/>
    <x v="1"/>
    <x v="12"/>
    <s v="B20862110002"/>
    <s v="BOD"/>
    <n v="2086241"/>
    <m/>
    <s v="00099021001 DEP.DE CHEQ.AJENOS,RET.DE CAM.,CONCEPTO: INCAPACIDAD TEMPORAL MES NOVIEMBRE 2022,DEP.: CAJA DE SALUD CORDES , PROCEDENCIA: BANCO UNION S.A., CHEQUE: 29352, FECHA DE EMISION:30/12/2022"/>
    <m/>
    <m/>
    <m/>
    <m/>
    <m/>
    <m/>
    <n v="0"/>
    <n v="9321.94"/>
    <s v="NO_CONCILIADO"/>
  </r>
  <r>
    <x v="0"/>
    <m/>
    <x v="0"/>
    <x v="13"/>
    <s v="B20862410002"/>
    <s v="BOD"/>
    <n v="2086579"/>
    <m/>
    <s v="00099021001 DEPOSITO DE EFECTIVO, DEPOSITANTE: PORFIRIO LIMACHI POMA, CONCEPTO: COBRO INDEBIDO DEVOLUCION, CUENTA DE DEPOSITO: CUENTA UNICA DEL TESORO"/>
    <m/>
    <m/>
    <m/>
    <m/>
    <m/>
    <m/>
    <n v="0"/>
    <n v="950"/>
    <s v="NO_CONCILIADO"/>
  </r>
  <r>
    <x v="17"/>
    <m/>
    <x v="17"/>
    <x v="13"/>
    <s v="B20862430002"/>
    <s v="BOD"/>
    <n v="2086595"/>
    <m/>
    <s v="00601012001 DEPOSITO DE EFECTIVO, DEPOSITANTE: JUSTO MARCELO CARRION SALAZAR, CONCEPTO: DEVOLUCION FONDOS EN AVANCE, CUENTA DE DEPOSITO: CUENTA UNICA DEL TESORO"/>
    <m/>
    <m/>
    <m/>
    <m/>
    <m/>
    <m/>
    <n v="0"/>
    <n v="650"/>
    <s v="NO_CONCILIADO"/>
  </r>
  <r>
    <x v="18"/>
    <m/>
    <x v="18"/>
    <x v="13"/>
    <s v="O20867070002"/>
    <s v="BOD"/>
    <n v="2086558"/>
    <m/>
    <s v="00099021001 DEP.DE CHEQ.AJENOS,RET.DE CAM.,CONCEPTO: MAGALY ESPINOZA ANTEZANA,DEP.: BANCO UNION SA , PROCEDEN CIA: BANCO UNION S.A., CHEQUE: 187942, FECHA DE EMISION:20/01/2023 /DJBR."/>
    <m/>
    <m/>
    <m/>
    <m/>
    <m/>
    <m/>
    <n v="0"/>
    <n v="4349.6400000000003"/>
    <s v="NO_CONCILIADO"/>
  </r>
  <r>
    <x v="6"/>
    <m/>
    <x v="6"/>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r>
  <r>
    <x v="7"/>
    <m/>
    <x v="7"/>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400.88"/>
    <s v="CONCILIADO_PARCIAL"/>
  </r>
  <r>
    <x v="19"/>
    <m/>
    <x v="19"/>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143818.76"/>
    <s v="CONCILIADO_PARCIAL"/>
  </r>
  <r>
    <x v="19"/>
    <m/>
    <x v="19"/>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279418.65999999997"/>
    <s v="CONCILIADO_PARCIAL"/>
  </r>
  <r>
    <x v="20"/>
    <m/>
    <x v="20"/>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r>
  <r>
    <x v="21"/>
    <m/>
    <x v="21"/>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r>
  <r>
    <x v="22"/>
    <m/>
    <x v="22"/>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2890.56"/>
    <s v="CONCILIADO_PARCIAL"/>
  </r>
  <r>
    <x v="23"/>
    <m/>
    <x v="23"/>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938.7"/>
    <s v="CONCILIADO_PARCIAL"/>
  </r>
  <r>
    <x v="0"/>
    <m/>
    <x v="0"/>
    <x v="14"/>
    <s v="B20865700002"/>
    <s v="BOD"/>
    <n v="2086874"/>
    <m/>
    <s v="00099021001 DEPOSITO DE EFECTIVO, DEPOSITANTE: BERNAL MAMANI CAPCHIRI, CONCEPTO: DEVOLUCION, CUENTA DE DEPOSITO: CUENTA UNICA DEL TESORO"/>
    <m/>
    <m/>
    <m/>
    <m/>
    <m/>
    <m/>
    <n v="0"/>
    <n v="1713.97"/>
    <s v="NO_CONCILIADO"/>
  </r>
  <r>
    <x v="7"/>
    <m/>
    <x v="7"/>
    <x v="14"/>
    <s v="B20865710002"/>
    <s v="BOD"/>
    <n v="2086882"/>
    <m/>
    <s v="00015011107 DEPOSITO DE EFECTIVO, DEPOSITANTE: ELIANA PATRICIA DUCHEN URIARTE -UMSA, CONCEPTO: DEVOLUCION DE GASTOS ADMINISTRATIVOS, CUENTA DE DEPOSITO: CUENTA UNICA DEL TESORO"/>
    <m/>
    <m/>
    <m/>
    <m/>
    <m/>
    <m/>
    <n v="0"/>
    <n v="3556"/>
    <s v="NO_CONCILIADO"/>
  </r>
  <r>
    <x v="0"/>
    <m/>
    <x v="0"/>
    <x v="14"/>
    <s v="B20865800002"/>
    <s v="BOD"/>
    <n v="2086886"/>
    <m/>
    <s v="00099021001 DEPOSITO DE EFECTIVO, DEPOSITANTE: ISMAEL BLANCO QUISPE, CONCEPTO: DEVOLUCION POR CONCEPTO DE PAGO DUODECIMA DE AGUINALDO, CUENTA DE DEPOSITO: CUENTA UNICA DEL TESORO"/>
    <m/>
    <m/>
    <m/>
    <m/>
    <m/>
    <m/>
    <n v="0"/>
    <n v="493.97"/>
    <s v="NO_CONCILIADO"/>
  </r>
  <r>
    <x v="4"/>
    <m/>
    <x v="4"/>
    <x v="14"/>
    <s v="O20868740002"/>
    <s v="BOD"/>
    <n v="2086897"/>
    <m/>
    <s v="00099021001 DEPOSITO DE EFECTIVO, DEPOSITANTE: WILDER LOPEZ AYALA, CONCEPTO: DEVOLUCION DE FONDOS EN AVANCE DEL SR. WILDER LOPEZ AYALA DE SALDO DE LOS I.D. UNIVERSITARIOS, CUENTA DE DEPOSITO: CUENTA UNICA DEL TESORO /DJBR."/>
    <m/>
    <m/>
    <m/>
    <m/>
    <m/>
    <m/>
    <n v="0"/>
    <n v="2780"/>
    <s v="NO_CONCILIADO"/>
  </r>
  <r>
    <x v="24"/>
    <m/>
    <x v="24"/>
    <x v="14"/>
    <s v="O20868930002"/>
    <s v="BOD"/>
    <n v="2086912"/>
    <m/>
    <s v="00099021001 DEPOSITO DE EFECTIVO, DEPOSITANTE: JAVIER HUMBERTO MENACHO HIZA, CONCEPTO: DEVOLUCIÓN POR DOBLE PERCEPCION, CUENTA DE DEPOSITO: CUENTA UNICA DEL TESORO /DJBR."/>
    <m/>
    <m/>
    <m/>
    <m/>
    <m/>
    <m/>
    <n v="0"/>
    <n v="49085.33"/>
    <s v="NO_CONCILIADO"/>
  </r>
  <r>
    <x v="0"/>
    <m/>
    <x v="0"/>
    <x v="14"/>
    <s v="O20868990002"/>
    <s v="BOD"/>
    <n v="2086923"/>
    <m/>
    <s v="00099021001 DEPOSITO DE EFECTIVO, DEPOSITANTE: COPROPIETARIOS EDIFICIO CONAVI, CONCEPTO: DEVOLUCION PAGO EPSAS OCTUBRE 2022, CUENTA DE DEPOSITO: CUENTA UNICA DEL TESORO"/>
    <m/>
    <m/>
    <m/>
    <m/>
    <m/>
    <m/>
    <n v="0"/>
    <n v="1265.94"/>
    <s v="NO_CONCILIADO"/>
  </r>
  <r>
    <x v="0"/>
    <m/>
    <x v="0"/>
    <x v="14"/>
    <s v="O20869080002"/>
    <s v="BOD"/>
    <n v="2086926"/>
    <m/>
    <s v="00099021001 DEPOSITO DE EFECTIVO, DEPOSITANTE: COPROPIETARIOS EDIFICIO CONAVI, CONCEPTO: DEVOLUCION PAGO EPSAS NOVIEMBRE 2022, CUENTA DE DEPOSITO: CUENTA UNICA DEL TESORO"/>
    <m/>
    <m/>
    <m/>
    <m/>
    <m/>
    <m/>
    <n v="0"/>
    <n v="697.47"/>
    <s v="NO_CONCILIADO"/>
  </r>
  <r>
    <x v="0"/>
    <m/>
    <x v="0"/>
    <x v="14"/>
    <s v="O20869480002"/>
    <s v="BOD"/>
    <n v="2086977"/>
    <m/>
    <s v="00099021001 DEPOSITO DE EFECTIVO, DEPOSITANTE: SAYA MIRANDA CHOQUE, CONCEPTO: DEVOLUCION DE HABERES CANCELADOS POR ERROR, CUENTA DE DEPOSITO: CUENTA UNICA DEL TESORO"/>
    <m/>
    <m/>
    <m/>
    <m/>
    <m/>
    <m/>
    <n v="0"/>
    <n v="4638.59"/>
    <s v="NO_CONCILIADO"/>
  </r>
  <r>
    <x v="3"/>
    <m/>
    <x v="3"/>
    <x v="15"/>
    <s v="B20869340002"/>
    <s v="BOD"/>
    <n v="2087195"/>
    <m/>
    <s v="00389052001 DEPOSITO DE EFECTIVO, DEPOSITANTE: ALEJANDRO RODOLFO SUAREZ CHAVEZ, CONCEPTO: DEVOLUCION DE FONDOS SEGUN PREV N°80 DA 05 2022, CUENTA DE DEPOSITO: CUENTA UNICA DEL TESORO"/>
    <m/>
    <m/>
    <m/>
    <m/>
    <m/>
    <m/>
    <n v="0"/>
    <n v="888"/>
    <s v="NO_CONCILIADO"/>
  </r>
  <r>
    <x v="3"/>
    <m/>
    <x v="3"/>
    <x v="15"/>
    <s v="B20869360002"/>
    <s v="BOD"/>
    <n v="2087196"/>
    <m/>
    <s v="00389052001 DEPOSITO DE EFECTIVO, DEPOSITANTE: JAVIER ALEJANDRO RUBIN DE CELIS BARBA, CONCEPTO: DEVOLUCION DE FONDOS SEGUN PREV N° 79 DA05 2022, CUENTA DE DEPOSITO: CUENTA UNICA DEL TESORO"/>
    <m/>
    <m/>
    <m/>
    <m/>
    <m/>
    <m/>
    <n v="0"/>
    <n v="888"/>
    <s v="NO_CONCILIADO"/>
  </r>
  <r>
    <x v="0"/>
    <m/>
    <x v="0"/>
    <x v="15"/>
    <s v="O20871980002"/>
    <s v="BOD"/>
    <n v="2087261"/>
    <m/>
    <s v="00099021001 DEPOSITO DE EFECTIVO, DEPOSITANTE: JOSE LUIS PAREDES MARTINEZ, CONCEPTO: PAGO DE DUODECIMA DE AGUINALDO, CUENTA DE DEPOSITO: CUENTA UNICA DEL TESORO"/>
    <m/>
    <m/>
    <m/>
    <m/>
    <m/>
    <m/>
    <n v="0"/>
    <n v="456.62"/>
    <s v="NO_CONCILIADO"/>
  </r>
  <r>
    <x v="0"/>
    <m/>
    <x v="0"/>
    <x v="15"/>
    <s v="O20872080002"/>
    <s v="BOD"/>
    <n v="2087264"/>
    <m/>
    <s v="00099021001 DEPOSITO DE EFECTIVO, DEPOSITANTE: MARIA ELENA OCLUMBA COSSIO, CONCEPTO: DEVOLUCION PAGO DUODECIMA DE AGUINALDO GESTION 2022(FECBRERO Y MARZO 2022), CUENTA DE DEPOSITO: CUENTA UNICA DEL TESORO"/>
    <m/>
    <m/>
    <m/>
    <m/>
    <m/>
    <m/>
    <n v="0"/>
    <n v="1300.26"/>
    <s v="NO_CONCILIADO"/>
  </r>
  <r>
    <x v="0"/>
    <m/>
    <x v="0"/>
    <x v="15"/>
    <s v="O20872100002"/>
    <s v="BOD"/>
    <n v="2087297"/>
    <m/>
    <s v="00099021001 DEPOSITO DE EFECTIVO, DEPOSITANTE: ANA NELLY MARIACA VDA DE SUAZNABAR, CONCEPTO: REINTEGRO DEVOLUCION DE 2 DUODECIMAS DE AGUINALDO, CUENTA DE DEPOSITO: CUENTA UNICA DEL TESORO"/>
    <m/>
    <m/>
    <m/>
    <m/>
    <m/>
    <m/>
    <n v="0"/>
    <n v="75.16"/>
    <s v="NO_CONCILIADO"/>
  </r>
  <r>
    <x v="25"/>
    <m/>
    <x v="25"/>
    <x v="15"/>
    <s v="O20872380002"/>
    <s v="BOD"/>
    <n v="2087301"/>
    <m/>
    <s v="00292012001 DEPOSITO DE EFECTIVO, DEPOSITANTE: JUAN CARLOS LAYME HUANCA, CONCEPTO: DEPÓSITO POR IMPORTES CONSIGNADOS PAGO EN EXCESO, CUENTA DE DEPOSITO: CUENTA UNICA DEL TESORO"/>
    <m/>
    <m/>
    <m/>
    <m/>
    <m/>
    <m/>
    <n v="0"/>
    <n v="54"/>
    <s v="NO_CONCILIADO"/>
  </r>
  <r>
    <x v="0"/>
    <m/>
    <x v="0"/>
    <x v="15"/>
    <s v="O20872920002"/>
    <s v="BOD"/>
    <n v="2087390"/>
    <m/>
    <s v="00099021001 DEPOSITO DE EFECTIVO, DEPOSITANTE: CARLA GREGORIA GUTIERREZ ROQUE, CONCEPTO: DEVOLUCION POR CONCEPTO DE PAGO DUODECIMA DE AGUINALDO GESTION 2022, CUENTA DE DEPOSITO: CUENTA UNICA DEL TESORO"/>
    <m/>
    <m/>
    <m/>
    <m/>
    <m/>
    <m/>
    <n v="0"/>
    <n v="188.33"/>
    <s v="NO_CONCILIADO"/>
  </r>
  <r>
    <x v="0"/>
    <m/>
    <x v="0"/>
    <x v="15"/>
    <s v="O20872970002"/>
    <s v="BOD"/>
    <n v="2087192"/>
    <m/>
    <s v="00099021001 DEP.DE CHEQ.AJENOS,RET.DE CAM.,CONCEPTO: DEVOLUCION DEPÓSITO DUPLICADO ERRONEO MEDIANTE SIGEP,DEP.: COMTECO R.L , PROCEDENCIA: BANCO BISA S.A., CHEQUE: 28801, FECHA DE EMISION:13/01/2023"/>
    <m/>
    <m/>
    <m/>
    <m/>
    <m/>
    <m/>
    <n v="0"/>
    <n v="3024"/>
    <s v="NO_CONCILIADO"/>
  </r>
  <r>
    <x v="0"/>
    <m/>
    <x v="0"/>
    <x v="15"/>
    <s v="O20873270002"/>
    <s v="BOD"/>
    <n v="2087260"/>
    <m/>
    <s v="00099021001 DEP.DE CHEQ.AJENOS,RET.DE CAM.,CONCEPTO: MARTHA MONTECINOS CANDIA,DEP.: BANCO UNION S.A. , PROCEDENCIA: BANCO UNION S.A., CHEQUE: 187944, FECHA DE EMISION:23/01/2023"/>
    <m/>
    <m/>
    <m/>
    <m/>
    <m/>
    <m/>
    <n v="0"/>
    <n v="936.24"/>
    <s v="NO_CONCILIADO"/>
  </r>
  <r>
    <x v="26"/>
    <m/>
    <x v="26"/>
    <x v="16"/>
    <s v="O20873900002"/>
    <s v="BOD"/>
    <n v="2087599"/>
    <m/>
    <s v="00006114201 DEPOSITO DE EFECTIVO, DEPOSITANTE: VICEPRESIDENCIA DEL ESTADO PLURINACIONAL, CONCEPTO: SALDOS NO EJECUTADOS, CUENTA DE DEPOSITO: CUENTA UNICA DEL TESORO"/>
    <m/>
    <m/>
    <m/>
    <m/>
    <m/>
    <m/>
    <n v="0"/>
    <n v="0.25"/>
    <s v="NO_CONCILIADO"/>
  </r>
  <r>
    <x v="7"/>
    <m/>
    <x v="7"/>
    <x v="16"/>
    <s v="B20872170002"/>
    <s v="BOD"/>
    <n v="2087604"/>
    <m/>
    <s v="00099021001 DEPOSITO DE EFECTIVO, DEPOSITANTE: MINISTERIO DE GOBIERNO DIPREVCON, CONCEPTO: REMANENTE FONDOS EN AVANCE ANA PATRICIA SERRANO SALAZAR PREV 3788, CUENTA DE DEPOSITO: CUENTA UNICA DEL TESORO"/>
    <m/>
    <m/>
    <m/>
    <m/>
    <m/>
    <m/>
    <n v="0"/>
    <n v="1000"/>
    <s v="NO_CONCILIADO"/>
  </r>
  <r>
    <x v="1"/>
    <m/>
    <x v="1"/>
    <x v="16"/>
    <s v="O20875990002"/>
    <s v="BOD"/>
    <n v="2087640"/>
    <m/>
    <s v="00099021001 DEPOSITO DE EFECTIVO, DEPOSITANTE: PAOLA RAMOS CRUZ, CONCEPTO: DEVOLUCION DE HABERES DE MAYO 2021 DE POTOSI, CUENTA DE DEPOSITO: CUENTA UNICA DEL TESORO /DJBR."/>
    <m/>
    <m/>
    <m/>
    <m/>
    <m/>
    <m/>
    <n v="0"/>
    <n v="6646.67"/>
    <s v="NO_CONCILIADO"/>
  </r>
  <r>
    <x v="0"/>
    <m/>
    <x v="0"/>
    <x v="16"/>
    <s v="O20876270002"/>
    <s v="BOD"/>
    <n v="2087688"/>
    <m/>
    <s v="00099021001 DEPOSITO DE EFECTIVO, DEPOSITANTE: IVAN RODRIGO COCARICO MAMANI, CONCEPTO: DEVOLUCION DE FONDOS NO EJEJCUTADOS C31-6021, CUENTA DE DEPOSITO: CUENTA UNICA DEL TESORO"/>
    <m/>
    <m/>
    <m/>
    <m/>
    <m/>
    <m/>
    <n v="0"/>
    <n v="100"/>
    <s v="NO_CONCILIADO"/>
  </r>
  <r>
    <x v="1"/>
    <m/>
    <x v="1"/>
    <x v="16"/>
    <s v="O20876880002"/>
    <s v="BOD"/>
    <n v="2087585"/>
    <m/>
    <s v="00099021001 DEP.DE CHEQ.AJENOS,RET.DE CAM.,CONCEPTO: REVERSION CC GLOBAL CUA 43408345,DEP.: FUTURO DE BOLIVIA AFP , PROCEDENCIA: BANCO DE CREDITO DE BOLIVIA S.A., CHEQUE: 68720, FECHA DE EMISION:25/01/2023"/>
    <m/>
    <m/>
    <m/>
    <m/>
    <m/>
    <m/>
    <n v="0"/>
    <n v="11221.06"/>
    <s v="NO_CONCILIADO"/>
  </r>
  <r>
    <x v="27"/>
    <m/>
    <x v="27"/>
    <x v="16"/>
    <s v="O20876850002"/>
    <s v="BOD"/>
    <n v="2087589"/>
    <m/>
    <s v="00099021001 DEP.DE CHEQ.AJENOS,RET.DE CAM.,CONCEPTO: PAGO COMISIONES POR AMPLIACION CONTRATOS DE PRESTAMO,DEP.: MINISTERIO DE MEDIO AMBIENTE Y AGUA , PROCEDENCIA: BANCO UNION S.A., CHEQUE: 1343, FECHA DE EMISION:26/01/2023"/>
    <m/>
    <m/>
    <m/>
    <m/>
    <m/>
    <m/>
    <n v="0"/>
    <n v="1188003.1499999999"/>
    <s v="NO_CONCILIADO"/>
  </r>
  <r>
    <x v="0"/>
    <m/>
    <x v="0"/>
    <x v="16"/>
    <s v="B20875890002"/>
    <s v="BOD"/>
    <n v="2087608"/>
    <m/>
    <s v="00099021001 DEP.DE CHEQ.AJENOS,RET.DE CAM.,CONCEPTO: MERY DAGA QUISBERT,DEP.: BANCO UNION SA , PROCEDENCIA: BANCO UNION S.A., CHEQUE: 187948, FECHA DE EMISION:26/01/2023"/>
    <m/>
    <m/>
    <m/>
    <m/>
    <m/>
    <m/>
    <n v="0"/>
    <n v="456.58"/>
    <s v="NO_CONCILIADO"/>
  </r>
  <r>
    <x v="0"/>
    <m/>
    <x v="0"/>
    <x v="17"/>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r>
  <r>
    <x v="0"/>
    <m/>
    <x v="0"/>
    <x v="17"/>
    <s v="O20878910002"/>
    <s v="BOD"/>
    <n v="2087922"/>
    <m/>
    <s v="00099021001 DEPOSITO DE EFECTIVO, DEPOSITANTE: LUCRECIA VELARDE VDA. DE FLORES, CONCEPTO: NUEVAS NUPCIAS, CUENTA DE DEPOSITO: CUENTA UNICA DEL TESORO"/>
    <m/>
    <m/>
    <m/>
    <m/>
    <m/>
    <m/>
    <n v="0"/>
    <n v="1500"/>
    <s v="NO_CONCILIADO"/>
  </r>
  <r>
    <x v="10"/>
    <m/>
    <x v="10"/>
    <x v="17"/>
    <s v="O20879260002"/>
    <s v="BOD"/>
    <n v="2087987"/>
    <m/>
    <s v="00291012002 DEPOSITO DE EFECTIVO, DEPOSITANTE: JOSE LUIS MAMANI QUISPE, CONCEPTO: REPOSICION DE LA CREDENCIAL, CUENTA DE DEPOSITO: CUENTA UNICA DEL TESORO"/>
    <m/>
    <m/>
    <m/>
    <m/>
    <m/>
    <m/>
    <n v="0"/>
    <n v="70"/>
    <s v="NO_CONCILIADO"/>
  </r>
  <r>
    <x v="0"/>
    <m/>
    <x v="0"/>
    <x v="17"/>
    <s v="O20879270002"/>
    <s v="BOD"/>
    <n v="2087998"/>
    <m/>
    <s v="00099021001 DEPOSITO DE EFECTIVO, DEPOSITANTE: ELVA CALDERON RODRIGUEZ, CONCEPTO: DEVOLUCION POR DOBLE PERCEPCION PERIODOS OCTUBRE A DICIEMBRE 2022 MAS DUODECIMAS DE AGUINALDO, CUENTA DE DEPOSITO: CUENTA UNICA DEL TESORO"/>
    <m/>
    <m/>
    <m/>
    <m/>
    <m/>
    <m/>
    <n v="0"/>
    <n v="1105.0999999999999"/>
    <s v="NO_CONCILIADO"/>
  </r>
  <r>
    <x v="14"/>
    <m/>
    <x v="14"/>
    <x v="17"/>
    <s v="O20879820002"/>
    <s v="BOD"/>
    <n v="2088059"/>
    <m/>
    <s v="00251012001 DEPOSITO DE EFECTIVO, DEPOSITANTE: TORIBIO ANDRES POCOACA CALLISAYA, CONCEPTO: DEVOLUCION DE PASAJES, CUENTA DE DEPOSITO: CUENTA UNICA DEL TESORO"/>
    <m/>
    <m/>
    <m/>
    <m/>
    <m/>
    <m/>
    <n v="0"/>
    <n v="1600"/>
    <s v="NO_CONCILIADO"/>
  </r>
  <r>
    <x v="0"/>
    <m/>
    <x v="0"/>
    <x v="17"/>
    <s v="O20879870002"/>
    <s v="BOD"/>
    <n v="2088088"/>
    <m/>
    <s v="00099021001 DEPOSITO DE EFECTIVO, DEPOSITANTE: SERGIO GASTON BARRAZA SALAZAR, CONCEPTO: DEVOLUCION DE RECURSOS POR EL PAGO DE REFRIGERIOS EN DEMASIA, CUENTA DE DEPOSITO: CUENTA UNICA DEL TESORO"/>
    <m/>
    <m/>
    <m/>
    <m/>
    <m/>
    <m/>
    <n v="0"/>
    <n v="36"/>
    <s v="NO_CONCILIADO"/>
  </r>
  <r>
    <x v="0"/>
    <m/>
    <x v="0"/>
    <x v="18"/>
    <s v="O20882640002"/>
    <s v="BOD"/>
    <n v="2088313"/>
    <m/>
    <s v="00099021001 DEPOSITO DE EFECTIVO, DEPOSITANTE: ROSA AMALIA QUISBERT DE MARCA, CONCEPTO: DEVOLUCION DE RETROACTIVO, CUENTA DE DEPOSITO: CUENTA UNICA DEL TESORO"/>
    <m/>
    <m/>
    <m/>
    <m/>
    <m/>
    <m/>
    <n v="0"/>
    <n v="200"/>
    <s v="NO_CONCILIADO"/>
  </r>
  <r>
    <x v="0"/>
    <m/>
    <x v="0"/>
    <x v="18"/>
    <s v="O20883400002"/>
    <s v="BOD"/>
    <n v="2088431"/>
    <m/>
    <s v="00099021001 DEPOSITO DE EFECTIVO, DEPOSITANTE: ALEJANDRA FERNANDEZ, CONCEPTO: DEVOLUCION DE RECURSOS POR PAGO DE REFRIGUERIOS EN DEMASIA DIC 2022, CUENTA DE DEPOSITO: CUENTA UNICA DEL TESORO"/>
    <m/>
    <m/>
    <m/>
    <m/>
    <m/>
    <m/>
    <n v="0"/>
    <n v="18"/>
    <s v="NO_CONCILIADO"/>
  </r>
  <r>
    <x v="0"/>
    <m/>
    <x v="0"/>
    <x v="18"/>
    <s v="O20883630002"/>
    <s v="BOD"/>
    <n v="2088437"/>
    <m/>
    <s v="00099021001 DEPOSITO DE EFECTIVO, DEPOSITANTE: SIVIA ELENA ARIAS VILLARREAL, CONCEPTO: DEVOLUCION DE RECURSOS POR PAGO DE REFRIGERIOS EN DEMASIA, CUENTA DE DEPOSITO: CUENTA UNICA DEL TESORO"/>
    <m/>
    <m/>
    <m/>
    <m/>
    <m/>
    <m/>
    <n v="0"/>
    <n v="72"/>
    <s v="NO_CONCILIADO"/>
  </r>
  <r>
    <x v="9"/>
    <m/>
    <x v="9"/>
    <x v="18"/>
    <s v="B20882470002"/>
    <s v="BOD"/>
    <n v="2088336"/>
    <m/>
    <s v="00099021001 DEP.DE CHEQ.AJENOS,RET.DE CAM.,CONCEPTO: DEVOLUCION DE VIATICOS OTORGADOS C31:1146/2022,DEP.: ADRIAN PAREDES CONDORI , PROCEDENCIA: BANCO UNION S.A., CHEQUE: 3314, FECHA DE EMISION:20/01/2023 /DJBR."/>
    <m/>
    <m/>
    <m/>
    <m/>
    <m/>
    <m/>
    <n v="0"/>
    <n v="222"/>
    <s v="NO_CONCILIADO"/>
  </r>
  <r>
    <x v="0"/>
    <m/>
    <x v="0"/>
    <x v="19"/>
    <s v="B20882620002"/>
    <s v="BOD"/>
    <n v="2088593"/>
    <m/>
    <s v="00099021001 DEPOSITO DE EFECTIVO, DEPOSITANTE: ADHEMAR AUGUSTO GISMONDI GUTIERREZ, CONCEPTO: DEVOLUCION POR DOBLE PERCEPCION, CUENTA DE DEPOSITO: CUENTA UNICA DEL TESORO"/>
    <m/>
    <m/>
    <m/>
    <m/>
    <m/>
    <m/>
    <n v="0"/>
    <n v="1609.18"/>
    <s v="NO_CONCILIADO"/>
  </r>
  <r>
    <x v="0"/>
    <m/>
    <x v="0"/>
    <x v="19"/>
    <s v="O20886250002"/>
    <s v="BOD"/>
    <n v="2088657"/>
    <m/>
    <s v="00099021001 DEPOSITO DE EFECTIVO, DEPOSITANTE: CRISTIAN JETTE MOSTACEDO, CONCEPTO: DEVOLUCION DE SUELDOS Y SALARIOS FUENTE 10, CUENTA DE DEPOSITO: CUENTA UNICA DEL TESORO"/>
    <m/>
    <m/>
    <m/>
    <m/>
    <m/>
    <m/>
    <n v="0"/>
    <n v="7209.5"/>
    <s v="NO_CONCILIADO"/>
  </r>
  <r>
    <x v="0"/>
    <m/>
    <x v="0"/>
    <x v="19"/>
    <s v="O20886550002"/>
    <s v="BOD"/>
    <n v="2088709"/>
    <m/>
    <s v="00099021001 DEPOSITO DE EFECTIVO, DEPOSITANTE: CARLOS VARGAS, CONCEPTO: DEVOLUCION DE PASAJES NO UTILIZADOS DEL EXTERIOR, CUENTA DE DEPOSITO: CUENTA UNICA DEL TESORO"/>
    <m/>
    <m/>
    <m/>
    <m/>
    <m/>
    <m/>
    <n v="0"/>
    <n v="0.13"/>
    <s v="NO_CONCILIADO"/>
  </r>
  <r>
    <x v="28"/>
    <m/>
    <x v="28"/>
    <x v="19"/>
    <s v="O20887050002"/>
    <s v="BOD"/>
    <n v="2088720"/>
    <m/>
    <s v="00099021001 DEPOSITO DE EFECTIVO, DEPOSITANTE: MARINA ROJAS POMA, CONCEPTO: DEVOLUCION FONDOS EN AVANCE-FIC TARIJA ENTREGADOOS MEDIANTE C31 N°2351, CUENTA DE DEPOSITO: CUENTA UNICA DEL TESORO /DJBR."/>
    <m/>
    <m/>
    <m/>
    <m/>
    <m/>
    <m/>
    <n v="0"/>
    <n v="1080"/>
    <s v="NO_CONCILIADO"/>
  </r>
  <r>
    <x v="7"/>
    <m/>
    <x v="7"/>
    <x v="19"/>
    <s v="O20887200002"/>
    <s v="BOD"/>
    <n v="2088810"/>
    <m/>
    <s v="00015011107 DEPOSITO DE EFECTIVO, DEPOSITANTE: JORGE COSTAS, CONCEPTO: DEPÓSITO CONTRAPARTE SERVICIO DE ENERGIA ELECTRICA EDIF CUBA N 1617, CUENTA DE DEPOSITO: CUENTA UNICA DEL TESORO"/>
    <m/>
    <m/>
    <m/>
    <m/>
    <m/>
    <m/>
    <n v="0"/>
    <n v="296.73"/>
    <s v="NO_CONCILIADO"/>
  </r>
  <r>
    <x v="7"/>
    <m/>
    <x v="7"/>
    <x v="19"/>
    <s v="O20887390002"/>
    <s v="BOD"/>
    <n v="2088811"/>
    <m/>
    <s v="00015011107 DEPOSITO DE EFECTIVO, DEPOSITANTE: JORGE COSTAS, CONCEPTO: DEPÓSITO CONTRAPARTE SERVICIO AGUA POTABLE CALLE CUBA N1617, CUENTA DE DEPOSITO: CUENTA UNICA DEL TESORO"/>
    <m/>
    <m/>
    <m/>
    <m/>
    <m/>
    <m/>
    <n v="0"/>
    <n v="114.51"/>
    <s v="NO_CONCILIADO"/>
  </r>
  <r>
    <x v="24"/>
    <m/>
    <x v="24"/>
    <x v="19"/>
    <s v="O20888110002"/>
    <s v="BOD"/>
    <n v="2088638"/>
    <m/>
    <s v="00099021001 DEP.DE CHEQ.AJENOS,RET.DE CAM.,CONCEPTO: PAGO POR DESCUENTO RECURSOS PUBLICOS,DEP.: CAJA NACIONAL DE SALUD , PROCEDENCIA: BANCO UNION S.A., CHEQUE: 65762, FECHA DE EMISION:30/01/2023"/>
    <m/>
    <m/>
    <m/>
    <m/>
    <m/>
    <m/>
    <n v="0"/>
    <n v="12790.75"/>
    <s v="NO_CONCILIADO"/>
  </r>
  <r>
    <x v="1"/>
    <m/>
    <x v="1"/>
    <x v="19"/>
    <s v="B20885990002"/>
    <s v="BOD"/>
    <n v="2088644"/>
    <m/>
    <s v="00099021001 DEP.DE CHEQ.AJENOS,RET.DE CAM.,CONCEPTO: INDEMNIZACION POR DAÑOS AERONAVE,DEP.: CREDINFORM INTERNATIONAL S.A. , PROCEDENCIA: BANCO UNION S.A., CHEQUE: 1466, FECHA DE EMISION:30/01/2023"/>
    <m/>
    <m/>
    <m/>
    <m/>
    <m/>
    <m/>
    <n v="0"/>
    <n v="654888.05000000005"/>
    <s v="NO_CONCILIADO"/>
  </r>
  <r>
    <x v="4"/>
    <m/>
    <x v="4"/>
    <x v="19"/>
    <s v="B20886450002"/>
    <s v="BOD"/>
    <n v="2088696"/>
    <m/>
    <s v="00099021001 DEP.DE CHEQ.AJENOS,RET.DE CAM.,CONCEPTO: DIANA REBECA ROJANO TEJEDA,DEP.: BANCO UNION S.A. , PROCEDENCIA: BANCO UNION S.A., CHEQUE: 187949, FECHA DE EMISION:31/01/2023 /DJBR."/>
    <m/>
    <m/>
    <m/>
    <m/>
    <m/>
    <m/>
    <n v="0"/>
    <n v="750.83"/>
    <s v="NO_CONCILIADO"/>
  </r>
  <r>
    <x v="29"/>
    <m/>
    <x v="29"/>
    <x v="0"/>
    <s v="S10514230001"/>
    <s v="DEV"/>
    <n v="1051423"/>
    <m/>
    <s v="'TRANSFERENCIA DE FONDOS||S/G. NOTA CITE: MEFP/VTCP/DGCP/UODP/N°948/2022 DE F.30.12.2022, DEL MIN.DE ECONOMIA Y FINANZAS PUBLICAS.(HRE-TSO-2022-2878). PAGO BTS EXTRABURSATIL - VENCIMIENTO 3 DE ENERO DE 2023 D.S. N°1121 DE 11 DE ENERO DE 2012 DEBITO DE LA LIBRETA N°00099021001, TGN-RECURSOS ORDINARIOS - MONEDA NACIONAL"/>
    <m/>
    <m/>
    <m/>
    <m/>
    <m/>
    <m/>
    <n v="18486"/>
    <n v="0"/>
    <s v="NO_CONCILIADO"/>
  </r>
  <r>
    <x v="29"/>
    <m/>
    <x v="29"/>
    <x v="0"/>
    <s v="S10514230003"/>
    <s v="COB"/>
    <n v="1051423"/>
    <m/>
    <s v="'TRANSFERENCIA DE FONDOS||S/G. NOTA CITE: MEFP/VTCP/DGCP/UODP/N°948/2022 DE F.30.12.2022, DEL MIN.DE ECONOMIA Y FINANZAS PUBLICAS.(HRE-TSO-2022-2878). PAGO BTS EXTRABURSATIL - VENCIMIENTO 3 DE ENERO DE 2023 D.S. N°1121 DE 11 DE ENERO DE 2012 DEBITO DE LA LIBRETA N°00099021001 TGN RECURSOS ORDINARIOS-M/N, REPOSICION UTILES DE ESCRITORIO."/>
    <m/>
    <m/>
    <m/>
    <m/>
    <m/>
    <m/>
    <n v="50"/>
    <n v="0"/>
    <s v="NO_CONCILIADO"/>
  </r>
  <r>
    <x v="1"/>
    <m/>
    <x v="1"/>
    <x v="1"/>
    <s v="Q17423220002"/>
    <s v="CRV"/>
    <n v="1742322"/>
    <m/>
    <s v="NUMERO DE LIBRETA CUT: 00099021001 OPERACIÓN E18 TRANSFERENCIA DEL SISTEMA FINANCIERO POR CUENTA DE TERCEROS A LA CUT reversion aporte patronal para la vivienda TGN segip"/>
    <m/>
    <m/>
    <m/>
    <m/>
    <m/>
    <m/>
    <n v="0"/>
    <n v="283.52"/>
    <s v="NO_CONCILIADO"/>
  </r>
  <r>
    <x v="30"/>
    <m/>
    <x v="30"/>
    <x v="1"/>
    <s v="S10515060001"/>
    <s v="COB"/>
    <n v="1051506"/>
    <m/>
    <s v="||COMISION TRANSFERENCIA FONDOS AL EXTERIOR 0,10% S/USD 89.470,12 REEMB. GASTOS COMUNICACION BS220 Y EMISION COMPROBANTE CONTABLE BS50 REF: PAGO 1 LC I-2022-29 EMP. PUB. QUIPUS A/F GREAT CHIN LIMITED EN COMPLEMENTO A COMPROBANTE S-1051504 DE LA FECHA. LIB:00590019201 EPNE - QUIPUS REF: COMISIONES PAGO N°1 LC I-2022-29"/>
    <m/>
    <m/>
    <m/>
    <m/>
    <m/>
    <m/>
    <n v="883.76"/>
    <n v="0"/>
    <s v="NO_CONCILIADO"/>
  </r>
  <r>
    <x v="29"/>
    <m/>
    <x v="29"/>
    <x v="1"/>
    <s v="S10515090001"/>
    <s v="DEV"/>
    <n v="1051509"/>
    <m/>
    <s v="'TRANSFERENCIA DE FONDOS||S/G. NOTA CITE: MEFP/VTCP/DGCP/UODP/N°13/2023 DE LA FECHA, DEL MIN.DE ECONOMIA Y FINANZAS PUBLICAS.(HRE-TSO-2023-21). PAGO BTS EXTRABURSATIL - VENCIMIENTO 5 DE ENERO DE 2018 D.S. N°1121 DE 11 DE ENERO DE 2012 DEBITO DE LA LIBRETA N°00099021001, TGN-RECURSOS ORDINARIOS - MONEDA NACIONAL"/>
    <m/>
    <m/>
    <m/>
    <m/>
    <m/>
    <m/>
    <n v="179725"/>
    <n v="0"/>
    <s v="NO_CONCILIADO"/>
  </r>
  <r>
    <x v="29"/>
    <m/>
    <x v="29"/>
    <x v="1"/>
    <s v="S10515090003"/>
    <s v="COB"/>
    <n v="1051509"/>
    <m/>
    <s v="'TRANSFERENCIA DE FONDOS||S/G. NOTA CITE: MEFP/VTCP/DGCP/UODP/N°13/2023 DE LA FECHA, DEL MIN.DE ECONOMIA Y FINANZAS PUBLICAS.(HRE-TSO-2023-21). PAGO BTS EXTRABURSATIL - VENCIMIENTO 5 DE ENERO DE 2018 D.S. N°1121 DE 11 DE ENERO DE 2012 DEBITO DE LA LIBRETA N°00099021001 TGN RECURSOS ORDINARIOS - M/N, REPOSICION UTILES DE ESCRITORIO."/>
    <m/>
    <m/>
    <m/>
    <m/>
    <m/>
    <m/>
    <n v="50"/>
    <n v="0"/>
    <s v="NO_CONCILIADO"/>
  </r>
  <r>
    <x v="29"/>
    <m/>
    <x v="29"/>
    <x v="2"/>
    <s v="S10515650003"/>
    <s v="COB"/>
    <n v="1051565"/>
    <m/>
    <s v="'TRANSFERENCIA DE FONDOS||S/G. NOTA CITE: MEFP/VTCP/DGCP/UODP/N°21/2023 DE LA FECHA, DEL MIN.DE ECONOMIA Y FINANZAS PUBLICAS.(HRE-TSO-2023-24). PAGO BTS EXTRABURSATIL - VENCIMIENTO 6 DE ENERO DE 2023 D.S. N°1121 DE 11 DE ENERO DE 2012 DEBITO DE LA LIBRETA N°00099021001, REPOSICION UTILES DE ESCRITORIO."/>
    <m/>
    <m/>
    <m/>
    <m/>
    <m/>
    <m/>
    <n v="50"/>
    <n v="0"/>
    <s v="NO_CONCILIADO"/>
  </r>
  <r>
    <x v="29"/>
    <m/>
    <x v="29"/>
    <x v="2"/>
    <s v="S10515650001"/>
    <s v="DEV"/>
    <n v="1051565"/>
    <m/>
    <s v="'TRANSFERENCIA DE FONDOS||S/G. NOTA CITE: MEFP/VTCP/DGCP/UODP/N°21/2023 DE LA FECHA, DEL MIN.DE ECONOMIA Y FINANZAS PUBLICAS.(HRE-TSO-2023-24). PAGO BTS EXTRABURSATIL - VENCIMIENTO 6 DE ENERO DE 2023 D.S. N°1121 DE 11 DE ENERO DE 2012 DEBITO DE LA LIBRETA N°00099021001, TGN-RECURSOS ORDINARIOS - MONEDA NACIONAL."/>
    <m/>
    <m/>
    <m/>
    <m/>
    <m/>
    <m/>
    <n v="54"/>
    <n v="0"/>
    <s v="NO_CONCILIADO"/>
  </r>
  <r>
    <x v="29"/>
    <m/>
    <x v="29"/>
    <x v="3"/>
    <s v="S10516020001"/>
    <s v="PTV"/>
    <n v="1051602"/>
    <m/>
    <s v="||TRANSFERENCIA DE FONDOS POR PARTE DEL TGN, PARA EL PAGO DE VALORES &quot;C&quot; EN M/N, CON FECHA DE VENCIMIENTO 06-01-2023, SEGUN NOTA MEFP/VTCP/DGCP/UODP/N°35/2023 DE FECHA 06-01-2023 DEL MINISTERIO DE ECONOMIA Y FINANZAS PUBLICAS, LIBRETA 00099021001 TGN-RECURSOS ORDINARIOS - MONEDA NACIONAL LIBRETA 00099021001 TGN-RECURSOS ORDINARIOS - MONEDA NACIONAL"/>
    <m/>
    <m/>
    <m/>
    <m/>
    <m/>
    <m/>
    <n v="38646716.109999999"/>
    <n v="0"/>
    <s v="NO_CONCILIADO"/>
  </r>
  <r>
    <x v="29"/>
    <m/>
    <x v="29"/>
    <x v="3"/>
    <s v="S10516130001"/>
    <s v="DEV"/>
    <n v="1051613"/>
    <m/>
    <s v="'TRANSFERENCIA DE FONDOS||S/G. NOTA CITE: MEFP/VTCP/DGCP/UODP/N°36/2023 DE LA FECHA, DEL MIN.DE ECONOMIA Y FINANZAS PUBLICAS.(HRE-TSO-34). PAGO BTS EXTRABURSATIL - VENCIMIENTO 7 DE ENERO DE 2023 D.S. N°1121 DE 11 DE ENERO DE 2012 DEBITO DE LA LIBRETA N°00099021001, TGN - RECURSOS ORDINARIOS - MONEDA NACIONAL"/>
    <m/>
    <m/>
    <m/>
    <m/>
    <m/>
    <m/>
    <n v="15405"/>
    <n v="0"/>
    <s v="NO_CONCILIADO"/>
  </r>
  <r>
    <x v="29"/>
    <m/>
    <x v="29"/>
    <x v="3"/>
    <s v="S10516130003"/>
    <s v="COB"/>
    <n v="1051613"/>
    <m/>
    <s v="'TRANSFERENCIA DE FONDOS||S/G. NOTA CITE: MEFP/VTCP/DGCP/UODP/N°36/2023 DE LA FECHA, DEL MIN.DE ECONOMIA Y FINANZAS PUBLICAS.(HRE-TSO-34). PAGO BTS EXTRABURSATIL - VENCIMIENTO 7 DE ENERO DE 2023 D.S. N°1121 DE 11 DE ENERO DE 2012 DEBITO DE LA LIBRETA N°00099021001 TGN-RECURSOS ORIDINARIOS-M/N, REPOSICION UTILES DE ESCRITORIO."/>
    <m/>
    <m/>
    <m/>
    <m/>
    <m/>
    <m/>
    <n v="50"/>
    <n v="0"/>
    <s v="NO_CONCILIADO"/>
  </r>
  <r>
    <x v="29"/>
    <m/>
    <x v="29"/>
    <x v="3"/>
    <s v="S10516320001"/>
    <s v="COB"/>
    <n v="1051632"/>
    <m/>
    <s v="||COBRO DE COMISION AL TGN POR ADMINISTRACIÓN DE VALORES BTS &quot;C&quot; M/N, CORRESPONDIENTE AL MES DE DICIEMBRE DE 2022, SEGUN CITE: MEFP/VTCP/DGCP/UODP/N°34/2023 DE FECHA 06-01-2023 DEL MINISTERIO DE ECONOMIA Y FINANZAS PUBLICAS, LIBRETA N°00099021001. DÉBITO DE LA LIBRETA N° 00099021001"/>
    <m/>
    <m/>
    <m/>
    <m/>
    <m/>
    <m/>
    <n v="555000"/>
    <n v="0"/>
    <s v="NO_CONCILIADO"/>
  </r>
  <r>
    <x v="29"/>
    <m/>
    <x v="29"/>
    <x v="3"/>
    <s v="L00050280001"/>
    <s v="CRV"/>
    <n v="40"/>
    <m/>
    <s v="REGISTRO DE CANCELACION ANTICIPADA DEL BONO DEL TESORO NO NEGOCIABLE - AMORTIZABLE DEL FPAH, CLAVE DE SERIE: TGNFPAH-N1A-20, SEGUN NOTA MEFP/VTCP/DGCP/UODP/N°40/2023 Y DOCUMENTACION ADJUNTA. &lt;&gt;LIBRETA 00099021001 TGN RECURSOS ORDINARIOS MN"/>
    <m/>
    <m/>
    <m/>
    <m/>
    <m/>
    <m/>
    <n v="915663461.53999996"/>
    <n v="0"/>
    <s v="NO_CONCILIADO"/>
  </r>
  <r>
    <x v="1"/>
    <m/>
    <x v="1"/>
    <x v="4"/>
    <s v="J05325280002"/>
    <s v="NTE"/>
    <n v="5071782"/>
    <m/>
    <s v="A:00099021001 De 0759069001 A: 00099021001 Transferencia de recursos a la Libreta de Recursos Ordinarios (3987) adjunto extracto bancario."/>
    <m/>
    <m/>
    <m/>
    <m/>
    <m/>
    <m/>
    <n v="0"/>
    <n v="350000000"/>
    <s v="NO_CONCILIADO"/>
  </r>
  <r>
    <x v="11"/>
    <m/>
    <x v="11"/>
    <x v="4"/>
    <s v="S10516490002"/>
    <s v="CRV"/>
    <n v="1051649"/>
    <m/>
    <s v="||REGULARIZACION DE FONDOS SEGÚN NOTA MSYD/DPCH/CE/1456/2022 DE FECHA 29/12/2022, REF: DEVOLUCION DE FONDOS SEGUN MENSAJE SWIFT N°188 RECIBIDA EL 06/01/2023, POR COMISIONES BANCARIAS COBRADAS, CARTA DE CREDITO LC I-2021-13. LIB:00249014201 CEASS-PROGRAMAS, PROYECTOS DE SALUD (MSD)"/>
    <m/>
    <m/>
    <m/>
    <m/>
    <m/>
    <m/>
    <n v="0"/>
    <n v="14181.27"/>
    <s v="NO_CONCILIADO"/>
  </r>
  <r>
    <x v="10"/>
    <m/>
    <x v="10"/>
    <x v="4"/>
    <s v="S10516500001"/>
    <s v="COB"/>
    <n v="1051650"/>
    <m/>
    <s v="'COBRO DE UTILES DE ESCRITORIO POR´||BS50.-Y REEMB.GSTS.COMUNICACION BS220.-.CARTA DE CREDITO STANDBY 10000LG000155700 (BCB:SB-R-2017-57) A/F ADMINISTRADORA BOLIVIANA DE CARRETERAS-ABC,S/G NOTA ABC/GNA/SAF/ATE/2023-0001,03/01/23. LIB.00291012002 ABC-RECURSOS PROPIOS REF.:COMISIONES SBLC 10000LG000155700"/>
    <m/>
    <m/>
    <m/>
    <m/>
    <m/>
    <m/>
    <n v="270"/>
    <n v="0"/>
    <s v="NO_CONCILIADO"/>
  </r>
  <r>
    <x v="29"/>
    <m/>
    <x v="29"/>
    <x v="4"/>
    <s v="S10516850003"/>
    <s v="COB"/>
    <n v="1051685"/>
    <m/>
    <s v="'TRANSFERENCIA DE FONDOS||S/G. NOTA CITE: MEFP/VTCP/DGCP/UODP/N°44/2023 DE LA FECHA, DEL MIN.DE ECONOMIA Y FINANZAS PUBLICAS.(HRE-TSO-46). PAGO BTS EXTRABURSATIL - VENCIMIENTO 10 DE ENERO DE 2023 D.S. N°1121 DE 11 DE ENERO DE 2012 DEBITO DE LA LIBRETA N°00099021001 TGN-RECURSOS ORDINARIOS M/N, REPOSICION UTILES DE ESCRITORIO."/>
    <m/>
    <m/>
    <m/>
    <m/>
    <m/>
    <m/>
    <n v="50"/>
    <n v="0"/>
    <s v="NO_CONCILIADO"/>
  </r>
  <r>
    <x v="29"/>
    <m/>
    <x v="29"/>
    <x v="4"/>
    <s v="S10516850001"/>
    <s v="DEV"/>
    <n v="1051685"/>
    <m/>
    <s v="'TRANSFERENCIA DE FONDOS||S/G. NOTA CITE: MEFP/VTCP/DGCP/UODP/N°44/2023 DE LA FECHA, DEL MIN.DE ECONOMIA Y FINANZAS PUBLICAS.(HRE-TSO-46). PAGO BTS EXTRABURSATIL - VENCIMIENTO 10 DE ENERO DE 2023 D.S. N°1121 DE 11 DE ENERO DE 2012 DEBITO DE LA LIBRETA N°00099021001, TGN-RECURSOS ORDINARIOS.-MONEDA NACIONAL"/>
    <m/>
    <m/>
    <m/>
    <m/>
    <m/>
    <m/>
    <n v="71890"/>
    <n v="0"/>
    <s v="NO_CONCILIADO"/>
  </r>
  <r>
    <x v="1"/>
    <m/>
    <x v="1"/>
    <x v="4"/>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r>
  <r>
    <x v="31"/>
    <m/>
    <x v="31"/>
    <x v="5"/>
    <s v="F0011625"/>
    <s v="NTE"/>
    <n v="5070957"/>
    <m/>
    <s v="A:00041031107 A: 00041031107 Transferencia que realizamos a solicitud del IBMETRO dependiente del Ministerio de Desarrollo Productivo y Economía Plural mediante nota CITE: IBMETRO-DAF-NE-0514/2022 e Informe Técnico IBMETRO-DAF-INF-0486/2022-02374, correspondiente a recursos por la Venta de Servicios mismas que debieron ser depositados a la cuenta recaudadora y no así a la cuenta de fondo rotativo (H.R. 6-30405-R)."/>
    <m/>
    <m/>
    <m/>
    <m/>
    <m/>
    <m/>
    <n v="0"/>
    <n v="553487.81999999995"/>
    <s v="NO_CONCILIADO"/>
  </r>
  <r>
    <x v="15"/>
    <m/>
    <x v="15"/>
    <x v="5"/>
    <s v="Q17450690002"/>
    <s v="CRV"/>
    <n v="1745069"/>
    <m/>
    <s v="NUMERO DE LIBRETA CUT: 00099021001 OPERACIÓN E75 TRANSFERENCIA DE LA CUENTA FISCAL BUN A LA CUT EN MN TRANSFERENCIA DE FONDOS A SOLICITUD DE: GOBIERNO AUTONOMO MUNICIPAL BERMEJO, CITE: GAMB. I.F.M. OF. NÂ° 001/2023 CUENTA CUT 3987 LIBRETA NÂ° 00099021001 TGN - RECURSOS ORDINARIOS."/>
    <m/>
    <m/>
    <m/>
    <m/>
    <m/>
    <m/>
    <n v="0"/>
    <n v="371413"/>
    <s v="NO_CONCILIADO"/>
  </r>
  <r>
    <x v="9"/>
    <m/>
    <x v="9"/>
    <x v="5"/>
    <s v="S10517300001"/>
    <s v="COB"/>
    <n v="1051730"/>
    <m/>
    <s v="||COMISION TRANSFERENCIA FONDOS AL EXTERIOR 0,10% S/USD 177.570.- REEMB. GASTOS COMUNICACION BS220 Y EMISION COMPROBANTE CONTABLE BS50 REF: PAGO 1 LC I-2022-12 P/C ECEBOL A/F BRICKING SOLUTIONS S.A.EN COMPLEMENTO A COMPROBANTE S-1051729 DE LA FECHA. LIB: 00132039201- SEDEM-ECEBOL-FINPRO REF: COMISIONES PAGO N°1 LC I-2022-12"/>
    <m/>
    <m/>
    <m/>
    <m/>
    <m/>
    <m/>
    <n v="1488.13"/>
    <n v="0"/>
    <s v="NO_CONCILIADO"/>
  </r>
  <r>
    <x v="4"/>
    <m/>
    <x v="4"/>
    <x v="6"/>
    <s v="S10518720001"/>
    <s v="DEV"/>
    <n v="1051872"/>
    <m/>
    <s v="||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
    <m/>
    <m/>
    <m/>
    <m/>
    <m/>
    <m/>
    <n v="242.97"/>
    <n v="0"/>
    <s v="NO_CONCILIADO"/>
  </r>
  <r>
    <x v="4"/>
    <m/>
    <x v="4"/>
    <x v="6"/>
    <s v="S10518720004"/>
    <s v="COB"/>
    <n v="1051872"/>
    <m/>
    <s v="||RESPUESTA A DEBITO DEL BANQUERO SG/MESAJE SWIFT NO.438 DE LA FECHA REF.: COBRO DE COMISIONES POR TRANSFERENCIA EUR 16.407,67 DE FECHA VALOR. 14/12/2022 SG SOLICITUD MIN. DE SALUD, REF.: PAGO A LA CSMC. LIB 00046024207 MS-INASES BECAS DE ESPECIALIDAD PROFESIONAL COBRO DE UTILES"/>
    <m/>
    <m/>
    <m/>
    <m/>
    <m/>
    <m/>
    <n v="50"/>
    <n v="0"/>
    <s v="NO_CONCILIADO"/>
  </r>
  <r>
    <x v="15"/>
    <m/>
    <x v="15"/>
    <x v="7"/>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r>
  <r>
    <x v="9"/>
    <m/>
    <x v="9"/>
    <x v="7"/>
    <s v="S10519110001"/>
    <s v="COB"/>
    <n v="1051911"/>
    <m/>
    <s v="||AMPLIACION DE VALIDEZ 0,15% S/USD271.318,25.-POR 48 DIAS,COMISION ENMIENDA LC BS220.-REEMBS.GSTS.COMUNICACION BS220.-Y EMISION COMP.CONTABLE BS50.-,S/G NOTA SEDEM/GG/EB/ORU N° 0014/2023,10/01/23.REF.:I-2022-21 P/C ECEBOL A/F DURO SURFACING S.A. DE C.V. LIB.00132032001 ECEBOL - GESTION OPERATIVA REF.:COMISIONES ENMIENDA 1 LC I-2022-21"/>
    <m/>
    <m/>
    <m/>
    <m/>
    <m/>
    <m/>
    <n v="862.22"/>
    <n v="0"/>
    <s v="NO_CONCILIADO"/>
  </r>
  <r>
    <x v="9"/>
    <m/>
    <x v="9"/>
    <x v="10"/>
    <s v="S10523890001"/>
    <s v="COB"/>
    <n v="1052389"/>
    <m/>
    <s v="||COMISION TRANSFERENCIA FONDOS AL EXTERIOR 0,10% S/USD 110.656.- REEMB. GASTOS COMUNICACION BS220 Y EMISION COMPROBANTE CONTABLE BS50 REF: PAGO N° 14 LC I-2021-06 P/C ECEBOL A/F TROMBINI EMBALAGENS S/A EN COMPLEMENTO A COMPROBANTE S-1052388 DE LA FECHA. LIB:00132032001 ECEBOL-GESTION OPERATIVA REF: COMISIONES PAGO N°14 LC I-2021-06"/>
    <m/>
    <m/>
    <m/>
    <m/>
    <m/>
    <m/>
    <n v="1029.1300000000001"/>
    <n v="0"/>
    <s v="NO_CONCILIADO"/>
  </r>
  <r>
    <x v="29"/>
    <m/>
    <x v="29"/>
    <x v="10"/>
    <s v="G21418230003"/>
    <s v="COB"/>
    <n v="16920"/>
    <m/>
    <s v="PAGO A BID PRÉSTAMO 3797/BL-BO VCTO. 15-01-2023 POR CUENTA DE TGN , NTI. 016920 VALOR 17-01-2023 INTERESES USD 1.125,65 CTA. 3987 CUENTA UNICA DEL TESORO LIB. 00099021001 REF.: COMISIONES BANCARIAS"/>
    <m/>
    <m/>
    <m/>
    <m/>
    <m/>
    <m/>
    <n v="275.42"/>
    <n v="0"/>
    <s v="NO_CONCILIADO"/>
  </r>
  <r>
    <x v="29"/>
    <m/>
    <x v="29"/>
    <x v="10"/>
    <s v="G21418370003"/>
    <s v="COB"/>
    <n v="16954"/>
    <m/>
    <s v="PAGO A IDA PRÉSTAMO 5745-BO VCTO. 15-01-2023 POR CUENTA DE TGN , NTI. 016954 VALOR 17-01-2023 CAPITAL USD 37.574,33 CTA. 3987 CUENTA UNICA DEL TESORO LIB. 00099021001 REF.: COMISIONES BANCARIAS"/>
    <m/>
    <m/>
    <m/>
    <m/>
    <m/>
    <m/>
    <n v="450.42"/>
    <n v="0"/>
    <s v="NO_CONCILIADO"/>
  </r>
  <r>
    <x v="10"/>
    <m/>
    <x v="10"/>
    <x v="11"/>
    <s v="S10525120002"/>
    <s v="CRV"/>
    <n v="1052512"/>
    <m/>
    <s v="||TRANSFERENCIA DE FONDOS POR INSTRUCCIONES DEL IDA POR COMPRA DE BOLIVIANOS Y DESEMBOLSO DEL PRESTAMO IDA 5744-BO PROYECTO DE DESARROLLO DE CAPACIDADES DEL SECTOR VIAL (REM.EXT) REF.:AC2672538 REEMBOLSO DLI 2.3 LIBRETA N°00291014301 ABC-ADMINISTRADORA BOLIVIANA DE CARRETERAS"/>
    <m/>
    <m/>
    <m/>
    <m/>
    <m/>
    <m/>
    <n v="0"/>
    <n v="1290979.28"/>
    <s v="NO_CONCILIADO"/>
  </r>
  <r>
    <x v="10"/>
    <m/>
    <x v="10"/>
    <x v="11"/>
    <s v="S10525140001"/>
    <s v="COB"/>
    <n v="1052514"/>
    <m/>
    <s v="||COBRO DE UTILES DE ESCRITORIO POR TRANSFERENCIA DE FONDOS (REM.EXT) Y DESEMBOLSO DEL PRESTAMO IDA 5744-BO PROYECTO DE DESARROLLO DE CAPACIDADES DEL SECTOR VIAL (REM.EXT) REF.: AC2672538 REEMBOLSO DLI 2.3 LIBRETA N°00291012002 ABC-RECURSOS PROPIOS REF.: UTILES DE ESCRITORIO"/>
    <m/>
    <m/>
    <m/>
    <m/>
    <m/>
    <m/>
    <n v="50"/>
    <n v="0"/>
    <s v="NO_CONCILIADO"/>
  </r>
  <r>
    <x v="1"/>
    <m/>
    <x v="1"/>
    <x v="11"/>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r>
  <r>
    <x v="1"/>
    <m/>
    <x v="1"/>
    <x v="12"/>
    <s v="Q17501160002"/>
    <s v="CRV"/>
    <n v="1750116"/>
    <m/>
    <s v="NUMERO DE LIBRETA CUT: 00099021001 OPERACIÓN E18 TRANSFERENCIA DEL SISTEMA FINANCIERO POR CUENTA DE TERCEROS A LA CUT devolucion pagos de CC no cobrados septiembre 2022"/>
    <m/>
    <m/>
    <m/>
    <m/>
    <m/>
    <m/>
    <n v="0"/>
    <n v="279496.2"/>
    <s v="NO_CONCILIADO"/>
  </r>
  <r>
    <x v="9"/>
    <m/>
    <x v="9"/>
    <x v="12"/>
    <s v="G21447920002"/>
    <s v="CRV"/>
    <n v="2144792"/>
    <m/>
    <s v="REGULARIZACION DE TRANSFERENCIA DEL EXTERIOR SEGUN SWIFT NO.622 Y NO,621 DE FECHA 19/01/2023 ORDENANTE: TROMBINI EMBALAGENS SA (BR/CURITIBA) REF.: CRED CDE2021-001 Y NOTA SEDEM/GG/EB/ORU NO.0011/2023 DEL 12/01/2023 LIB. 00132032001 ECEBOL - GESTION OPERATIVA"/>
    <m/>
    <m/>
    <m/>
    <m/>
    <m/>
    <m/>
    <n v="0"/>
    <n v="52163.44"/>
    <s v="NO_CONCILIADO"/>
  </r>
  <r>
    <x v="9"/>
    <m/>
    <x v="9"/>
    <x v="12"/>
    <s v="G21447930001"/>
    <s v="CVD"/>
    <n v="2144793"/>
    <m/>
    <s v="COBRO COSTOS DE PAPELERIA POR REGULARIZACION DE TRANSFERENCIA DEL EXTERIOR POR ORDEN DE TROMBINI EMBALAGENS SA (BR/CURITIBA) REF.: CRED CDE2021-001 Y NOTA SEDEM/GG/EB/ORU NO.0011/2023 DEL 12/01/2023 LIB. 00132032001 ECEBOL - GESTION OPERATIVA"/>
    <m/>
    <m/>
    <m/>
    <m/>
    <m/>
    <m/>
    <n v="50"/>
    <n v="0"/>
    <s v="NO_CONCILIADO"/>
  </r>
  <r>
    <x v="29"/>
    <m/>
    <x v="29"/>
    <x v="13"/>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r>
  <r>
    <x v="10"/>
    <m/>
    <x v="10"/>
    <x v="13"/>
    <s v="S10526350001"/>
    <s v="COB"/>
    <n v="1052635"/>
    <m/>
    <s v="'COBRO DE UTILES DE ESCRITORIO POR´||BS50.-Y REEMB.GSTS.COMUNICACION BS220.-CARTA DE CREDITO STANDBY REF.:10000LG000282800 (BCB:SB-R-2017-28),S/G NOTA ABC/GNA/SAF/ATE/2023-0140,17/01/2023. LIB.00291012002 ABC-RECURSOS PROPIOS REF.:COMISIONES SBLC 10000LG000282800"/>
    <m/>
    <m/>
    <m/>
    <m/>
    <m/>
    <m/>
    <n v="270"/>
    <n v="0"/>
    <s v="NO_CONCILIADO"/>
  </r>
  <r>
    <x v="30"/>
    <m/>
    <x v="30"/>
    <x v="13"/>
    <s v="S10526660001"/>
    <s v="COB"/>
    <n v="1052666"/>
    <m/>
    <s v="||COMISION TRANSFERENCIA FONDOS AL EXTERIOR 0,10% S/USD 374.520,67 REEM. GASTOS COMUNICACION BS220.- Y EMISION COMPROBANTE CONTABLE BS50.- REF: PAGO 2 C.C. I-2022-29 EMP. PUB. QUIPUS A/F GREAT CHIN LIMITED EN COMPLEMENTO A COMPROBANTE S-1052654 DE LA FECHA. LIB:00590019201 EPNE - QUIPUS REF: COMISIONES PAGO N°2 CC I-2022-29"/>
    <m/>
    <m/>
    <m/>
    <m/>
    <m/>
    <m/>
    <n v="2839.21"/>
    <n v="0"/>
    <s v="NO_CONCILIADO"/>
  </r>
  <r>
    <x v="10"/>
    <m/>
    <x v="10"/>
    <x v="13"/>
    <s v="S10526390001"/>
    <s v="COB"/>
    <n v="1052639"/>
    <m/>
    <s v="'COBRO DE UTILES DE ESCRITORIO POR´||BS50.-Y REEMB.GSTS.COMUNICACION BS220.-CARTA DE CREDITO STANDBY REF.:10000LG000313300 (BCB:SB-R-2017-53),S/G NOTA ABC/GNA/SAF/ATE/2023-0139,17/01/2023,EN COMPL.A COMP.1052637,20/01/2023. LIB.00291012002 ABC-RECURSOS PROPIOS REF.:COMISIONES SBLC 10000LG000313300"/>
    <m/>
    <m/>
    <m/>
    <m/>
    <m/>
    <m/>
    <n v="270"/>
    <n v="0"/>
    <s v="NO_CONCILIADO"/>
  </r>
  <r>
    <x v="15"/>
    <m/>
    <x v="15"/>
    <x v="14"/>
    <s v="Q17514420002"/>
    <s v="CRV"/>
    <n v="1751442"/>
    <m/>
    <s v="NUMERO DE LIBRETA CUT: 00099021001 OPERACIÓN E75 TRANSFERENCIA DE LA CUENTA FISCAL BUN A LA CUT EN MN TRANSFERENCIA DE FONDOS A SOLICITUD DE: GOBIERNO AUTONOMO MUNICIPAL DE PADILLA, CITE:OF. G.A.M.P. 37/2023 CUENTA CUT 3987 LIBRETA NÂ° 00099021001 TGN-RECURSOS ORDINARIOS"/>
    <m/>
    <m/>
    <m/>
    <m/>
    <m/>
    <m/>
    <n v="0"/>
    <n v="1500"/>
    <s v="NO_CONCILIADO"/>
  </r>
  <r>
    <x v="1"/>
    <m/>
    <x v="1"/>
    <x v="14"/>
    <s v="Q17514900002"/>
    <s v="CRV"/>
    <n v="1751490"/>
    <m/>
    <s v="NUMERO DE LIBRETA CUT: 00099021001 OPERACIÓN E18 TRANSFERENCIA DEL SISTEMA FINANCIERO POR CUENTA DE TERCEROS A LA CUT reversion aporte patronal para la vivienda TGN - ministerio de educacion y autoridad jurisdiccional administrativa mienra"/>
    <m/>
    <m/>
    <m/>
    <m/>
    <m/>
    <m/>
    <n v="0"/>
    <n v="4022.28"/>
    <s v="NO_CONCILIADO"/>
  </r>
  <r>
    <x v="15"/>
    <m/>
    <x v="15"/>
    <x v="15"/>
    <s v="Q17521590002"/>
    <s v="CRV"/>
    <n v="1752159"/>
    <m/>
    <s v="NUMERO DE LIBRETA CUT: 00099021001 OPERACIÓN E75 TRANSFERENCIA DE LA CUENTA FISCAL BUN A LA CUT EN MN TRANSFERENCIA DE FONDOS A SOLICITUD DE: GOB.AUTONOMO MCPAL. PUNA CITE: OF.DESP MAE NÂ°046/2023 CTA. 3987 LIBRETA NÂ°00099021001 TGN RECURSOS ORDINARIOS"/>
    <m/>
    <m/>
    <m/>
    <m/>
    <m/>
    <m/>
    <n v="0"/>
    <n v="816338.91"/>
    <s v="NO_CONCILIADO"/>
  </r>
  <r>
    <x v="1"/>
    <m/>
    <x v="1"/>
    <x v="16"/>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r>
  <r>
    <x v="15"/>
    <m/>
    <x v="15"/>
    <x v="16"/>
    <s v="Q17530060002"/>
    <s v="CRV"/>
    <n v="1753006"/>
    <m/>
    <s v="NUMERO DE LIBRETA CUT: 00099021001 OPERACIÓN E75 TRANSFERENCIA DE LA CUENTA FISCAL BUN A LA CUT EN MN TRANSFERENCIA DE FONDOS A SOLICITUD DE: GOBIERNO AUTONOMO MUNICIPAL DE YACUIBA, CITE: STRIA./DESP NÂ° 45/2023 CUENTA CUT 3987 LIBRETA NÂ° 00099021001 TGN - RECURSOS ORDINARIOS."/>
    <m/>
    <m/>
    <m/>
    <m/>
    <m/>
    <m/>
    <n v="0"/>
    <n v="483804.72"/>
    <s v="NO_CONCILIADO"/>
  </r>
  <r>
    <x v="32"/>
    <m/>
    <x v="32"/>
    <x v="16"/>
    <s v="S10529190001"/>
    <s v="COB"/>
    <n v="1052919"/>
    <m/>
    <s v="||COMISION TRANSFERENCIA FDOS.AL EXTERIOR 0,10% S/USD2.596.557,96,REEMB.GSTS.COMUNICACION BS220.-Y EMISION COMP.CONTABLE BS50.-REF.:PAGO 1 LC I-2022-16 P/C YPFB A/F SIDERCA SOCIEDAD ANONIMA INDUSTRIAL Y COMERCIAL,EN COMPL.A COMP.1052918,26/01/23. LIB.00513042001 YPFB - OPERACIONES G N E E REF.:COMISIONES PAGO 1 LC I-2022-16 P/C YPFB A/F SIDERCA"/>
    <m/>
    <m/>
    <m/>
    <m/>
    <m/>
    <m/>
    <n v="18082.400000000001"/>
    <n v="0"/>
    <s v="NO_CONCILIADO"/>
  </r>
  <r>
    <x v="9"/>
    <m/>
    <x v="9"/>
    <x v="16"/>
    <s v="S10529210001"/>
    <s v="COB"/>
    <n v="1052921"/>
    <m/>
    <s v="||COMISION TRANSFERENCIA FDOS.AL EXTERIOR 0,10% S/USD160.500.-,REEMB.GSTS.COMUNICACION BS220.-Y EMISION COMP.CONTABLE BS50.-REF.:PAGO 1 LC I-2022-11 P/C ECEBOL A/F URANEL S.A.,EN COMPL.A COMP.1052920,26/01/23. LIB.00132039201 SEDEM-ECEBOL-FINPRO REF.:COMISIONES PAGO 1 LC I-2022-11"/>
    <m/>
    <m/>
    <m/>
    <m/>
    <m/>
    <m/>
    <n v="1371.03"/>
    <n v="0"/>
    <s v="NO_CONCILIADO"/>
  </r>
  <r>
    <x v="11"/>
    <m/>
    <x v="11"/>
    <x v="17"/>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r>
  <r>
    <x v="33"/>
    <m/>
    <x v="33"/>
    <x v="17"/>
    <s v="T04412450001"/>
    <s v="DEV"/>
    <n v="441245"/>
    <m/>
    <s v="CONTABILIZACION ORDENES DE TRANSFERENCIA GRACOS"/>
    <m/>
    <m/>
    <m/>
    <m/>
    <m/>
    <m/>
    <n v="4877371.2300000004"/>
    <n v="0"/>
    <s v="NO_CONCILIADO"/>
  </r>
  <r>
    <x v="33"/>
    <m/>
    <x v="33"/>
    <x v="17"/>
    <s v="T04412470001"/>
    <s v="DEV"/>
    <n v="441247"/>
    <m/>
    <s v="CONTABILIZACION ORDENES DE TRANSFERENCIA GRACOS"/>
    <m/>
    <m/>
    <m/>
    <m/>
    <m/>
    <m/>
    <n v="5289959.6900000004"/>
    <n v="0"/>
    <s v="NO_CONCILIADO"/>
  </r>
  <r>
    <x v="33"/>
    <m/>
    <x v="33"/>
    <x v="17"/>
    <s v="T04412490001"/>
    <s v="DEV"/>
    <n v="441249"/>
    <m/>
    <s v="CONTABILIZACION ORDENES DE TRANSFERENCIA GRACOS"/>
    <m/>
    <m/>
    <m/>
    <m/>
    <m/>
    <m/>
    <n v="239381.35"/>
    <n v="0"/>
    <s v="NO_CONCILIADO"/>
  </r>
  <r>
    <x v="33"/>
    <m/>
    <x v="33"/>
    <x v="17"/>
    <s v="T04412510001"/>
    <s v="DEV"/>
    <n v="441251"/>
    <m/>
    <s v="CONTABILIZACION ORDENES DE TRANSFERENCIA GRACOS"/>
    <m/>
    <m/>
    <m/>
    <m/>
    <m/>
    <m/>
    <n v="1859806.3"/>
    <n v="0"/>
    <s v="NO_CONCILIADO"/>
  </r>
  <r>
    <x v="33"/>
    <m/>
    <x v="33"/>
    <x v="17"/>
    <s v="T04412530001"/>
    <s v="DEV"/>
    <n v="441253"/>
    <m/>
    <s v="CONTABILIZACION ORDENES DE TRANSFERENCIA GRACOS"/>
    <m/>
    <m/>
    <m/>
    <m/>
    <m/>
    <m/>
    <n v="4481138.3899999997"/>
    <n v="0"/>
    <s v="NO_CONCILIADO"/>
  </r>
  <r>
    <x v="33"/>
    <m/>
    <x v="33"/>
    <x v="17"/>
    <s v="T04412550001"/>
    <s v="DEV"/>
    <n v="441255"/>
    <m/>
    <s v="CONTABILIZACION ORDENES DE TRANSFERENCIA GRACOS"/>
    <m/>
    <m/>
    <m/>
    <m/>
    <m/>
    <m/>
    <n v="202780.5"/>
    <n v="0"/>
    <s v="NO_CONCILIADO"/>
  </r>
  <r>
    <x v="33"/>
    <m/>
    <x v="33"/>
    <x v="17"/>
    <s v="T04412570001"/>
    <s v="DEV"/>
    <n v="441257"/>
    <m/>
    <s v="CONTABILIZACION ORDENES DE TRANSFERENCIA GRACOS"/>
    <m/>
    <m/>
    <m/>
    <m/>
    <m/>
    <m/>
    <n v="556960.52"/>
    <n v="0"/>
    <s v="NO_CONCILIADO"/>
  </r>
  <r>
    <x v="33"/>
    <m/>
    <x v="33"/>
    <x v="17"/>
    <s v="T04412590001"/>
    <s v="DEV"/>
    <n v="441259"/>
    <m/>
    <s v="CONTABILIZACION ORDENES DE TRANSFERENCIA GRACOS"/>
    <m/>
    <m/>
    <m/>
    <m/>
    <m/>
    <m/>
    <n v="12307972.93"/>
    <n v="0"/>
    <s v="NO_CONCILIADO"/>
  </r>
  <r>
    <x v="33"/>
    <m/>
    <x v="33"/>
    <x v="17"/>
    <s v="T04412610001"/>
    <s v="DEV"/>
    <n v="441261"/>
    <m/>
    <s v="CONTABILIZACION ORDENES DE TRANSFERENCIA GRACOS"/>
    <m/>
    <m/>
    <m/>
    <m/>
    <m/>
    <m/>
    <n v="11348017.050000001"/>
    <n v="0"/>
    <s v="NO_CONCILIADO"/>
  </r>
  <r>
    <x v="33"/>
    <m/>
    <x v="33"/>
    <x v="17"/>
    <s v="T04412630001"/>
    <s v="DEV"/>
    <n v="441263"/>
    <m/>
    <s v="CONTABILIZACION ORDENES DE TRANSFERENCIA GRACOS"/>
    <m/>
    <m/>
    <m/>
    <m/>
    <m/>
    <m/>
    <n v="2264430.23"/>
    <n v="0"/>
    <s v="NO_CONCILIADO"/>
  </r>
  <r>
    <x v="33"/>
    <m/>
    <x v="33"/>
    <x v="17"/>
    <s v="T04412650001"/>
    <s v="DEV"/>
    <n v="441265"/>
    <m/>
    <s v="CONTABILIZACION ORDENES DE TRANSFERENCIA GRACOS"/>
    <m/>
    <m/>
    <m/>
    <m/>
    <m/>
    <m/>
    <n v="939806.21"/>
    <n v="0"/>
    <s v="NO_CONCILIADO"/>
  </r>
  <r>
    <x v="33"/>
    <m/>
    <x v="33"/>
    <x v="17"/>
    <s v="T04412670001"/>
    <s v="DEV"/>
    <n v="441267"/>
    <m/>
    <s v="CONTABILIZACION ORDENES DE TRANSFERENCIA GRACOS"/>
    <m/>
    <m/>
    <m/>
    <m/>
    <m/>
    <m/>
    <n v="2087816.78"/>
    <n v="0"/>
    <s v="NO_CONCILIADO"/>
  </r>
  <r>
    <x v="33"/>
    <m/>
    <x v="33"/>
    <x v="17"/>
    <s v="T04412690001"/>
    <s v="DEV"/>
    <n v="441269"/>
    <m/>
    <s v="CONTABILIZACION ORDENES DE TRANSFERENCIA GRACOS"/>
    <m/>
    <m/>
    <m/>
    <m/>
    <m/>
    <m/>
    <n v="2206976.63"/>
    <n v="0"/>
    <s v="NO_CONCILIADO"/>
  </r>
  <r>
    <x v="33"/>
    <m/>
    <x v="33"/>
    <x v="17"/>
    <s v="T04412710001"/>
    <s v="DEV"/>
    <n v="441271"/>
    <m/>
    <s v="CONTABILIZACION ORDENES DE TRANSFERENCIA GRACOS"/>
    <m/>
    <m/>
    <m/>
    <m/>
    <m/>
    <m/>
    <n v="518357.79"/>
    <n v="0"/>
    <s v="NO_CONCILIADO"/>
  </r>
  <r>
    <x v="33"/>
    <m/>
    <x v="33"/>
    <x v="17"/>
    <s v="T04412730001"/>
    <s v="DEV"/>
    <n v="441273"/>
    <m/>
    <s v="CONTABILIZACION ORDENES DE TRANSFERENCIA GRACOS"/>
    <m/>
    <m/>
    <m/>
    <m/>
    <m/>
    <m/>
    <n v="1494787.89"/>
    <n v="0"/>
    <s v="NO_CONCILIADO"/>
  </r>
  <r>
    <x v="33"/>
    <m/>
    <x v="33"/>
    <x v="17"/>
    <s v="T04412750001"/>
    <s v="DEV"/>
    <n v="441275"/>
    <m/>
    <s v="CONTABILIZACION ORDENES DE TRANSFERENCIA GRACOS"/>
    <m/>
    <m/>
    <m/>
    <m/>
    <m/>
    <m/>
    <n v="4105610.46"/>
    <n v="0"/>
    <s v="NO_CONCILIADO"/>
  </r>
  <r>
    <x v="33"/>
    <m/>
    <x v="33"/>
    <x v="17"/>
    <s v="T04412770001"/>
    <s v="DEV"/>
    <n v="441277"/>
    <m/>
    <s v="CONTABILIZACION ORDENES DE TRANSFERENCIA GRACOS"/>
    <m/>
    <m/>
    <m/>
    <m/>
    <m/>
    <m/>
    <n v="1423730.57"/>
    <n v="0"/>
    <s v="NO_CONCILIADO"/>
  </r>
  <r>
    <x v="33"/>
    <m/>
    <x v="33"/>
    <x v="17"/>
    <s v="T04412790001"/>
    <s v="DEV"/>
    <n v="441279"/>
    <m/>
    <s v="CONTABILIZACION ORDENES DE TRANSFERENCIA GRACOS"/>
    <m/>
    <m/>
    <m/>
    <m/>
    <m/>
    <m/>
    <n v="6061720.46"/>
    <n v="0"/>
    <s v="NO_CONCILIADO"/>
  </r>
  <r>
    <x v="33"/>
    <m/>
    <x v="33"/>
    <x v="17"/>
    <s v="T04412810001"/>
    <s v="DEV"/>
    <n v="441281"/>
    <m/>
    <s v="CONTABILIZACION ORDENES DE TRANSFERENCIA GRACOS"/>
    <m/>
    <m/>
    <m/>
    <m/>
    <m/>
    <m/>
    <n v="3477873.13"/>
    <n v="0"/>
    <s v="NO_CONCILIADO"/>
  </r>
  <r>
    <x v="33"/>
    <m/>
    <x v="33"/>
    <x v="17"/>
    <s v="T04412830001"/>
    <s v="DEV"/>
    <n v="441283"/>
    <m/>
    <s v="CONTABILIZACION ORDENES DE TRANSFERENCIA GRACOS"/>
    <m/>
    <m/>
    <m/>
    <m/>
    <m/>
    <m/>
    <n v="856541.04"/>
    <n v="0"/>
    <s v="NO_CONCILIADO"/>
  </r>
  <r>
    <x v="33"/>
    <m/>
    <x v="33"/>
    <x v="17"/>
    <s v="T04412850001"/>
    <s v="DEV"/>
    <n v="441285"/>
    <m/>
    <s v="CONTABILIZACION ORDENES DE TRANSFERENCIA GRACOS"/>
    <m/>
    <m/>
    <m/>
    <m/>
    <m/>
    <m/>
    <n v="1206045.83"/>
    <n v="0"/>
    <s v="NO_CONCILIADO"/>
  </r>
  <r>
    <x v="33"/>
    <m/>
    <x v="33"/>
    <x v="17"/>
    <s v="T04412870001"/>
    <s v="DEV"/>
    <n v="441287"/>
    <m/>
    <s v="CONTABILIZACION ORDENES DE TRANSFERENCIA GRACOS"/>
    <m/>
    <m/>
    <m/>
    <m/>
    <m/>
    <m/>
    <n v="14103602.970000001"/>
    <n v="0"/>
    <s v="NO_CONCILIADO"/>
  </r>
  <r>
    <x v="33"/>
    <m/>
    <x v="33"/>
    <x v="17"/>
    <s v="T04412890001"/>
    <s v="DEV"/>
    <n v="441289"/>
    <m/>
    <s v="CONTABILIZACION ORDENES DE TRANSFERENCIA GRACOS"/>
    <m/>
    <m/>
    <m/>
    <m/>
    <m/>
    <m/>
    <n v="3312546.44"/>
    <n v="0"/>
    <s v="NO_CONCILIADO"/>
  </r>
  <r>
    <x v="33"/>
    <m/>
    <x v="33"/>
    <x v="17"/>
    <s v="T04412910001"/>
    <s v="DEV"/>
    <n v="441291"/>
    <m/>
    <s v="CONTABILIZACION ORDENES DE TRANSFERENCIA GRACOS"/>
    <m/>
    <m/>
    <m/>
    <m/>
    <m/>
    <m/>
    <n v="9552387.0099999998"/>
    <n v="0"/>
    <s v="NO_CONCILIADO"/>
  </r>
  <r>
    <x v="33"/>
    <m/>
    <x v="33"/>
    <x v="17"/>
    <s v="T04412930001"/>
    <s v="DEV"/>
    <n v="441293"/>
    <m/>
    <s v="CONTABILIZACION ORDENES DE TRANSFERENCIA GRACOS"/>
    <m/>
    <m/>
    <m/>
    <m/>
    <m/>
    <m/>
    <n v="1757455.44"/>
    <n v="0"/>
    <s v="NO_CONCILIADO"/>
  </r>
  <r>
    <x v="33"/>
    <m/>
    <x v="33"/>
    <x v="17"/>
    <s v="T04412950001"/>
    <s v="DEV"/>
    <n v="441295"/>
    <m/>
    <s v="CONTABILIZACION ORDENES DE TRANSFERENCIA GRACOS"/>
    <m/>
    <m/>
    <m/>
    <m/>
    <m/>
    <m/>
    <n v="609444.80000000005"/>
    <n v="0"/>
    <s v="NO_CONCILIADO"/>
  </r>
  <r>
    <x v="33"/>
    <m/>
    <x v="33"/>
    <x v="17"/>
    <s v="T04412970001"/>
    <s v="DEV"/>
    <n v="441297"/>
    <m/>
    <s v="CONTABILIZACION ORDENES DE TRANSFERENCIA GRACOS"/>
    <m/>
    <m/>
    <m/>
    <m/>
    <m/>
    <m/>
    <n v="432831.43"/>
    <n v="0"/>
    <s v="NO_CONCILIADO"/>
  </r>
  <r>
    <x v="33"/>
    <m/>
    <x v="33"/>
    <x v="17"/>
    <s v="T04413050001"/>
    <s v="DEV"/>
    <n v="441305"/>
    <m/>
    <s v="CONTABILIZACION ORDENES DE TRANSFERENCIA GRACOS"/>
    <m/>
    <m/>
    <m/>
    <m/>
    <m/>
    <m/>
    <n v="102420416.51000001"/>
    <n v="0"/>
    <s v="NO_CONCILIADO"/>
  </r>
  <r>
    <x v="33"/>
    <m/>
    <x v="33"/>
    <x v="17"/>
    <s v="T04412990001"/>
    <s v="DEV"/>
    <n v="441299"/>
    <m/>
    <s v="CONTABILIZACION ORDENES DE TRANSFERENCIA GRACOS"/>
    <m/>
    <m/>
    <m/>
    <m/>
    <m/>
    <m/>
    <n v="17507763.539999999"/>
    <n v="0"/>
    <s v="NO_CONCILIADO"/>
  </r>
  <r>
    <x v="33"/>
    <m/>
    <x v="33"/>
    <x v="17"/>
    <s v="T04413010001"/>
    <s v="DEV"/>
    <n v="441301"/>
    <m/>
    <s v="CONTABILIZACION ORDENES DE TRANSFERENCIA GRACOS"/>
    <m/>
    <m/>
    <m/>
    <m/>
    <m/>
    <m/>
    <n v="22012877.289999999"/>
    <n v="0"/>
    <s v="NO_CONCILIADO"/>
  </r>
  <r>
    <x v="33"/>
    <m/>
    <x v="33"/>
    <x v="17"/>
    <s v="T04413030001"/>
    <s v="DEV"/>
    <n v="441303"/>
    <m/>
    <s v="CONTABILIZACION ORDENES DE TRANSFERENCIA GRACOS"/>
    <m/>
    <m/>
    <m/>
    <m/>
    <m/>
    <m/>
    <n v="8478222.2799999993"/>
    <n v="0"/>
    <s v="NO_CONCILIADO"/>
  </r>
  <r>
    <x v="33"/>
    <m/>
    <x v="33"/>
    <x v="17"/>
    <s v="T04413070001"/>
    <s v="DEV"/>
    <n v="441307"/>
    <m/>
    <s v="CONTABILIZACION ORDENES DE TRANSFERENCIA GRACOS"/>
    <m/>
    <m/>
    <m/>
    <m/>
    <m/>
    <m/>
    <n v="7524826.75"/>
    <n v="0"/>
    <s v="NO_CONCILIADO"/>
  </r>
  <r>
    <x v="33"/>
    <m/>
    <x v="33"/>
    <x v="17"/>
    <s v="T04413090001"/>
    <s v="DEV"/>
    <n v="441309"/>
    <m/>
    <s v="CONTABILIZACION ORDENES DE TRANSFERENCIA GRACOS"/>
    <m/>
    <m/>
    <m/>
    <m/>
    <m/>
    <m/>
    <n v="11838.51"/>
    <n v="0"/>
    <s v="NO_CONCILIADO"/>
  </r>
  <r>
    <x v="33"/>
    <m/>
    <x v="33"/>
    <x v="17"/>
    <s v="T04413110001"/>
    <s v="DEV"/>
    <n v="441311"/>
    <m/>
    <s v="CONTABILIZACION ORDENES DE TRANSFERENCIA GRACOS"/>
    <m/>
    <m/>
    <m/>
    <m/>
    <m/>
    <m/>
    <n v="12839.93"/>
    <n v="0"/>
    <s v="NO_CONCILIADO"/>
  </r>
  <r>
    <x v="33"/>
    <m/>
    <x v="33"/>
    <x v="17"/>
    <s v="T04413130001"/>
    <s v="DEV"/>
    <n v="441313"/>
    <m/>
    <s v="CONTABILIZACION ORDENES DE TRANSFERENCIA GRACOS"/>
    <m/>
    <m/>
    <m/>
    <m/>
    <m/>
    <m/>
    <n v="5328.99"/>
    <n v="0"/>
    <s v="NO_CONCILIADO"/>
  </r>
  <r>
    <x v="33"/>
    <m/>
    <x v="33"/>
    <x v="17"/>
    <s v="T04413150001"/>
    <s v="DEV"/>
    <n v="441315"/>
    <m/>
    <s v="CONTABILIZACION ORDENES DE TRANSFERENCIA GRACOS"/>
    <m/>
    <m/>
    <m/>
    <m/>
    <m/>
    <m/>
    <n v="15294.23"/>
    <n v="0"/>
    <s v="NO_CONCILIADO"/>
  </r>
  <r>
    <x v="33"/>
    <m/>
    <x v="33"/>
    <x v="17"/>
    <s v="T04413170001"/>
    <s v="DEV"/>
    <n v="441317"/>
    <m/>
    <s v="CONTABILIZACION ORDENES DE TRANSFERENCIA GRACOS"/>
    <m/>
    <m/>
    <m/>
    <m/>
    <m/>
    <m/>
    <n v="15294.23"/>
    <n v="0"/>
    <s v="NO_CONCILIADO"/>
  </r>
  <r>
    <x v="33"/>
    <m/>
    <x v="33"/>
    <x v="17"/>
    <s v="T04413190001"/>
    <s v="DEV"/>
    <n v="441319"/>
    <m/>
    <s v="CONTABILIZACION ORDENES DE TRANSFERENCIA GRACOS"/>
    <m/>
    <m/>
    <m/>
    <m/>
    <m/>
    <m/>
    <n v="15294.23"/>
    <n v="0"/>
    <s v="NO_CONCILIADO"/>
  </r>
  <r>
    <x v="33"/>
    <m/>
    <x v="33"/>
    <x v="17"/>
    <s v="T04413210001"/>
    <s v="DEV"/>
    <n v="441321"/>
    <m/>
    <s v="CONTABILIZACION ORDENES DE TRANSFERENCIA GRACOS"/>
    <m/>
    <m/>
    <m/>
    <m/>
    <m/>
    <m/>
    <n v="15294.23"/>
    <n v="0"/>
    <s v="NO_CONCILIADO"/>
  </r>
  <r>
    <x v="33"/>
    <m/>
    <x v="33"/>
    <x v="17"/>
    <s v="T04413230001"/>
    <s v="DEV"/>
    <n v="441323"/>
    <m/>
    <s v="CONTABILIZACION ORDENES DE TRANSFERENCIA GRACOS"/>
    <m/>
    <m/>
    <m/>
    <m/>
    <m/>
    <m/>
    <n v="293468.26"/>
    <n v="0"/>
    <s v="NO_CONCILIADO"/>
  </r>
  <r>
    <x v="33"/>
    <m/>
    <x v="33"/>
    <x v="17"/>
    <s v="T04413250001"/>
    <s v="DEV"/>
    <n v="441325"/>
    <m/>
    <s v="CONTABILIZACION ORDENES DE TRANSFERENCIA GRACOS"/>
    <m/>
    <m/>
    <m/>
    <m/>
    <m/>
    <m/>
    <n v="4537.96"/>
    <n v="0"/>
    <s v="NO_CONCILIADO"/>
  </r>
  <r>
    <x v="33"/>
    <m/>
    <x v="33"/>
    <x v="17"/>
    <s v="T04413270001"/>
    <s v="DEV"/>
    <n v="441327"/>
    <m/>
    <s v="CONTABILIZACION ORDENES DE TRANSFERENCIA GRACOS"/>
    <m/>
    <m/>
    <m/>
    <m/>
    <m/>
    <m/>
    <n v="205.32"/>
    <n v="0"/>
    <s v="NO_CONCILIADO"/>
  </r>
  <r>
    <x v="33"/>
    <m/>
    <x v="33"/>
    <x v="17"/>
    <s v="T04413290001"/>
    <s v="DEV"/>
    <n v="441329"/>
    <m/>
    <s v="CONTABILIZACION ORDENES DE TRANSFERENCIA GRACOS"/>
    <m/>
    <m/>
    <m/>
    <m/>
    <m/>
    <m/>
    <n v="1883.41"/>
    <n v="0"/>
    <s v="NO_CONCILIADO"/>
  </r>
  <r>
    <x v="33"/>
    <m/>
    <x v="33"/>
    <x v="17"/>
    <s v="T04413310001"/>
    <s v="DEV"/>
    <n v="441331"/>
    <m/>
    <s v="CONTABILIZACION ORDENES DE TRANSFERENCIA GRACOS"/>
    <m/>
    <m/>
    <m/>
    <m/>
    <m/>
    <m/>
    <n v="5405.34"/>
    <n v="0"/>
    <s v="NO_CONCILIADO"/>
  </r>
  <r>
    <x v="33"/>
    <m/>
    <x v="33"/>
    <x v="17"/>
    <s v="T04413330001"/>
    <s v="DEV"/>
    <n v="441333"/>
    <m/>
    <s v="CONTABILIZACION ORDENES DE TRANSFERENCIA GRACOS"/>
    <m/>
    <m/>
    <m/>
    <m/>
    <m/>
    <m/>
    <n v="5405.34"/>
    <n v="0"/>
    <s v="NO_CONCILIADO"/>
  </r>
  <r>
    <x v="33"/>
    <m/>
    <x v="33"/>
    <x v="17"/>
    <s v="T04413350001"/>
    <s v="DEV"/>
    <n v="441335"/>
    <m/>
    <s v="CONTABILIZACION ORDENES DE TRANSFERENCIA GRACOS"/>
    <m/>
    <m/>
    <m/>
    <m/>
    <m/>
    <m/>
    <n v="5405.34"/>
    <n v="0"/>
    <s v="NO_CONCILIADO"/>
  </r>
  <r>
    <x v="33"/>
    <m/>
    <x v="33"/>
    <x v="17"/>
    <s v="T04413370001"/>
    <s v="DEV"/>
    <n v="441337"/>
    <m/>
    <s v="CONTABILIZACION ORDENES DE TRANSFERENCIA GRACOS"/>
    <m/>
    <m/>
    <m/>
    <m/>
    <m/>
    <m/>
    <n v="5405.34"/>
    <n v="0"/>
    <s v="NO_CONCILIADO"/>
  </r>
  <r>
    <x v="33"/>
    <m/>
    <x v="33"/>
    <x v="17"/>
    <s v="T04413390001"/>
    <s v="DEV"/>
    <n v="441339"/>
    <m/>
    <s v="CONTABILIZACION ORDENES DE TRANSFERENCIA GRACOS"/>
    <m/>
    <m/>
    <m/>
    <m/>
    <m/>
    <m/>
    <n v="32515.78"/>
    <n v="0"/>
    <s v="NO_CONCILIADO"/>
  </r>
  <r>
    <x v="33"/>
    <m/>
    <x v="33"/>
    <x v="17"/>
    <s v="T04413410001"/>
    <s v="DEV"/>
    <n v="441341"/>
    <m/>
    <s v="CONTABILIZACION ORDENES DE TRANSFERENCIA GRACOS"/>
    <m/>
    <m/>
    <m/>
    <m/>
    <m/>
    <m/>
    <n v="1595.84"/>
    <n v="0"/>
    <s v="NO_CONCILIADO"/>
  </r>
  <r>
    <x v="33"/>
    <m/>
    <x v="33"/>
    <x v="17"/>
    <s v="T04413430001"/>
    <s v="DEV"/>
    <n v="441343"/>
    <m/>
    <s v="CONTABILIZACION ORDENES DE TRANSFERENCIA GRACOS"/>
    <m/>
    <m/>
    <m/>
    <m/>
    <m/>
    <m/>
    <n v="14636.63"/>
    <n v="0"/>
    <s v="NO_CONCILIADO"/>
  </r>
  <r>
    <x v="33"/>
    <m/>
    <x v="33"/>
    <x v="17"/>
    <s v="T04413450001"/>
    <s v="DEV"/>
    <n v="441345"/>
    <m/>
    <s v="CONTABILIZACION ORDENES DE TRANSFERENCIA GRACOS"/>
    <m/>
    <m/>
    <m/>
    <m/>
    <m/>
    <m/>
    <n v="42007.35"/>
    <n v="0"/>
    <s v="NO_CONCILIADO"/>
  </r>
  <r>
    <x v="33"/>
    <m/>
    <x v="33"/>
    <x v="17"/>
    <s v="T04413470001"/>
    <s v="DEV"/>
    <n v="441347"/>
    <m/>
    <s v="CONTABILIZACION ORDENES DE TRANSFERENCIA GRACOS"/>
    <m/>
    <m/>
    <m/>
    <m/>
    <m/>
    <m/>
    <n v="42007.35"/>
    <n v="0"/>
    <s v="NO_CONCILIADO"/>
  </r>
  <r>
    <x v="33"/>
    <m/>
    <x v="33"/>
    <x v="17"/>
    <s v="T04413490001"/>
    <s v="DEV"/>
    <n v="441349"/>
    <m/>
    <s v="CONTABILIZACION ORDENES DE TRANSFERENCIA GRACOS"/>
    <m/>
    <m/>
    <m/>
    <m/>
    <m/>
    <m/>
    <n v="42007.35"/>
    <n v="0"/>
    <s v="NO_CONCILIADO"/>
  </r>
  <r>
    <x v="33"/>
    <m/>
    <x v="33"/>
    <x v="17"/>
    <s v="T04413510001"/>
    <s v="DEV"/>
    <n v="441351"/>
    <m/>
    <s v="CONTABILIZACION ORDENES DE TRANSFERENCIA GRACOS"/>
    <m/>
    <m/>
    <m/>
    <m/>
    <m/>
    <m/>
    <n v="42007.35"/>
    <n v="0"/>
    <s v="NO_CONCILIADO"/>
  </r>
  <r>
    <x v="33"/>
    <m/>
    <x v="33"/>
    <x v="17"/>
    <s v="T04413530001"/>
    <s v="DEV"/>
    <n v="441353"/>
    <m/>
    <s v="CONTABILIZACION ORDENES DE TRANSFERENCIA GRACOS"/>
    <m/>
    <m/>
    <m/>
    <m/>
    <m/>
    <m/>
    <n v="3521.92"/>
    <n v="0"/>
    <s v="NO_CONCILIADO"/>
  </r>
  <r>
    <x v="33"/>
    <m/>
    <x v="33"/>
    <x v="17"/>
    <s v="T04413550001"/>
    <s v="DEV"/>
    <n v="441355"/>
    <m/>
    <s v="CONTABILIZACION ORDENES DE TRANSFERENCIA GRACOS"/>
    <m/>
    <m/>
    <m/>
    <m/>
    <m/>
    <m/>
    <n v="5200.0200000000004"/>
    <n v="0"/>
    <s v="NO_CONCILIADO"/>
  </r>
  <r>
    <x v="33"/>
    <m/>
    <x v="33"/>
    <x v="17"/>
    <s v="T04413570001"/>
    <s v="DEV"/>
    <n v="441357"/>
    <m/>
    <s v="CONTABILIZACION ORDENES DE TRANSFERENCIA GRACOS"/>
    <m/>
    <m/>
    <m/>
    <m/>
    <m/>
    <m/>
    <n v="867.38"/>
    <n v="0"/>
    <s v="NO_CONCILIADO"/>
  </r>
  <r>
    <x v="33"/>
    <m/>
    <x v="33"/>
    <x v="17"/>
    <s v="T04413590001"/>
    <s v="DEV"/>
    <n v="441359"/>
    <m/>
    <s v="CONTABILIZACION ORDENES DE TRANSFERENCIA GRACOS"/>
    <m/>
    <m/>
    <m/>
    <m/>
    <m/>
    <m/>
    <n v="2454.3000000000002"/>
    <n v="0"/>
    <s v="NO_CONCILIADO"/>
  </r>
  <r>
    <x v="33"/>
    <m/>
    <x v="33"/>
    <x v="17"/>
    <s v="T04413610001"/>
    <s v="DEV"/>
    <n v="441361"/>
    <m/>
    <s v="CONTABILIZACION ORDENES DE TRANSFERENCIA GRACOS"/>
    <m/>
    <m/>
    <m/>
    <m/>
    <m/>
    <m/>
    <n v="14713.19"/>
    <n v="0"/>
    <s v="NO_CONCILIADO"/>
  </r>
  <r>
    <x v="33"/>
    <m/>
    <x v="33"/>
    <x v="17"/>
    <s v="T04413630001"/>
    <s v="DEV"/>
    <n v="441363"/>
    <m/>
    <s v="CONTABILIZACION ORDENES DE TRANSFERENCIA GRACOS"/>
    <m/>
    <m/>
    <m/>
    <m/>
    <m/>
    <m/>
    <n v="3455.73"/>
    <n v="0"/>
    <s v="NO_CONCILIADO"/>
  </r>
  <r>
    <x v="33"/>
    <m/>
    <x v="33"/>
    <x v="17"/>
    <s v="T04413650001"/>
    <s v="DEV"/>
    <n v="441365"/>
    <m/>
    <s v="CONTABILIZACION ORDENES DE TRANSFERENCIA GRACOS"/>
    <m/>
    <m/>
    <m/>
    <m/>
    <m/>
    <m/>
    <n v="6740.98"/>
    <n v="0"/>
    <s v="NO_CONCILIADO"/>
  </r>
  <r>
    <x v="33"/>
    <m/>
    <x v="33"/>
    <x v="17"/>
    <s v="T04413670001"/>
    <s v="DEV"/>
    <n v="441367"/>
    <m/>
    <s v="CONTABILIZACION ORDENES DE TRANSFERENCIA GRACOS"/>
    <m/>
    <m/>
    <m/>
    <m/>
    <m/>
    <m/>
    <n v="9491.56"/>
    <n v="0"/>
    <s v="NO_CONCILIADO"/>
  </r>
  <r>
    <x v="33"/>
    <m/>
    <x v="33"/>
    <x v="17"/>
    <s v="T04413760001"/>
    <s v="DEV"/>
    <n v="441376"/>
    <m/>
    <s v="CONTABILIZACION ORDENES DE TRANSFERENCIA GRACOS"/>
    <m/>
    <m/>
    <m/>
    <m/>
    <m/>
    <m/>
    <n v="2294131.56"/>
    <n v="0"/>
    <s v="NO_CONCILIADO"/>
  </r>
  <r>
    <x v="33"/>
    <m/>
    <x v="33"/>
    <x v="17"/>
    <s v="T04413690001"/>
    <s v="DEV"/>
    <n v="441369"/>
    <m/>
    <s v="CONTABILIZACION ORDENES DE TRANSFERENCIA GRACOS"/>
    <m/>
    <m/>
    <m/>
    <m/>
    <m/>
    <m/>
    <n v="40411.440000000002"/>
    <n v="0"/>
    <s v="NO_CONCILIADO"/>
  </r>
  <r>
    <x v="33"/>
    <m/>
    <x v="33"/>
    <x v="17"/>
    <s v="T04413720001"/>
    <s v="DEV"/>
    <n v="441372"/>
    <m/>
    <s v="CONTABILIZACION ORDENES DE TRANSFERENCIA GRACOS"/>
    <m/>
    <m/>
    <m/>
    <m/>
    <m/>
    <m/>
    <n v="2294131.56"/>
    <n v="0"/>
    <s v="NO_CONCILIADO"/>
  </r>
  <r>
    <x v="33"/>
    <m/>
    <x v="33"/>
    <x v="17"/>
    <s v="T04413740001"/>
    <s v="DEV"/>
    <n v="441374"/>
    <m/>
    <s v="CONTABILIZACION ORDENES DE TRANSFERENCIA GRACOS"/>
    <m/>
    <m/>
    <m/>
    <m/>
    <m/>
    <m/>
    <n v="2294131.56"/>
    <n v="0"/>
    <s v="NO_CONCILIADO"/>
  </r>
  <r>
    <x v="33"/>
    <m/>
    <x v="33"/>
    <x v="17"/>
    <s v="T04413780001"/>
    <s v="DEV"/>
    <n v="441378"/>
    <m/>
    <s v="CONTABILIZACION ORDENES DE TRANSFERENCIA GRACOS"/>
    <m/>
    <m/>
    <m/>
    <m/>
    <m/>
    <m/>
    <n v="2294131.56"/>
    <n v="0"/>
    <s v="NO_CONCILIADO"/>
  </r>
  <r>
    <x v="33"/>
    <m/>
    <x v="33"/>
    <x v="17"/>
    <s v="T04413800001"/>
    <s v="DEV"/>
    <n v="441380"/>
    <m/>
    <s v="CONTABILIZACION ORDENES DE TRANSFERENCIA GRACOS"/>
    <m/>
    <m/>
    <m/>
    <m/>
    <m/>
    <m/>
    <n v="2294131.56"/>
    <n v="0"/>
    <s v="NO_CONCILIADO"/>
  </r>
  <r>
    <x v="33"/>
    <m/>
    <x v="33"/>
    <x v="17"/>
    <s v="T04413820001"/>
    <s v="DEV"/>
    <n v="441382"/>
    <m/>
    <s v="CONTABILIZACION ORDENES DE TRANSFERENCIA GRACOS"/>
    <m/>
    <m/>
    <m/>
    <m/>
    <m/>
    <m/>
    <n v="6301101.8099999996"/>
    <n v="0"/>
    <s v="NO_CONCILIADO"/>
  </r>
  <r>
    <x v="33"/>
    <m/>
    <x v="33"/>
    <x v="17"/>
    <s v="T04413840001"/>
    <s v="DEV"/>
    <n v="441384"/>
    <m/>
    <s v="CONTABILIZACION ORDENES DE TRANSFERENCIA GRACOS"/>
    <m/>
    <m/>
    <m/>
    <m/>
    <m/>
    <m/>
    <n v="6301101.8099999996"/>
    <n v="0"/>
    <s v="NO_CONCILIADO"/>
  </r>
  <r>
    <x v="33"/>
    <m/>
    <x v="33"/>
    <x v="17"/>
    <s v="T04413860001"/>
    <s v="DEV"/>
    <n v="441386"/>
    <m/>
    <s v="CONTABILIZACION ORDENES DE TRANSFERENCIA GRACOS"/>
    <m/>
    <m/>
    <m/>
    <m/>
    <m/>
    <m/>
    <n v="6301101.8099999996"/>
    <n v="0"/>
    <s v="NO_CONCILIADO"/>
  </r>
  <r>
    <x v="33"/>
    <m/>
    <x v="33"/>
    <x v="17"/>
    <s v="T04413880001"/>
    <s v="DEV"/>
    <n v="441388"/>
    <m/>
    <s v="CONTABILIZACION ORDENES DE TRANSFERENCIA GRACOS"/>
    <m/>
    <m/>
    <m/>
    <m/>
    <m/>
    <m/>
    <n v="6301101.8099999996"/>
    <n v="0"/>
    <s v="NO_CONCILIADO"/>
  </r>
  <r>
    <x v="33"/>
    <m/>
    <x v="33"/>
    <x v="17"/>
    <s v="T04413900001"/>
    <s v="DEV"/>
    <n v="441390"/>
    <m/>
    <s v="CONTABILIZACION ORDENES DE TRANSFERENCIA GRACOS"/>
    <m/>
    <m/>
    <m/>
    <m/>
    <m/>
    <m/>
    <n v="6301101.8099999996"/>
    <n v="0"/>
    <s v="NO_CONCILIADO"/>
  </r>
  <r>
    <x v="33"/>
    <m/>
    <x v="33"/>
    <x v="17"/>
    <s v="T04413920001"/>
    <s v="DEV"/>
    <n v="441392"/>
    <m/>
    <s v="CONTABILIZACION ORDENES DE TRANSFERENCIA GRACOS"/>
    <m/>
    <m/>
    <m/>
    <m/>
    <m/>
    <m/>
    <n v="5337679.43"/>
    <n v="0"/>
    <s v="NO_CONCILIADO"/>
  </r>
  <r>
    <x v="33"/>
    <m/>
    <x v="33"/>
    <x v="17"/>
    <s v="T04413940001"/>
    <s v="DEV"/>
    <n v="441394"/>
    <m/>
    <s v="CONTABILIZACION ORDENES DE TRANSFERENCIA GRACOS"/>
    <m/>
    <m/>
    <m/>
    <m/>
    <m/>
    <m/>
    <n v="5337679.43"/>
    <n v="0"/>
    <s v="NO_CONCILIADO"/>
  </r>
  <r>
    <x v="33"/>
    <m/>
    <x v="33"/>
    <x v="17"/>
    <s v="T04413960001"/>
    <s v="DEV"/>
    <n v="441396"/>
    <m/>
    <s v="CONTABILIZACION ORDENES DE TRANSFERENCIA GRACOS"/>
    <m/>
    <m/>
    <m/>
    <m/>
    <m/>
    <m/>
    <n v="5337679.43"/>
    <n v="0"/>
    <s v="NO_CONCILIADO"/>
  </r>
  <r>
    <x v="33"/>
    <m/>
    <x v="33"/>
    <x v="17"/>
    <s v="T04413980001"/>
    <s v="DEV"/>
    <n v="441398"/>
    <m/>
    <s v="CONTABILIZACION ORDENES DE TRANSFERENCIA GRACOS"/>
    <m/>
    <m/>
    <m/>
    <m/>
    <m/>
    <m/>
    <n v="5337679.43"/>
    <n v="0"/>
    <s v="NO_CONCILIADO"/>
  </r>
  <r>
    <x v="33"/>
    <m/>
    <x v="33"/>
    <x v="17"/>
    <s v="T04414000001"/>
    <s v="DEV"/>
    <n v="441400"/>
    <m/>
    <s v="CONTABILIZACION ORDENES DE TRANSFERENCIA GRACOS"/>
    <m/>
    <m/>
    <m/>
    <m/>
    <m/>
    <m/>
    <n v="5337679.43"/>
    <n v="0"/>
    <s v="NO_CONCILIADO"/>
  </r>
  <r>
    <x v="33"/>
    <m/>
    <x v="33"/>
    <x v="17"/>
    <s v="T04414020001"/>
    <s v="DEV"/>
    <n v="441402"/>
    <m/>
    <s v="CONTABILIZACION ORDENES DE TRANSFERENCIA GRACOS"/>
    <m/>
    <m/>
    <m/>
    <m/>
    <m/>
    <m/>
    <n v="14660563.49"/>
    <n v="0"/>
    <s v="NO_CONCILIADO"/>
  </r>
  <r>
    <x v="33"/>
    <m/>
    <x v="33"/>
    <x v="17"/>
    <s v="T04414040001"/>
    <s v="DEV"/>
    <n v="441404"/>
    <m/>
    <s v="CONTABILIZACION ORDENES DE TRANSFERENCIA GRACOS"/>
    <m/>
    <m/>
    <m/>
    <m/>
    <m/>
    <m/>
    <n v="14660563.49"/>
    <n v="0"/>
    <s v="NO_CONCILIADO"/>
  </r>
  <r>
    <x v="33"/>
    <m/>
    <x v="33"/>
    <x v="17"/>
    <s v="T04414060001"/>
    <s v="DEV"/>
    <n v="441406"/>
    <m/>
    <s v="CONTABILIZACION ORDENES DE TRANSFERENCIA GRACOS"/>
    <m/>
    <m/>
    <m/>
    <m/>
    <m/>
    <m/>
    <n v="14660563.49"/>
    <n v="0"/>
    <s v="NO_CONCILIADO"/>
  </r>
  <r>
    <x v="33"/>
    <m/>
    <x v="33"/>
    <x v="17"/>
    <s v="T04414080001"/>
    <s v="DEV"/>
    <n v="441408"/>
    <m/>
    <s v="CONTABILIZACION ORDENES DE TRANSFERENCIA GRACOS"/>
    <m/>
    <m/>
    <m/>
    <m/>
    <m/>
    <m/>
    <n v="14660563.49"/>
    <n v="0"/>
    <s v="NO_CONCILIADO"/>
  </r>
  <r>
    <x v="33"/>
    <m/>
    <x v="33"/>
    <x v="17"/>
    <s v="T04414100001"/>
    <s v="DEV"/>
    <n v="441410"/>
    <m/>
    <s v="CONTABILIZACION ORDENES DE TRANSFERENCIA GRACOS"/>
    <m/>
    <m/>
    <m/>
    <m/>
    <m/>
    <m/>
    <n v="14660563.49"/>
    <n v="0"/>
    <s v="NO_CONCILIADO"/>
  </r>
  <r>
    <x v="33"/>
    <m/>
    <x v="33"/>
    <x v="17"/>
    <s v="T04414120001"/>
    <s v="DEV"/>
    <n v="441412"/>
    <m/>
    <s v="CONTABILIZACION ORDENES DE TRANSFERENCIA GRACOS"/>
    <m/>
    <m/>
    <m/>
    <m/>
    <m/>
    <m/>
    <n v="2697261.59"/>
    <n v="0"/>
    <s v="NO_CONCILIADO"/>
  </r>
  <r>
    <x v="33"/>
    <m/>
    <x v="33"/>
    <x v="17"/>
    <s v="T04414140001"/>
    <s v="DEV"/>
    <n v="441414"/>
    <m/>
    <s v="CONTABILIZACION ORDENES DE TRANSFERENCIA GRACOS"/>
    <m/>
    <m/>
    <m/>
    <m/>
    <m/>
    <m/>
    <n v="2697261.59"/>
    <n v="0"/>
    <s v="NO_CONCILIADO"/>
  </r>
  <r>
    <x v="33"/>
    <m/>
    <x v="33"/>
    <x v="17"/>
    <s v="T04414160001"/>
    <s v="DEV"/>
    <n v="441416"/>
    <m/>
    <s v="CONTABILIZACION ORDENES DE TRANSFERENCIA GRACOS"/>
    <m/>
    <m/>
    <m/>
    <m/>
    <m/>
    <m/>
    <n v="2697261.59"/>
    <n v="0"/>
    <s v="NO_CONCILIADO"/>
  </r>
  <r>
    <x v="33"/>
    <m/>
    <x v="33"/>
    <x v="17"/>
    <s v="T04414180001"/>
    <s v="DEV"/>
    <n v="441418"/>
    <m/>
    <s v="CONTABILIZACION ORDENES DE TRANSFERENCIA GRACOS"/>
    <m/>
    <m/>
    <m/>
    <m/>
    <m/>
    <m/>
    <n v="2697261.59"/>
    <n v="0"/>
    <s v="NO_CONCILIADO"/>
  </r>
  <r>
    <x v="33"/>
    <m/>
    <x v="33"/>
    <x v="17"/>
    <s v="T04414200001"/>
    <s v="DEV"/>
    <n v="441420"/>
    <m/>
    <s v="CONTABILIZACION ORDENES DE TRANSFERENCIA GRACOS"/>
    <m/>
    <m/>
    <m/>
    <m/>
    <m/>
    <m/>
    <n v="2697261.59"/>
    <n v="0"/>
    <s v="NO_CONCILIADO"/>
  </r>
  <r>
    <x v="33"/>
    <m/>
    <x v="33"/>
    <x v="17"/>
    <s v="T04414220001"/>
    <s v="DEV"/>
    <n v="441422"/>
    <m/>
    <s v="CONTABILIZACION ORDENES DE TRANSFERENCIA GRACOS"/>
    <m/>
    <m/>
    <m/>
    <m/>
    <m/>
    <m/>
    <n v="1775773.77"/>
    <n v="0"/>
    <s v="NO_CONCILIADO"/>
  </r>
  <r>
    <x v="33"/>
    <m/>
    <x v="33"/>
    <x v="17"/>
    <s v="T04414240001"/>
    <s v="DEV"/>
    <n v="441424"/>
    <m/>
    <s v="CONTABILIZACION ORDENES DE TRANSFERENCIA GRACOS"/>
    <m/>
    <m/>
    <m/>
    <m/>
    <m/>
    <m/>
    <n v="87154.93"/>
    <n v="0"/>
    <s v="NO_CONCILIADO"/>
  </r>
  <r>
    <x v="33"/>
    <m/>
    <x v="33"/>
    <x v="17"/>
    <s v="T04414260001"/>
    <s v="DEV"/>
    <n v="441426"/>
    <m/>
    <s v="CONTABILIZACION ORDENES DE TRANSFERENCIA GRACOS"/>
    <m/>
    <m/>
    <m/>
    <m/>
    <m/>
    <m/>
    <n v="1925990.69"/>
    <n v="0"/>
    <s v="NO_CONCILIADO"/>
  </r>
  <r>
    <x v="33"/>
    <m/>
    <x v="33"/>
    <x v="17"/>
    <s v="T04414280001"/>
    <s v="DEV"/>
    <n v="441428"/>
    <m/>
    <s v="CONTABILIZACION ORDENES DE TRANSFERENCIA GRACOS"/>
    <m/>
    <m/>
    <m/>
    <m/>
    <m/>
    <m/>
    <n v="799343.66"/>
    <n v="0"/>
    <s v="NO_CONCILIADO"/>
  </r>
  <r>
    <x v="33"/>
    <m/>
    <x v="33"/>
    <x v="17"/>
    <s v="T04414300001"/>
    <s v="DEV"/>
    <n v="441430"/>
    <m/>
    <s v="CONTABILIZACION ORDENES DE TRANSFERENCIA GRACOS"/>
    <m/>
    <m/>
    <m/>
    <m/>
    <m/>
    <m/>
    <n v="2195491.34"/>
    <n v="0"/>
    <s v="NO_CONCILIADO"/>
  </r>
  <r>
    <x v="33"/>
    <m/>
    <x v="33"/>
    <x v="17"/>
    <s v="T04414320001"/>
    <s v="DEV"/>
    <n v="441432"/>
    <m/>
    <s v="CONTABILIZACION ORDENES DE TRANSFERENCIA GRACOS"/>
    <m/>
    <m/>
    <m/>
    <m/>
    <m/>
    <m/>
    <n v="4131633.6"/>
    <n v="0"/>
    <s v="NO_CONCILIADO"/>
  </r>
  <r>
    <x v="33"/>
    <m/>
    <x v="33"/>
    <x v="17"/>
    <s v="T04414340001"/>
    <s v="DEV"/>
    <n v="441434"/>
    <m/>
    <s v="CONTABILIZACION ORDENES DE TRANSFERENCIA GRACOS"/>
    <m/>
    <m/>
    <m/>
    <m/>
    <m/>
    <m/>
    <n v="5108176.4800000004"/>
    <n v="0"/>
    <s v="NO_CONCILIADO"/>
  </r>
  <r>
    <x v="33"/>
    <m/>
    <x v="33"/>
    <x v="17"/>
    <s v="T04414360001"/>
    <s v="DEV"/>
    <n v="441436"/>
    <m/>
    <s v="CONTABILIZACION ORDENES DE TRANSFERENCIA GRACOS"/>
    <m/>
    <m/>
    <m/>
    <m/>
    <m/>
    <m/>
    <n v="102470.02"/>
    <n v="0"/>
    <s v="NO_CONCILIADO"/>
  </r>
  <r>
    <x v="33"/>
    <m/>
    <x v="33"/>
    <x v="17"/>
    <s v="T04414440001"/>
    <s v="DEV"/>
    <n v="441444"/>
    <m/>
    <s v="CONTABILIZACION ORDENES DE TRANSFERENCIA GRACOS"/>
    <m/>
    <m/>
    <m/>
    <m/>
    <m/>
    <m/>
    <n v="2352590.56"/>
    <n v="0"/>
    <s v="NO_CONCILIADO"/>
  </r>
  <r>
    <x v="33"/>
    <m/>
    <x v="33"/>
    <x v="17"/>
    <s v="T04414380001"/>
    <s v="DEV"/>
    <n v="441438"/>
    <m/>
    <s v="CONTABILIZACION ORDENES DE TRANSFERENCIA GRACOS"/>
    <m/>
    <m/>
    <m/>
    <m/>
    <m/>
    <m/>
    <n v="368140.87"/>
    <n v="0"/>
    <s v="NO_CONCILIADO"/>
  </r>
  <r>
    <x v="33"/>
    <m/>
    <x v="33"/>
    <x v="17"/>
    <s v="T04414400001"/>
    <s v="DEV"/>
    <n v="441440"/>
    <m/>
    <s v="CONTABILIZACION ORDENES DE TRANSFERENCIA GRACOS"/>
    <m/>
    <m/>
    <m/>
    <m/>
    <m/>
    <m/>
    <n v="1011142.05"/>
    <n v="0"/>
    <s v="NO_CONCILIADO"/>
  </r>
  <r>
    <x v="33"/>
    <m/>
    <x v="33"/>
    <x v="17"/>
    <s v="T04414420001"/>
    <s v="DEV"/>
    <n v="441442"/>
    <m/>
    <s v="CONTABILIZACION ORDENES DE TRANSFERENCIA GRACOS"/>
    <m/>
    <m/>
    <m/>
    <m/>
    <m/>
    <m/>
    <n v="5134898.8600000003"/>
    <n v="0"/>
    <s v="NO_CONCILIADO"/>
  </r>
  <r>
    <x v="33"/>
    <m/>
    <x v="33"/>
    <x v="17"/>
    <s v="T04414460001"/>
    <s v="DEV"/>
    <n v="441446"/>
    <m/>
    <s v="CONTABILIZACION ORDENES DE TRANSFERENCIA GRACOS"/>
    <m/>
    <m/>
    <m/>
    <m/>
    <m/>
    <m/>
    <n v="2594791.5699999998"/>
    <n v="0"/>
    <s v="NO_CONCILIADO"/>
  </r>
  <r>
    <x v="33"/>
    <m/>
    <x v="33"/>
    <x v="17"/>
    <s v="T04414480001"/>
    <s v="DEV"/>
    <n v="441448"/>
    <m/>
    <s v="CONTABILIZACION ORDENES DE TRANSFERENCIA GRACOS"/>
    <m/>
    <m/>
    <m/>
    <m/>
    <m/>
    <m/>
    <n v="17166136.440000001"/>
    <n v="0"/>
    <s v="NO_CONCILIADO"/>
  </r>
  <r>
    <x v="33"/>
    <m/>
    <x v="33"/>
    <x v="17"/>
    <s v="T04414500001"/>
    <s v="DEV"/>
    <n v="441450"/>
    <m/>
    <s v="CONTABILIZACION ORDENES DE TRANSFERENCIA GRACOS"/>
    <m/>
    <m/>
    <m/>
    <m/>
    <m/>
    <m/>
    <n v="44020236.390000001"/>
    <n v="0"/>
    <s v="NO_CONCILIADO"/>
  </r>
  <r>
    <x v="33"/>
    <m/>
    <x v="33"/>
    <x v="17"/>
    <s v="T04414520001"/>
    <s v="DEV"/>
    <n v="441452"/>
    <m/>
    <s v="CONTABILIZACION ORDENES DE TRANSFERENCIA GRACOS"/>
    <m/>
    <m/>
    <m/>
    <m/>
    <m/>
    <m/>
    <n v="581.04"/>
    <n v="0"/>
    <s v="NO_CONCILIADO"/>
  </r>
  <r>
    <x v="33"/>
    <m/>
    <x v="33"/>
    <x v="17"/>
    <s v="T04414540001"/>
    <s v="DEV"/>
    <n v="441454"/>
    <m/>
    <s v="CONTABILIZACION ORDENES DE TRANSFERENCIA GRACOS"/>
    <m/>
    <m/>
    <m/>
    <m/>
    <m/>
    <m/>
    <n v="15294.23"/>
    <n v="0"/>
    <s v="NO_CONCILIADO"/>
  </r>
  <r>
    <x v="33"/>
    <m/>
    <x v="33"/>
    <x v="17"/>
    <s v="T04414560001"/>
    <s v="DEV"/>
    <n v="441456"/>
    <m/>
    <s v="CONTABILIZACION ORDENES DE TRANSFERENCIA GRACOS"/>
    <m/>
    <m/>
    <m/>
    <m/>
    <m/>
    <m/>
    <n v="4183.9799999999996"/>
    <n v="0"/>
    <s v="NO_CONCILIADO"/>
  </r>
  <r>
    <x v="33"/>
    <m/>
    <x v="33"/>
    <x v="17"/>
    <s v="T04414580001"/>
    <s v="DEV"/>
    <n v="441458"/>
    <m/>
    <s v="CONTABILIZACION ORDENES DE TRANSFERENCIA GRACOS"/>
    <m/>
    <m/>
    <m/>
    <m/>
    <m/>
    <m/>
    <n v="5405.34"/>
    <n v="0"/>
    <s v="NO_CONCILIADO"/>
  </r>
  <r>
    <x v="33"/>
    <m/>
    <x v="33"/>
    <x v="17"/>
    <s v="T04414600001"/>
    <s v="DEV"/>
    <n v="441460"/>
    <m/>
    <s v="CONTABILIZACION ORDENES DE TRANSFERENCIA GRACOS"/>
    <m/>
    <m/>
    <m/>
    <m/>
    <m/>
    <m/>
    <n v="35266.370000000003"/>
    <n v="0"/>
    <s v="NO_CONCILIADO"/>
  </r>
  <r>
    <x v="33"/>
    <m/>
    <x v="33"/>
    <x v="17"/>
    <s v="T04414620001"/>
    <s v="DEV"/>
    <n v="441462"/>
    <m/>
    <s v="CONTABILIZACION ORDENES DE TRANSFERENCIA GRACOS"/>
    <m/>
    <m/>
    <m/>
    <m/>
    <m/>
    <m/>
    <n v="42007.35"/>
    <n v="0"/>
    <s v="NO_CONCILIADO"/>
  </r>
  <r>
    <x v="33"/>
    <m/>
    <x v="33"/>
    <x v="17"/>
    <s v="T04414640001"/>
    <s v="DEV"/>
    <n v="441464"/>
    <m/>
    <s v="CONTABILIZACION ORDENES DE TRANSFERENCIA GRACOS"/>
    <m/>
    <m/>
    <m/>
    <m/>
    <m/>
    <m/>
    <n v="50165.53"/>
    <n v="0"/>
    <s v="NO_CONCILIADO"/>
  </r>
  <r>
    <x v="33"/>
    <m/>
    <x v="33"/>
    <x v="17"/>
    <s v="T04414660001"/>
    <s v="DEV"/>
    <n v="441466"/>
    <m/>
    <s v="CONTABILIZACION ORDENES DE TRANSFERENCIA GRACOS"/>
    <m/>
    <m/>
    <m/>
    <m/>
    <m/>
    <m/>
    <n v="1221.3499999999999"/>
    <n v="0"/>
    <s v="NO_CONCILIADO"/>
  </r>
  <r>
    <x v="33"/>
    <m/>
    <x v="33"/>
    <x v="17"/>
    <s v="T04414680001"/>
    <s v="DEV"/>
    <n v="441468"/>
    <m/>
    <s v="CONTABILIZACION ORDENES DE TRANSFERENCIA GRACOS"/>
    <m/>
    <m/>
    <m/>
    <m/>
    <m/>
    <m/>
    <n v="9965.25"/>
    <n v="0"/>
    <s v="NO_CONCILIADO"/>
  </r>
  <r>
    <x v="33"/>
    <m/>
    <x v="33"/>
    <x v="17"/>
    <s v="T04414700001"/>
    <s v="DEV"/>
    <n v="441470"/>
    <m/>
    <s v="CONTABILIZACION ORDENES DE TRANSFERENCIA GRACOS"/>
    <m/>
    <m/>
    <m/>
    <m/>
    <m/>
    <m/>
    <n v="27370.71"/>
    <n v="0"/>
    <s v="NO_CONCILIADO"/>
  </r>
  <r>
    <x v="29"/>
    <m/>
    <x v="29"/>
    <x v="17"/>
    <s v="S10530920003"/>
    <s v="COB"/>
    <n v="1053092"/>
    <m/>
    <s v="||PAGO A EXIMBANK CHINA POPULAR PRESTAMO PBC 2015 (08) 350 VCTO 21-01-2023 POR CUENTA DE TGN, VALOR 27-01-2023 USD 23.918.770,20 CTA. 3987 CUENTA ÚNICA DEL TESORO LIB. 00099021001 REF.: COMISIONES BANCARIAS"/>
    <m/>
    <m/>
    <m/>
    <m/>
    <m/>
    <m/>
    <n v="115127.94"/>
    <n v="0"/>
    <s v="NO_CONCILIADO"/>
  </r>
  <r>
    <x v="31"/>
    <m/>
    <x v="31"/>
    <x v="18"/>
    <s v="F0011789"/>
    <s v="NTE"/>
    <n v="5123648"/>
    <m/>
    <s v="A:00041031107 A: 00041031107 Transferencia que realizamos a solicitud del Instituto Boliviano de Metrología dependiente del Ministerio de Desarrollo Productivo y Economía Plural mediante nota CITE: IBMETRO-DAF-NE-0013/2023 e Informe Técnico IBMETRO-DAF-INF-0040/2023-00173, correspondiente a recursos por la Venta de Servicios mismas que debieron ser depositados a la cuenta recaudadora y no así a la cuenta de fondo rotativo (H.R. 6-1340-R)."/>
    <m/>
    <m/>
    <m/>
    <m/>
    <m/>
    <m/>
    <n v="0"/>
    <n v="14735"/>
    <s v="NO_CONCILIADO"/>
  </r>
  <r>
    <x v="1"/>
    <m/>
    <x v="1"/>
    <x v="19"/>
    <s v="J05354850001"/>
    <s v="NTE"/>
    <n v="5133934"/>
    <m/>
    <s v="De: 00099021001 De: 00099021001 A: 0759069001 Transferencia de recursos para la reposición de recursos que fueron transferidos a la Libreta de RROO en fecha 09-01-2023 (adjunto reporte)."/>
    <m/>
    <m/>
    <m/>
    <m/>
    <m/>
    <m/>
    <n v="350000000"/>
    <n v="0"/>
    <s v="NO_CONCILIADO"/>
  </r>
  <r>
    <x v="29"/>
    <m/>
    <x v="29"/>
    <x v="19"/>
    <s v="G21553500003"/>
    <s v="COB"/>
    <n v="17060"/>
    <m/>
    <s v="PAGO A AFD PRÉSTAMO CBO 1020 01 B VCTO. 31-01-2023 POR CUENTA DE TGN , NTI. 017060 VALOR 31-01-2023 INTERESES EUR 290.106,66 COMISIONES EUR 13.161,39 CTA. 3987 CUENTA UNICA DEL TESORO LIB. 00099021001 REF.: COMISIONES BANCARIAS"/>
    <m/>
    <m/>
    <m/>
    <m/>
    <m/>
    <m/>
    <n v="1850.68"/>
    <n v="0"/>
    <s v="NO_CONCILIADO"/>
  </r>
  <r>
    <x v="29"/>
    <m/>
    <x v="29"/>
    <x v="19"/>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r>
  <r>
    <x v="29"/>
    <m/>
    <x v="29"/>
    <x v="19"/>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r>
  <r>
    <x v="29"/>
    <m/>
    <x v="29"/>
    <x v="19"/>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r>
  <r>
    <x v="29"/>
    <m/>
    <x v="29"/>
    <x v="19"/>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r>
  <r>
    <x v="29"/>
    <m/>
    <x v="29"/>
    <x v="19"/>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r>
  <r>
    <x v="29"/>
    <m/>
    <x v="29"/>
    <x v="19"/>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r>
  <r>
    <x v="29"/>
    <m/>
    <x v="29"/>
    <x v="19"/>
    <s v="S10533630002"/>
    <s v="CRV"/>
    <n v="1053363"/>
    <m/>
    <s v="'TRANSFERENCIA DE FONDOS||EN ATENCION A NOTA CITE MEFP/VTCP/DGCP/UODP N°125/2023 DE LA FECHA (HRE-TSO-182) ENVIADO POR EL MINISTERIO DE ECONOMIA Y FINANZAS PUBLICAS. ORDEN DE PAGO - COSTO POR AMPLIACION DE PLAZO DE DESEMBOLSOS DE CREDITOS EXTERNOS - ELAPAS A LA LIBRETA N°00099021001 TGN - RECURSOS ORDINARIOS"/>
    <m/>
    <m/>
    <m/>
    <m/>
    <m/>
    <m/>
    <n v="0"/>
    <n v="83139.009999999995"/>
    <s v="NO_CONCILIADO"/>
  </r>
  <r>
    <x v="34"/>
    <m/>
    <x v="34"/>
    <x v="20"/>
    <s v="O20889850002"/>
    <s v="BOD"/>
    <n v="2088985"/>
    <m/>
    <s v="00597012001 DEPOSITO DE EFECTIVO, DEPOSITANTE: JUAN FERNANDO AGUILAR LOPEZ, CONCEPTO: DEVOLUCION CUENTAS A COBRAR DE GESTIONES ANTERIORES DE JUAN FERNANDO AGUILAR LOPEZ, CUENTA DE DEPOSITO: CUENTA UNICA DEL TESORO"/>
    <m/>
    <m/>
    <m/>
    <m/>
    <m/>
    <m/>
    <n v="0"/>
    <n v="5.23"/>
    <s v="NO_CONCILIADO"/>
  </r>
  <r>
    <x v="34"/>
    <m/>
    <x v="34"/>
    <x v="20"/>
    <s v="O20889870002"/>
    <s v="BOD"/>
    <n v="2088987"/>
    <m/>
    <s v="00597012001 DEPOSITO DE EFECTIVO, DEPOSITANTE: GUTIERREZ ALEAN JAIME, CONCEPTO: DEVOLUCION CUENTAS A COBRAR DE GESTIONES ANTERIORES DE GUTIERREZ ALCON JAIME, CUENTA DE DEPOSITO: CUENTA UNICA DEL TESORO"/>
    <m/>
    <m/>
    <m/>
    <m/>
    <m/>
    <m/>
    <n v="0"/>
    <n v="6.5"/>
    <s v="NO_CONCILIADO"/>
  </r>
  <r>
    <x v="34"/>
    <m/>
    <x v="34"/>
    <x v="20"/>
    <s v="O20889880002"/>
    <s v="BOD"/>
    <n v="2088988"/>
    <m/>
    <s v="00597012001 DEPOSITO DE EFECTIVO, DEPOSITANTE: BARRIOS ARANDIA MIRTHA NORHA, CONCEPTO: DEVOLUCION CUENTAS A COBRAR DE GESTIONES ANTERIORES DE BARRIOS ARANDIA MIRTHA NORHA, CUENTA DE DEPOSITO: CUENTA UNICA DEL TESORO"/>
    <m/>
    <m/>
    <m/>
    <m/>
    <m/>
    <m/>
    <n v="0"/>
    <n v="2.6"/>
    <s v="NO_CONCILIADO"/>
  </r>
  <r>
    <x v="34"/>
    <m/>
    <x v="34"/>
    <x v="20"/>
    <s v="O20889890002"/>
    <s v="BOD"/>
    <n v="2088989"/>
    <m/>
    <s v="00597012001 DEPOSITO DE EFECTIVO, DEPOSITANTE: ALVARO BELZU BORIS HENRY, CONCEPTO: DEVOLUCION CUENTAS A COBRAR DE GESTIONES ANTERIORES DE ALVARO BELZU BORIS HENRY, CUENTA DE DEPOSITO: CUENTA UNICA DEL TESORO"/>
    <m/>
    <m/>
    <m/>
    <m/>
    <m/>
    <m/>
    <n v="0"/>
    <n v="2.86"/>
    <s v="NO_CONCILIADO"/>
  </r>
  <r>
    <x v="34"/>
    <m/>
    <x v="34"/>
    <x v="20"/>
    <s v="O20889900002"/>
    <s v="BOD"/>
    <n v="2088990"/>
    <m/>
    <s v="00597012001 DEPOSITO DE EFECTIVO, DEPOSITANTE: CASTILLO ARTEAGA MARLENE DENISE, CONCEPTO: DEVOLUCION CUENTAS A COBRAR DE GESTIONES ANTERIORES DE CASTILLO ARTEAGA MARLENE DENISE, CUENTA DE DEPOSITO: CUENTA UNICA DEL TESORO"/>
    <m/>
    <m/>
    <m/>
    <m/>
    <m/>
    <m/>
    <n v="0"/>
    <n v="15.6"/>
    <s v="NO_CONCILIADO"/>
  </r>
  <r>
    <x v="34"/>
    <m/>
    <x v="34"/>
    <x v="20"/>
    <s v="O20889910002"/>
    <s v="BOD"/>
    <n v="2088991"/>
    <m/>
    <s v="00597012001 DEPOSITO DE EFECTIVO, DEPOSITANTE: SANTOS FILEMON COPA CHOQUE, CONCEPTO: DEVOLUCION CUENTAS A COBRAR DE GESTIONES ANTERIORES DE SANTOS FILEMON COPA CHOQUE, CUENTA DE DEPOSITO: CUENTA UNICA DEL TESORO"/>
    <m/>
    <m/>
    <m/>
    <m/>
    <m/>
    <m/>
    <n v="0"/>
    <n v="15.6"/>
    <s v="NO_CONCILIADO"/>
  </r>
  <r>
    <x v="34"/>
    <m/>
    <x v="34"/>
    <x v="20"/>
    <s v="O20889930002"/>
    <s v="BOD"/>
    <n v="2088993"/>
    <m/>
    <s v="00597012001 DEPOSITO DE EFECTIVO, DEPOSITANTE: CARLOS SANTOS GONZALES, CONCEPTO: DEVOLUCION CUENTAS A COBRAR DE GESTIONES ANTERIORES DE CARLOS SANROS GONZALES, CUENTA DE DEPOSITO: CUENTA UNICA DEL TESORO"/>
    <m/>
    <m/>
    <m/>
    <m/>
    <m/>
    <m/>
    <n v="0"/>
    <n v="28.6"/>
    <s v="NO_CONCILIADO"/>
  </r>
  <r>
    <x v="34"/>
    <m/>
    <x v="34"/>
    <x v="20"/>
    <s v="O20889970002"/>
    <s v="BOD"/>
    <n v="2088997"/>
    <m/>
    <s v="00597012001 DEPOSITO DE EFECTIVO, DEPOSITANTE: RICARDO FRONTANILLA PAREDEZ, CONCEPTO: DEVOLUCION CUENTAS A COBRAR DE GESTIONES ANTERIORES DE RICARDO FRONTANILLA PAREDEZ, CUENTA DE DEPOSITO: CUENTA UNICA DEL TESORO"/>
    <m/>
    <m/>
    <m/>
    <m/>
    <m/>
    <m/>
    <n v="0"/>
    <n v="30"/>
    <s v="NO_CONCILIADO"/>
  </r>
  <r>
    <x v="34"/>
    <m/>
    <x v="34"/>
    <x v="20"/>
    <s v="O20889990002"/>
    <s v="BOD"/>
    <n v="2088999"/>
    <m/>
    <s v="00597012001 DEPOSITO DE EFECTIVO, DEPOSITANTE: LAURA HUANCA ROCHA, CONCEPTO: DEVOLUCION CUENTAS A COBRAR DE GESTIONES ANTERIORES DE LAURA HUANCA ROCHA, CUENTA DE DEPOSITO: CUENTA UNICA DEL TESORO"/>
    <m/>
    <m/>
    <m/>
    <m/>
    <m/>
    <m/>
    <n v="0"/>
    <n v="2.6"/>
    <s v="NO_CONCILIADO"/>
  </r>
  <r>
    <x v="34"/>
    <m/>
    <x v="34"/>
    <x v="20"/>
    <s v="O20890000002"/>
    <s v="BOD"/>
    <n v="2089000"/>
    <m/>
    <s v="00597012001 DEPOSITO DE EFECTIVO, DEPOSITANTE: BLADIMIR BAZAN RIVERO, CONCEPTO: DEVOLUCION CUENTAS A COBRAR DE GESTIONES ANTERIORES DE CLADIMIR BAZAN RIVERO, CUENTA DE DEPOSITO: CUENTA UNICA DEL TESORO"/>
    <m/>
    <m/>
    <m/>
    <m/>
    <m/>
    <m/>
    <n v="0"/>
    <n v="0.01"/>
    <s v="NO_CONCILIADO"/>
  </r>
  <r>
    <x v="34"/>
    <m/>
    <x v="34"/>
    <x v="20"/>
    <s v="O20890020002"/>
    <s v="BOD"/>
    <n v="2089002"/>
    <m/>
    <s v="00597012001 DEPOSITO DE EFECTIVO, DEPOSITANTE: JAVIR BLANCO AGAVIR, CONCEPTO: DEVOLUCION CUENTAS A COBRAR DE GESTIONES ANTERIORES DE JAVIER BLANCO AGAVIR, CUENTA DE DEPOSITO: CUENTA UNICA DEL TESORO"/>
    <m/>
    <m/>
    <m/>
    <m/>
    <m/>
    <m/>
    <n v="0"/>
    <n v="0.42"/>
    <s v="NO_CONCILIADO"/>
  </r>
  <r>
    <x v="6"/>
    <m/>
    <x v="6"/>
    <x v="20"/>
    <s v="O20890230002"/>
    <s v="BOD"/>
    <n v="2089023"/>
    <m/>
    <s v="00081011101 DEPOSITO DE EFECTIVO, DEPOSITANTE: MICAELA ANDREA TORREZ ARIÑEZ-MOPSV, CONCEPTO: REPOSICIÓN DE TARJETA DE MARCADO, CUENTA DE DEPOSITO: CUENTA UNICA DEL TESORO"/>
    <m/>
    <m/>
    <m/>
    <m/>
    <m/>
    <m/>
    <n v="0"/>
    <n v="25"/>
    <s v="NO_CONCILIADO"/>
  </r>
  <r>
    <x v="0"/>
    <m/>
    <x v="0"/>
    <x v="20"/>
    <s v="O20890570002"/>
    <s v="BOD"/>
    <n v="2089057"/>
    <m/>
    <s v="00099021001 DEPOSITO DE EFECTIVO, DEPOSITANTE: JUAN CARLOS RUIZ RADA, CONCEPTO: PLAN DE PAGO MENSUAL- DEVOLUCION DE COBRO INDEBIDO, CUENTA DE DEPOSITO: CUENTA UNICA DEL TESORO"/>
    <m/>
    <m/>
    <m/>
    <m/>
    <m/>
    <m/>
    <n v="0"/>
    <n v="1613.94"/>
    <s v="NO_CONCILIADO"/>
  </r>
  <r>
    <x v="7"/>
    <m/>
    <x v="7"/>
    <x v="20"/>
    <s v="O20890810002"/>
    <s v="BOD"/>
    <n v="2089081"/>
    <m/>
    <s v="00099021001 DEPOSITO DE EFECTIVO, DEPOSITANTE: LUIS CHAMBI CARI, CONCEPTO: DEVOLUCION DE RETROACTIVO, CUENTA DE DEPOSITO: CUENTA UNICA DEL TESORO /DJBR."/>
    <m/>
    <m/>
    <m/>
    <m/>
    <m/>
    <m/>
    <n v="0"/>
    <n v="610.4"/>
    <s v="NO_CONCILIADO"/>
  </r>
  <r>
    <x v="27"/>
    <m/>
    <x v="27"/>
    <x v="20"/>
    <s v="O20890920002"/>
    <s v="BOD"/>
    <n v="2089092"/>
    <m/>
    <s v="00086011109 DEPOSITO DE EFECTIVO, DEPOSITANTE: HUGO ZEBALLOS, CONCEPTO: REPOSICION DE CREDENCIAL, CUENTA DE DEPOSITO: CUENTA UNICA DEL TESORO"/>
    <m/>
    <m/>
    <m/>
    <m/>
    <m/>
    <m/>
    <n v="0"/>
    <n v="50"/>
    <s v="NO_CONCILIADO"/>
  </r>
  <r>
    <x v="0"/>
    <m/>
    <x v="0"/>
    <x v="20"/>
    <s v="O20890950002"/>
    <s v="BOD"/>
    <n v="2089095"/>
    <m/>
    <s v="00099021001 DEPOSITO DE EFECTIVO, DEPOSITANTE: JULIO QUISPE PAJSI, CONCEPTO: DEVOLUCION POR DOBLE PERCEPCION, CUENTA DE DEPOSITO: CUENTA UNICA DEL TESORO"/>
    <m/>
    <m/>
    <m/>
    <m/>
    <m/>
    <m/>
    <n v="0"/>
    <n v="2153.25"/>
    <s v="NO_CONCILIADO"/>
  </r>
  <r>
    <x v="0"/>
    <m/>
    <x v="0"/>
    <x v="20"/>
    <s v="O20891120002"/>
    <s v="BOD"/>
    <n v="2089112"/>
    <m/>
    <s v="00099021001 DEPOSITO DE EFECTIVO, DEPOSITANTE: ANTONIO ARUQUIPA MALLEA, CONCEPTO: DEVOLUCION DE RETROACTIVO, CUENTA DE DEPOSITO: CUENTA UNICA DEL TESORO"/>
    <m/>
    <m/>
    <m/>
    <m/>
    <m/>
    <m/>
    <n v="0"/>
    <n v="290"/>
    <s v="NO_CONCILIADO"/>
  </r>
  <r>
    <x v="24"/>
    <m/>
    <x v="24"/>
    <x v="20"/>
    <s v="O20891300002"/>
    <s v="BOD"/>
    <n v="2089130"/>
    <m/>
    <s v="00099021001 DEPOSITO DE EFECTIVO, DEPOSITANTE: DARIO FLORES ALANOCA, CONCEPTO: DEVOLUCION POR DOBLE PERCEPCION DE DICIEMBRE 2022 A ENERO 2023 MAS DUODECIMAS DE AGUINALDO, CUENTA DE DEPOSITO: CUENTA UNICA DEL TESORO /DJBR."/>
    <m/>
    <m/>
    <m/>
    <m/>
    <m/>
    <m/>
    <n v="0"/>
    <n v="3112.18"/>
    <s v="NO_CONCILIADO"/>
  </r>
  <r>
    <x v="35"/>
    <m/>
    <x v="35"/>
    <x v="20"/>
    <s v="O20891430002"/>
    <s v="BOD"/>
    <n v="2089143"/>
    <m/>
    <s v="00293012001 DEPOSITO DE EFECTIVO, DEPOSITANTE: MANUEL ANDRES ZAMBRANA GUARACHI CI.8558211PT, CONCEPTO: RESARCIMIENTO DE DAÑOS A EDIFICIO CASA DE LA MONEDA POTOSI, CUENTA DE DEPOSITO: CUENTA UNICA DEL TESORO"/>
    <m/>
    <m/>
    <m/>
    <m/>
    <m/>
    <m/>
    <n v="0"/>
    <n v="3080"/>
    <s v="NO_CONCILIADO"/>
  </r>
  <r>
    <x v="0"/>
    <m/>
    <x v="0"/>
    <x v="21"/>
    <s v="O20893040002"/>
    <s v="BOD"/>
    <n v="2089304"/>
    <m/>
    <s v="00099021001 DEPOSITO DE EFECTIVO, DEPOSITANTE: SONIA ELDER VILDOZO VDA DE TARQUI, CONCEPTO: COBRO INDEBIDO, CUENTA DE DEPOSITO: CUENTA UNICA DEL TESORO"/>
    <m/>
    <m/>
    <m/>
    <m/>
    <m/>
    <m/>
    <n v="0"/>
    <n v="2097.7600000000002"/>
    <s v="NO_CONCILIADO"/>
  </r>
  <r>
    <x v="0"/>
    <m/>
    <x v="0"/>
    <x v="21"/>
    <s v="O20893220002"/>
    <s v="BOD"/>
    <n v="2089322"/>
    <m/>
    <s v="00099021001 DEPOSITO DE EFECTIVO, DEPOSITANTE: TERESA PAULINE MCKENZIE MEDINA DE JARMUSZ, CONCEPTO: DEVOLUCION DE DOBLE PERCEPCION, CUENTA DE DEPOSITO: CUENTA UNICA DEL TESORO"/>
    <m/>
    <m/>
    <m/>
    <m/>
    <m/>
    <m/>
    <n v="0"/>
    <n v="1247.52"/>
    <s v="NO_CONCILIADO"/>
  </r>
  <r>
    <x v="0"/>
    <m/>
    <x v="0"/>
    <x v="21"/>
    <s v="O20893240002"/>
    <s v="BOD"/>
    <n v="2089324"/>
    <m/>
    <s v="00099021001 DEPOSITO DE EFECTIVO, DEPOSITANTE: RICHARD DELFIN MAMANI HUANCA, CONCEPTO: DEVOLUCION POR PAGO EN EXCESO, CUENTA DE DEPOSITO: CUENTA UNICA DEL TESORO"/>
    <m/>
    <m/>
    <m/>
    <m/>
    <m/>
    <m/>
    <n v="0"/>
    <n v="36"/>
    <s v="NO_CONCILIADO"/>
  </r>
  <r>
    <x v="0"/>
    <m/>
    <x v="0"/>
    <x v="21"/>
    <s v="O20893320002"/>
    <s v="BOD"/>
    <n v="2089332"/>
    <m/>
    <s v="00099021001 DEPOSITO DE EFECTIVO, DEPOSITANTE: TATIANA VILLCA CORDEIRO, CONCEPTO: DEVOLUCION DE HONORARIOS CORRESPONDIENTE AL MES DE NOV 2020, CUENTA DE DEPOSITO: CUENTA UNICA DEL TESORO"/>
    <m/>
    <m/>
    <m/>
    <m/>
    <m/>
    <m/>
    <n v="0"/>
    <n v="7209.27"/>
    <s v="NO_CONCILIADO"/>
  </r>
  <r>
    <x v="0"/>
    <m/>
    <x v="0"/>
    <x v="21"/>
    <s v="O20893360002"/>
    <s v="BOD"/>
    <n v="2089336"/>
    <m/>
    <s v="00099021001 DEPOSITO DE EFECTIVO, DEPOSITANTE: TATIANA VILLCA CORDEIRO, CONCEPTO: DEVOLUCION DE AGUINALDO 2020, CUENTA DE DEPOSITO: CUENTA UNICA DEL TESORO"/>
    <m/>
    <m/>
    <m/>
    <m/>
    <m/>
    <m/>
    <n v="0"/>
    <n v="1376.5"/>
    <s v="NO_CONCILIADO"/>
  </r>
  <r>
    <x v="0"/>
    <m/>
    <x v="0"/>
    <x v="21"/>
    <s v="O20893550002"/>
    <s v="BOD"/>
    <n v="2089355"/>
    <m/>
    <s v="00099021001 DEPOSITO DE EFECTIVO, DEPOSITANTE: ANTONIO CANDIA VASQUEZ, CONCEPTO: DEVOLUCION DE RECURSOS, CUENTA DE DEPOSITO: CUENTA UNICA DEL TESORO"/>
    <m/>
    <m/>
    <m/>
    <m/>
    <m/>
    <m/>
    <n v="0"/>
    <n v="683.34"/>
    <s v="NO_CONCILIADO"/>
  </r>
  <r>
    <x v="0"/>
    <m/>
    <x v="0"/>
    <x v="21"/>
    <s v="O20893560002"/>
    <s v="BOD"/>
    <n v="2089356"/>
    <m/>
    <s v="00099021001 DEPOSITO DE EFECTIVO, DEPOSITANTE: ANTONIO CANDIA VASQUEZ, CONCEPTO: DEVOLUCION DE RECURSOS, CUENTA DE DEPOSITO: CUENTA UNICA DEL TESORO"/>
    <m/>
    <m/>
    <m/>
    <m/>
    <m/>
    <m/>
    <n v="0"/>
    <n v="683.34"/>
    <s v="NO_CONCILIADO"/>
  </r>
  <r>
    <x v="0"/>
    <m/>
    <x v="0"/>
    <x v="21"/>
    <s v="O20893970002"/>
    <s v="BOD"/>
    <n v="2089397"/>
    <m/>
    <s v="00099021001 DEPOSITO DE EFECTIVO, DEPOSITANTE: ROBERTO FLOR CALZADILLA, CONCEPTO: DEVOLUCION, CUENTA DE DEPOSITO: CUENTA UNICA DEL TESORO"/>
    <m/>
    <m/>
    <m/>
    <m/>
    <m/>
    <m/>
    <n v="0"/>
    <n v="1360"/>
    <s v="NO_CONCILIADO"/>
  </r>
  <r>
    <x v="0"/>
    <m/>
    <x v="0"/>
    <x v="21"/>
    <s v="O20894010002"/>
    <s v="BOD"/>
    <n v="2089401"/>
    <m/>
    <s v="00099021001 DEPOSITO DE EFECTIVO, DEPOSITANTE: NINOSKA RITA GERONIMO HUAYLLAS, CONCEPTO: DEVOLUCIÓN COSTO DE 7 PRUEBAS COVID 19, CUENTA DE DEPOSITO: CUENTA UNICA DEL TESORO"/>
    <m/>
    <m/>
    <m/>
    <m/>
    <m/>
    <m/>
    <n v="0"/>
    <n v="302.75"/>
    <s v="NO_CONCILIADO"/>
  </r>
  <r>
    <x v="0"/>
    <m/>
    <x v="0"/>
    <x v="21"/>
    <s v="O20894030002"/>
    <s v="BOD"/>
    <n v="2089403"/>
    <m/>
    <s v="00099021001 DEPOSITO DE EFECTIVO, DEPOSITANTE: CAROLINA ISABEL GUERRERO DEL CARPIO, CONCEPTO: DEVOLUCION POR DOBLE PERCEPCION, CUENTA DE DEPOSITO: CUENTA UNICA DEL TESORO"/>
    <m/>
    <m/>
    <m/>
    <m/>
    <m/>
    <m/>
    <n v="0"/>
    <n v="1240.6300000000001"/>
    <s v="NO_CONCILIADO"/>
  </r>
  <r>
    <x v="7"/>
    <m/>
    <x v="7"/>
    <x v="21"/>
    <s v="O20894130002"/>
    <s v="BOD"/>
    <n v="2089413"/>
    <m/>
    <s v="00099021001 DEPOSITO DE EFECTIVO, DEPOSITANTE: JUAN ARTURO CORTEZ ESPINOZA, CONCEPTO: DEVOLUCION DE DINERO DUODECIMAS DE NOV, Y DIC, POR SOBREPASO DE LA DIS. DE LETRA A POR JUBILACION, CUENTA DE DEPOSITO: CUENTA UNICA DEL TESORO /DJBR."/>
    <m/>
    <m/>
    <m/>
    <m/>
    <m/>
    <m/>
    <n v="0"/>
    <n v="1057"/>
    <s v="NO_CONCILIADO"/>
  </r>
  <r>
    <x v="7"/>
    <m/>
    <x v="7"/>
    <x v="21"/>
    <s v="O20894200002"/>
    <s v="BOD"/>
    <n v="2089420"/>
    <m/>
    <s v="00099021001 DEPOSITO DE EFECTIVO, DEPOSITANTE: JUAN ARTURO CORTEZ ESPINOZA, CONCEPTO: DEVOLUCION DE DINER POR SOBREPASO DE LA DIS. DE LA LETRA A POR JUBILACION CORRESP. MES MARZO 2021, CUENTA DE DEPOSITO: CUENTA UNICA DEL TESORO /DJBR."/>
    <m/>
    <m/>
    <m/>
    <m/>
    <m/>
    <m/>
    <n v="0"/>
    <n v="7401.75"/>
    <s v="NO_CONCILIADO"/>
  </r>
  <r>
    <x v="7"/>
    <m/>
    <x v="7"/>
    <x v="21"/>
    <s v="O20894210002"/>
    <s v="BOD"/>
    <n v="2089421"/>
    <m/>
    <s v="00099021001 DEPOSITO DE EFECTIVO, DEPOSITANTE: JUAN ARTURO CORTEZ ESPINOZA, CONCEPTO: DEVOLUCION DE DINER POR SOBREPASO DE LA DIS. DE LA LETRA A POR JUBILACION CORESP. MES ABRIL 2021, CUENTA DE DEPOSITO: CUENTA UNICA DEL TESORO /DJBR."/>
    <m/>
    <m/>
    <m/>
    <m/>
    <m/>
    <m/>
    <n v="0"/>
    <n v="7401.75"/>
    <s v="NO_CONCILIADO"/>
  </r>
  <r>
    <x v="7"/>
    <m/>
    <x v="7"/>
    <x v="21"/>
    <s v="O20894240002"/>
    <s v="BOD"/>
    <n v="2089424"/>
    <m/>
    <s v="00099021001 DEPOSITO DE EFECTIVO, DEPOSITANTE: JUAN ARTURO CORTEZ ESPINOZA, CONCEPTO: DEVOLUCION DE DINERO POR SOBREPASO DE LA DIS. DE LA LETRA A POR JUBILACION CORRESP. MES FEBRERO 2021, CUENTA DE DEPOSITO: CUENTA UNICA DEL TESORO /DJBR."/>
    <m/>
    <m/>
    <m/>
    <m/>
    <m/>
    <m/>
    <n v="0"/>
    <n v="7401.75"/>
    <s v="NO_CONCILIADO"/>
  </r>
  <r>
    <x v="7"/>
    <m/>
    <x v="7"/>
    <x v="21"/>
    <s v="O20894260002"/>
    <s v="BOD"/>
    <n v="2089426"/>
    <m/>
    <s v="00099021001 DEPOSITO DE EFECTIVO, DEPOSITANTE: JUAN ARTURO CORTEZ ESPINOZA, CONCEPTO: DEVOLUCION DE DINERO POR SOBREPASO DE LA DIS. DE LA LETRA A POR JUBILACION CORRESP. MES ENERO 2021, CUENTA DE DEPOSITO: CUENTA UNICA DEL TESORO /DJBR."/>
    <m/>
    <m/>
    <m/>
    <m/>
    <m/>
    <m/>
    <n v="0"/>
    <n v="7401.75"/>
    <s v="NO_CONCILIADO"/>
  </r>
  <r>
    <x v="7"/>
    <m/>
    <x v="7"/>
    <x v="21"/>
    <s v="O20894280002"/>
    <s v="BOD"/>
    <n v="2089428"/>
    <m/>
    <s v="00099021001 DEPOSITO DE EFECTIVO, DEPOSITANTE: JUAN ARTURO CORTEZ ESPINOZA, CONCEPTO: DEVOLUCION DE DINERO POR SOBREPASO DE LA DIS. DE LA LETRA A POR JUBILACION CORRESP.MES DICIEMBRE2020, CUENTA DE DEPOSITO: CUENTA UNICA DEL TESORO /DJBR."/>
    <m/>
    <m/>
    <m/>
    <m/>
    <m/>
    <m/>
    <n v="0"/>
    <n v="7401.75"/>
    <s v="NO_CONCILIADO"/>
  </r>
  <r>
    <x v="7"/>
    <m/>
    <x v="7"/>
    <x v="21"/>
    <s v="O20894310002"/>
    <s v="BOD"/>
    <n v="2089431"/>
    <m/>
    <s v="00099021001 DEPOSITO DE EFECTIVO, DEPOSITANTE: JUAN ARTURO CORTEZ ESPINOZA, CONCEPTO: DEVOLUCION DE DINERO POR SOBREPASO DE LA DIS. DE LA LETRA A POR JUBILACION CORRESP. MES NOVIEMBR2020, CUENTA DE DEPOSITO: CUENTA UNICA DEL TESORO /DJBR."/>
    <m/>
    <m/>
    <m/>
    <m/>
    <m/>
    <m/>
    <n v="0"/>
    <n v="7401.75"/>
    <s v="NO_CONCILIADO"/>
  </r>
  <r>
    <x v="0"/>
    <m/>
    <x v="0"/>
    <x v="21"/>
    <s v="B20893660002"/>
    <s v="BOD"/>
    <n v="2089366"/>
    <m/>
    <s v="00099021001 DEP.DE CHEQ.AJENOS,RET.DE CAM.,CONCEPTO: GIL AUGUSTO OLIVARES ARANA,DEP.: BANCO UNION S.A. , PROCEDENCIA: BANCO UNION S.A., CHEQUE: 187952, FECHA DE EMISION:02/02/2023"/>
    <m/>
    <m/>
    <m/>
    <m/>
    <m/>
    <m/>
    <n v="0"/>
    <n v="1500"/>
    <s v="NO_CONCILIADO"/>
  </r>
  <r>
    <x v="0"/>
    <m/>
    <x v="0"/>
    <x v="21"/>
    <s v="B20893670002"/>
    <s v="BOD"/>
    <n v="2089367"/>
    <m/>
    <s v="00099021001 DEP.DE CHEQ.AJENOS,RET.DE CAM.,CONCEPTO: JAIME EDUARDO GUEVARA CORCOS,DEP.: BANCO UNION S.A. , PROCEDENCIA: BANCO UNION S.A., CHEQUE: 187954, FECHA DE EMISION:02/02/2023"/>
    <m/>
    <m/>
    <m/>
    <m/>
    <m/>
    <m/>
    <n v="0"/>
    <n v="9045.0400000000009"/>
    <s v="NO_CONCILIADO"/>
  </r>
  <r>
    <x v="1"/>
    <m/>
    <x v="1"/>
    <x v="21"/>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r>
  <r>
    <x v="1"/>
    <m/>
    <x v="1"/>
    <x v="21"/>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r>
  <r>
    <x v="0"/>
    <m/>
    <x v="0"/>
    <x v="22"/>
    <s v="O20896480002"/>
    <s v="BOD"/>
    <n v="2089648"/>
    <m/>
    <s v="00099021001 DEPOSITO DE EFECTIVO, DEPOSITANTE: WENDY MARIN MENDOZA, CONCEPTO: DEVOLUCION, CUENTA DE DEPOSITO: CUENTA UNICA DEL TESORO"/>
    <m/>
    <m/>
    <m/>
    <m/>
    <m/>
    <m/>
    <n v="0"/>
    <n v="930"/>
    <s v="NO_CONCILIADO"/>
  </r>
  <r>
    <x v="0"/>
    <m/>
    <x v="0"/>
    <x v="22"/>
    <s v="O20896580002"/>
    <s v="BOD"/>
    <n v="2089658"/>
    <m/>
    <s v="00099021001 DEPOSITO DE EFECTIVO, DEPOSITANTE: FLORA RODRIGUEZ SIRPA, CONCEPTO: DEVOLUCION POR COBRO INDEBIDO, CUENTA DE DEPOSITO: CUENTA UNICA DEL TESORO"/>
    <m/>
    <m/>
    <m/>
    <m/>
    <m/>
    <m/>
    <n v="0"/>
    <n v="6200"/>
    <s v="NO_CONCILIADO"/>
  </r>
  <r>
    <x v="36"/>
    <m/>
    <x v="36"/>
    <x v="22"/>
    <s v="O20896630002"/>
    <s v="BOD"/>
    <n v="2089663"/>
    <m/>
    <s v="00099021001 DEPOSITO DE EFECTIVO, DEPOSITANTE: CRISTINA MACHACA MARZA- MIN. EDU., CONCEPTO: DEVOLUCIÓN POR DOBLE PERCEPCIÓN, CUENTA DE DEPOSITO: CUENTA UNICA DEL TESORO"/>
    <m/>
    <m/>
    <m/>
    <m/>
    <m/>
    <m/>
    <n v="0"/>
    <n v="862.94"/>
    <s v="NO_CONCILIADO"/>
  </r>
  <r>
    <x v="37"/>
    <m/>
    <x v="37"/>
    <x v="22"/>
    <s v="O20897160002"/>
    <s v="BOD"/>
    <n v="2089716"/>
    <m/>
    <s v="00099021001 DEPOSITO DE EFECTIVO, DEPOSITANTE: JORGE NINA BERNAL, CONCEPTO: DEVOLUCION POR DOBLE PERCEPCION DE ACUERDO A CONVENIO DE PAGO N°004/2021, CUENTA DE DEPOSITO: CUENTA UNICA DEL TESORO /DJBR."/>
    <m/>
    <m/>
    <m/>
    <m/>
    <m/>
    <m/>
    <n v="0"/>
    <n v="900"/>
    <s v="NO_CONCILIADO"/>
  </r>
  <r>
    <x v="0"/>
    <m/>
    <x v="0"/>
    <x v="22"/>
    <s v="O20897310002"/>
    <s v="BOD"/>
    <n v="2089731"/>
    <m/>
    <s v="00099021001 DEPOSITO DE EFECTIVO, DEPOSITANTE: FELICIANO HUANCA LAURA, CONCEPTO: DEVOLUCIÓN DE COBRO INDEBIDO, CUENTA DE DEPOSITO: CUENTA UNICA DEL TESORO"/>
    <m/>
    <m/>
    <m/>
    <m/>
    <m/>
    <m/>
    <n v="0"/>
    <n v="4310"/>
    <s v="NO_CONCILIADO"/>
  </r>
  <r>
    <x v="9"/>
    <m/>
    <x v="9"/>
    <x v="22"/>
    <s v="O20897690002"/>
    <s v="BOD"/>
    <n v="2089769"/>
    <m/>
    <s v="00099021001 DEPOSITO DE EFECTIVO, DEPOSITANTE: RAUL VILLCA QUISPE, CONCEPTO: DEVOLUCION FONDOS EN AVANCE, CUENTA DE DEPOSITO: CUENTA UNICA DEL TESORO /DJBR."/>
    <m/>
    <m/>
    <m/>
    <m/>
    <m/>
    <m/>
    <n v="0"/>
    <n v="500"/>
    <s v="NO_CONCILIADO"/>
  </r>
  <r>
    <x v="6"/>
    <m/>
    <x v="6"/>
    <x v="22"/>
    <s v="O20897810002"/>
    <s v="BOD"/>
    <n v="2089781"/>
    <m/>
    <s v="00099021001 DEPOSITO DE EFECTIVO, DEPOSITANTE: SILVIA DENICE PEÑA GOMEZ-CI 3059426OR, CONCEPTO: DOBLE PERCEPCION, CUENTA DE DEPOSITO: CUENTA UNICA DEL TESORO /DJBR."/>
    <m/>
    <m/>
    <m/>
    <m/>
    <m/>
    <m/>
    <n v="0"/>
    <n v="695.79"/>
    <s v="NO_CONCILIADO"/>
  </r>
  <r>
    <x v="1"/>
    <m/>
    <x v="1"/>
    <x v="22"/>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r>
  <r>
    <x v="10"/>
    <m/>
    <x v="10"/>
    <x v="22"/>
    <s v="B20897130002"/>
    <s v="BOD"/>
    <n v="2089713"/>
    <m/>
    <s v="00291064101 DEP.DE CHEQ.AJENOS,RET.DE CAM.,CONCEPTO: DESEMBOLSO APORTE LOCAL GAD POTOSI PROYECTO KM25 TARATA ANZALDO RIO CAINE TORO TORO,DEP.: GOBIERNO AUTONOMO DEPARTAMENTAL DE POTOSI"/>
    <m/>
    <m/>
    <m/>
    <m/>
    <m/>
    <m/>
    <n v="0"/>
    <n v="13581924"/>
    <s v="NO_CONCILIADO"/>
  </r>
  <r>
    <x v="0"/>
    <m/>
    <x v="0"/>
    <x v="23"/>
    <s v="O20900330002"/>
    <s v="BOD"/>
    <n v="2090033"/>
    <m/>
    <s v="00099021001 DEPOSITO DE EFECTIVO, DEPOSITANTE: BENEDICTA CERON VDA DE CALLE, CONCEPTO: SUSCRIPCION DE CONVENIO PARA EL PAGO DE LO ADEUDADO, CUENTA DE DEPOSITO: CUENTA UNICA DEL TESORO"/>
    <m/>
    <m/>
    <m/>
    <m/>
    <m/>
    <m/>
    <n v="0"/>
    <n v="1441"/>
    <s v="NO_CONCILIADO"/>
  </r>
  <r>
    <x v="38"/>
    <m/>
    <x v="38"/>
    <x v="23"/>
    <s v="O20900460002"/>
    <s v="BOD"/>
    <n v="2090046"/>
    <m/>
    <s v="00099021001 DEPOSITO DE EFECTIVO, DEPOSITANTE: GUMERCINDO CHAVEZ MAMANI, CONCEPTO: DEVOLUCION POR DOBLE PERCEPCION, CUENTA DE DEPOSITO: CUENTA UNICA DEL TESORO /DJBR."/>
    <m/>
    <m/>
    <m/>
    <m/>
    <m/>
    <m/>
    <n v="0"/>
    <n v="3503.66"/>
    <s v="NO_CONCILIADO"/>
  </r>
  <r>
    <x v="16"/>
    <m/>
    <x v="16"/>
    <x v="23"/>
    <s v="O20900520002"/>
    <s v="BOD"/>
    <n v="2090052"/>
    <m/>
    <s v="00587012021 DEPOSITO DE EFECTIVO, DEPOSITANTE: ROSMERY USNAYO ARUQUIPA E.B.C., CONCEPTO: DEVOLUCION AL COMPROBANTE NRO 1789, CUENTA DE DEPOSITO: CUENTA UNICA DEL TESORO"/>
    <m/>
    <m/>
    <m/>
    <m/>
    <m/>
    <m/>
    <n v="0"/>
    <n v="20000"/>
    <s v="NO_CONCILIADO"/>
  </r>
  <r>
    <x v="16"/>
    <m/>
    <x v="16"/>
    <x v="23"/>
    <s v="O20900530002"/>
    <s v="BOD"/>
    <n v="2090053"/>
    <m/>
    <s v="00587012021 DEPOSITO DE EFECTIVO, DEPOSITANTE: ROSMERY USNAYO ARUQUIPA E.B.C., CONCEPTO: DEVOLUCION AL COMPROBANTE NRO 2183 DE LA GESTION 2022, CUENTA DE DEPOSITO: CUENTA UNICA DEL TESORO"/>
    <m/>
    <m/>
    <m/>
    <m/>
    <m/>
    <m/>
    <n v="0"/>
    <n v="14000"/>
    <s v="NO_CONCILIADO"/>
  </r>
  <r>
    <x v="16"/>
    <m/>
    <x v="16"/>
    <x v="23"/>
    <s v="O20900550002"/>
    <s v="BOD"/>
    <n v="2090055"/>
    <m/>
    <s v="00587012021 DEPOSITO DE EFECTIVO, DEPOSITANTE: ROSMERY USNAYO ARUQUIPA E.B.C., CONCEPTO: DEVOLUCION AL COMPROBANTE NRO 1979 GESTION 2022, CUENTA DE DEPOSITO: CUENTA UNICA DEL TESORO"/>
    <m/>
    <m/>
    <m/>
    <m/>
    <m/>
    <m/>
    <n v="0"/>
    <n v="15000"/>
    <s v="NO_CONCILIADO"/>
  </r>
  <r>
    <x v="16"/>
    <m/>
    <x v="16"/>
    <x v="23"/>
    <s v="O20900560002"/>
    <s v="BOD"/>
    <n v="2090056"/>
    <m/>
    <s v="00587012021 DEPOSITO DE EFECTIVO, DEPOSITANTE: ROSMERY USNAYO ARUQUIPA E.B.C., CONCEPTO: DEVOLCUION AL COPROBANTE NRO 2164 DE LA GESTION 2022, CUENTA DE DEPOSITO: CUENTA UNICA DEL TESORO"/>
    <m/>
    <m/>
    <m/>
    <m/>
    <m/>
    <m/>
    <n v="0"/>
    <n v="900"/>
    <s v="NO_CONCILIADO"/>
  </r>
  <r>
    <x v="0"/>
    <m/>
    <x v="0"/>
    <x v="23"/>
    <s v="O20900700002"/>
    <s v="BOD"/>
    <n v="2090070"/>
    <m/>
    <s v="00099021001 DEPOSITO DE EFECTIVO, DEPOSITANTE: ALBERTINA GUTIERREZ QUISPE, CONCEPTO: DEVOLUCION DE RETROACTIVO, CUENTA DE DEPOSITO: CUENTA UNICA DEL TESORO"/>
    <m/>
    <m/>
    <m/>
    <m/>
    <m/>
    <m/>
    <n v="0"/>
    <n v="810"/>
    <s v="NO_CONCILIADO"/>
  </r>
  <r>
    <x v="6"/>
    <m/>
    <x v="6"/>
    <x v="23"/>
    <s v="O20900990002"/>
    <s v="BOD"/>
    <n v="2090099"/>
    <m/>
    <s v="00081011101 DEPOSITO DE EFECTIVO, DEPOSITANTE: ROLANDO MARZE CONDORI-MOPSV, CONCEPTO: REPOSICIÓN DE TARJETA MARCADO, CUENTA DE DEPOSITO: CUENTA UNICA DEL TESORO"/>
    <m/>
    <m/>
    <m/>
    <m/>
    <m/>
    <m/>
    <n v="0"/>
    <n v="25"/>
    <s v="NO_CONCILIADO"/>
  </r>
  <r>
    <x v="0"/>
    <m/>
    <x v="0"/>
    <x v="23"/>
    <s v="O20901260002"/>
    <s v="BOD"/>
    <n v="2090126"/>
    <m/>
    <s v="00099021001 DEPOSITO DE EFECTIVO, DEPOSITANTE: YHOLA JUANITA YANARICO DE MACHACA, CONCEPTO: COBRO INDEBIDO POR NUEVAS NUPCIAS, CUENTA DE DEPOSITO: CUENTA UNICA DEL TESORO"/>
    <m/>
    <m/>
    <m/>
    <m/>
    <m/>
    <m/>
    <n v="0"/>
    <n v="2205"/>
    <s v="NO_CONCILIADO"/>
  </r>
  <r>
    <x v="0"/>
    <m/>
    <x v="0"/>
    <x v="23"/>
    <s v="O20901560002"/>
    <s v="BOD"/>
    <n v="2090156"/>
    <m/>
    <s v="00099021001 DEPOSITO DE EFECTIVO, DEPOSITANTE: LIDIA EVELINA RODRIGUEZ SAAVEDRA, CONCEPTO: DEVOLUCIÓN DE DEUDA, DOBLE PERCEPCIÓN, CUENTA DE DEPOSITO: CUENTA UNICA DEL TESORO"/>
    <m/>
    <m/>
    <m/>
    <m/>
    <m/>
    <m/>
    <n v="0"/>
    <n v="1706.1"/>
    <s v="NO_CONCILIADO"/>
  </r>
  <r>
    <x v="10"/>
    <m/>
    <x v="10"/>
    <x v="23"/>
    <s v="B20901000002"/>
    <s v="BOD"/>
    <n v="2090100"/>
    <m/>
    <s v="00291014203 DEP.DE CHEQ.AJENOS,RET.DE CAM.,CONCEPTO: REEMBOLSO POR L GAD SATACRUZ FIDEICOMISO FNDR CONSTRUCCION TUNEL INCAHUASI,DEP.: GAD SANTA CRUZ , PROCEDENCIA: BANCO UNION S.A., CHEQUE: 4030, FECHA DE EMISION:03/02/2023"/>
    <m/>
    <m/>
    <m/>
    <m/>
    <m/>
    <m/>
    <n v="0"/>
    <n v="1325701.1599999999"/>
    <s v="NO_CONCILIADO"/>
  </r>
  <r>
    <x v="0"/>
    <m/>
    <x v="0"/>
    <x v="23"/>
    <s v="B20901090002"/>
    <s v="BOD"/>
    <n v="2090109"/>
    <m/>
    <s v="00099021001 DEP.DE CHEQ.AJENOS,RET.DE CAM.,CONCEPTO: MARIO LUIS PACELLO AGUIRRE,DEP.: BANCO UNION S.A. , PROCEDENCIA: BANCO UNION S.A., CHEQUE: 187957, FECHA DE EMISION:06/02/2023"/>
    <m/>
    <m/>
    <m/>
    <m/>
    <m/>
    <m/>
    <n v="0"/>
    <n v="1530.98"/>
    <s v="NO_CONCILIADO"/>
  </r>
  <r>
    <x v="7"/>
    <m/>
    <x v="7"/>
    <x v="24"/>
    <s v="O20904170002"/>
    <s v="BOD"/>
    <n v="2090417"/>
    <m/>
    <s v="00099021001 DEPOSITO DE EFECTIVO, DEPOSITANTE: ESPERANZA AGUILAR ZEBALLOS, CONCEPTO: DEVOLUCION POR SOBREPASAR LA LETRA A POLICIA BOLIVIANA, CUENTA DE DEPOSITO: CUENTA UNICA DEL TESORO"/>
    <m/>
    <m/>
    <m/>
    <m/>
    <m/>
    <m/>
    <n v="0"/>
    <n v="12000"/>
    <s v="NO_CONCILIADO"/>
  </r>
  <r>
    <x v="16"/>
    <m/>
    <x v="16"/>
    <x v="24"/>
    <s v="O20905470002"/>
    <s v="BOD"/>
    <n v="2090547"/>
    <m/>
    <s v="00587012021 DEPOSITO DE EFECTIVO, DEPOSITANTE: ROSMERY USNAYO ARUQUIPA- EBC, CONCEPTO: DEVOLUCIÓN AL COMPROBANTE N°2006 GESTIÓN 2022, CUENTA DE DEPOSITO: CUENTA UNICA DEL TESORO"/>
    <m/>
    <m/>
    <m/>
    <m/>
    <m/>
    <m/>
    <n v="0"/>
    <n v="10056.5"/>
    <s v="NO_CONCILIADO"/>
  </r>
  <r>
    <x v="16"/>
    <m/>
    <x v="16"/>
    <x v="24"/>
    <s v="O20905480002"/>
    <s v="BOD"/>
    <n v="2090548"/>
    <m/>
    <s v="00587012021 DEPOSITO DE EFECTIVO, DEPOSITANTE: ROSMERY USNAYO ARUQUIPA- EBC, CONCEPTO: DEVOLUCIÓN AL COMPROBANTE N°1978 GESTIÓN 2022, CUENTA DE DEPOSITO: CUENTA UNICA DEL TESORO"/>
    <m/>
    <m/>
    <m/>
    <m/>
    <m/>
    <m/>
    <n v="0"/>
    <n v="9642"/>
    <s v="NO_CONCILIADO"/>
  </r>
  <r>
    <x v="39"/>
    <m/>
    <x v="39"/>
    <x v="24"/>
    <s v="O20905940002"/>
    <s v="BOD"/>
    <n v="2090594"/>
    <m/>
    <s v="00548132001 DEPOSITO DE EFECTIVO, DEPOSITANTE: RENE GABRIEL LARUTA TOLA, CONCEPTO: DEVOLUCION DEL 13% POR VIATICOS, CUENTA DE DEPOSITO: CUENTA UNICA DEL TESORO"/>
    <m/>
    <m/>
    <m/>
    <m/>
    <m/>
    <m/>
    <n v="0"/>
    <n v="78"/>
    <s v="NO_CONCILIADO"/>
  </r>
  <r>
    <x v="40"/>
    <m/>
    <x v="40"/>
    <x v="24"/>
    <s v="O20906300002"/>
    <s v="BOD"/>
    <n v="2090630"/>
    <m/>
    <s v="00213012001 DEPOSITO DE EFECTIVO, DEPOSITANTE: CHAMBI RAMIREZ DEMETRIO CARLOS, CONCEPTO: DEVOLUCIÓN DE PASAJES, CUENTA DE DEPOSITO: CUENTA UNICA DEL TESORO"/>
    <m/>
    <m/>
    <m/>
    <m/>
    <m/>
    <m/>
    <n v="0"/>
    <n v="65"/>
    <s v="NO_CONCILIADO"/>
  </r>
  <r>
    <x v="1"/>
    <m/>
    <x v="1"/>
    <x v="24"/>
    <s v="B20904360002"/>
    <s v="BOD"/>
    <n v="2090436"/>
    <m/>
    <s v="00099021001 DEP.DE CHEQ.AJENOS,RET.DE CAM.,CONCEPTO: DEVOLUCION DE COTIZACION EXCESO,DEP.: FUTURO DE BOLIVIA S.A. AFP , PROCEDENCIA: BANCO DE CREDITO DE BOLIVIA S.A., CHEQUE: 68843, FECHA DE EMISION:03/02/2023"/>
    <m/>
    <m/>
    <m/>
    <m/>
    <m/>
    <m/>
    <n v="0"/>
    <n v="375.84"/>
    <s v="NO_CONCILIADO"/>
  </r>
  <r>
    <x v="0"/>
    <m/>
    <x v="0"/>
    <x v="24"/>
    <s v="B20904900002"/>
    <s v="BOD"/>
    <n v="2090490"/>
    <m/>
    <s v="00099021001 DEP.DE CHEQ.AJENOS,RET.DE CAM.,CONCEPTO: RAMIRO OSVALDO ARNEZ PANTOJA,DEP.: BANCO UNION SA , PROCEDENCIA: BANCO UNION S.A., CHEQUE: 187959, FECHA DE EMISION:07/02/2023"/>
    <m/>
    <m/>
    <m/>
    <m/>
    <m/>
    <m/>
    <n v="0"/>
    <n v="2259.84"/>
    <s v="NO_CONCILIADO"/>
  </r>
  <r>
    <x v="0"/>
    <m/>
    <x v="0"/>
    <x v="25"/>
    <s v="O20908240002"/>
    <s v="BOD"/>
    <n v="2090824"/>
    <m/>
    <s v="00099021001 DEPOSITO DE EFECTIVO, DEPOSITANTE: JULIO CRUZ RODRIGUEZ, CONCEPTO: POR DOBLE PERSEPCION, CUENTA DE DEPOSITO: CUENTA UNICA DEL TESORO"/>
    <m/>
    <m/>
    <m/>
    <m/>
    <m/>
    <m/>
    <n v="0"/>
    <n v="523.67999999999995"/>
    <s v="NO_CONCILIADO"/>
  </r>
  <r>
    <x v="41"/>
    <m/>
    <x v="41"/>
    <x v="25"/>
    <s v="O20908350002"/>
    <s v="BOD"/>
    <n v="2090835"/>
    <m/>
    <s v="00099021001 DEPOSITO DE EFECTIVO, DEPOSITANTE: JUAN CARLOS TORRES REYES, CONCEPTO: DOBLE PERCEPCION, CUENTA DE DEPOSITO: CUENTA UNICA DEL TESORO /DJBR."/>
    <m/>
    <m/>
    <m/>
    <m/>
    <m/>
    <m/>
    <n v="0"/>
    <n v="485.42"/>
    <s v="NO_CONCILIADO"/>
  </r>
  <r>
    <x v="16"/>
    <m/>
    <x v="16"/>
    <x v="25"/>
    <s v="O20908490002"/>
    <s v="BOD"/>
    <n v="2090849"/>
    <m/>
    <s v="00587012018 DEPOSITO DE EFECTIVO, DEPOSITANTE: EDWIN ROGER ARNEZ GONZALES E.B.C., CONCEPTO: DEVOLUCION AL COMPROBANTE N°549, CUENTA DE DEPOSITO: CUENTA UNICA DEL TESORO"/>
    <m/>
    <m/>
    <m/>
    <m/>
    <m/>
    <m/>
    <n v="0"/>
    <n v="55953"/>
    <s v="NO_CONCILIADO"/>
  </r>
  <r>
    <x v="16"/>
    <m/>
    <x v="16"/>
    <x v="25"/>
    <s v="O20908540002"/>
    <s v="BOD"/>
    <n v="2090854"/>
    <m/>
    <s v="00587012016 DEPOSITO DE EFECTIVO, DEPOSITANTE: IRMA CHACON RIVERA - E.B.C., CONCEPTO: DEVOLUCION AL COMPROBANTE N°451 DE LA GESTION 2022, CUENTA DE DEPOSITO: CUENTA UNICA DEL TESORO"/>
    <m/>
    <m/>
    <m/>
    <m/>
    <m/>
    <m/>
    <n v="0"/>
    <n v="133.05000000000001"/>
    <s v="NO_CONCILIADO"/>
  </r>
  <r>
    <x v="16"/>
    <m/>
    <x v="16"/>
    <x v="25"/>
    <s v="O20908580002"/>
    <s v="BOD"/>
    <n v="2090858"/>
    <m/>
    <s v="00587012016 DEPOSITO DE EFECTIVO, DEPOSITANTE: IRMA CHACON RIVERA-E.B.C., CONCEPTO: DEVOLUCION AL COMPROBANTE N°1254 DE LA GESTION 2022, CUENTA DE DEPOSITO: CUENTA UNICA DEL TESORO"/>
    <m/>
    <m/>
    <m/>
    <m/>
    <m/>
    <m/>
    <n v="0"/>
    <n v="2242"/>
    <s v="NO_CONCILIADO"/>
  </r>
  <r>
    <x v="16"/>
    <m/>
    <x v="16"/>
    <x v="25"/>
    <s v="O20908600002"/>
    <s v="BOD"/>
    <n v="2090860"/>
    <m/>
    <s v="00587012016 DEPOSITO DE EFECTIVO, DEPOSITANTE: E.B.C.-IRMA CHACON RIVERA, CONCEPTO: DEVOLUCION AL COMPROBANTE N°842 DE LA GESTION 2022, CUENTA DE DEPOSITO: CUENTA UNICA DEL TESORO"/>
    <m/>
    <m/>
    <m/>
    <m/>
    <m/>
    <m/>
    <n v="0"/>
    <n v="320"/>
    <s v="NO_CONCILIADO"/>
  </r>
  <r>
    <x v="16"/>
    <m/>
    <x v="16"/>
    <x v="25"/>
    <s v="O20908640002"/>
    <s v="BOD"/>
    <n v="2090864"/>
    <m/>
    <s v="00587012012 DEPOSITO DE EFECTIVO, DEPOSITANTE: IRMA CHACON RIVERA-E.B.C., CONCEPTO: DEVOLUCION AL COMPROBANTE N°2050 DE GESTION 2022, CUENTA DE DEPOSITO: CUENTA UNICA DEL TESORO"/>
    <m/>
    <m/>
    <m/>
    <m/>
    <m/>
    <m/>
    <n v="0"/>
    <n v="40"/>
    <s v="NO_CONCILIADO"/>
  </r>
  <r>
    <x v="36"/>
    <m/>
    <x v="36"/>
    <x v="25"/>
    <s v="O20908970002"/>
    <s v="BOD"/>
    <n v="2090897"/>
    <m/>
    <s v="00099021001 DEPOSITO DE EFECTIVO, DEPOSITANTE: MARIA LUISA ROMERO ROJAS, CONCEPTO: DEVOLUCION DOBLE PERCEPCION, CUENTA DE DEPOSITO: CUENTA UNICA DEL TESORO /DJBR."/>
    <m/>
    <m/>
    <m/>
    <m/>
    <m/>
    <m/>
    <n v="0"/>
    <n v="3968.14"/>
    <s v="NO_CONCILIADO"/>
  </r>
  <r>
    <x v="27"/>
    <m/>
    <x v="27"/>
    <x v="25"/>
    <s v="O20909130002"/>
    <s v="BOD"/>
    <n v="2090913"/>
    <m/>
    <s v="00099021001 DEPOSITO DE EFECTIVO, DEPOSITANTE: MINISTERIO DE MEDIO AMBIENTE Y AGUA, CONCEPTO: CONCEPTO DE REPOSICION UTILES DE ESCRITORIO, CUENTA DE DEPOSITO: CUENTA UNICA DEL TESORO"/>
    <m/>
    <m/>
    <m/>
    <m/>
    <m/>
    <m/>
    <n v="0"/>
    <n v="50"/>
    <s v="NO_CONCILIADO"/>
  </r>
  <r>
    <x v="36"/>
    <m/>
    <x v="36"/>
    <x v="25"/>
    <s v="O20909150002"/>
    <s v="BOD"/>
    <n v="2090915"/>
    <m/>
    <s v="00099021001 DEPOSITO DE EFECTIVO, DEPOSITANTE: JOSE ARMANDO PERICON VARGAS, CONCEPTO: DEVOLUCIÓN POR DOBLE PERCEPCIÓN, CUENTA DE DEPOSITO: CUENTA UNICA DEL TESORO /DJBR."/>
    <m/>
    <m/>
    <m/>
    <m/>
    <m/>
    <m/>
    <n v="0"/>
    <n v="3094.9"/>
    <s v="NO_CONCILIADO"/>
  </r>
  <r>
    <x v="36"/>
    <m/>
    <x v="36"/>
    <x v="25"/>
    <s v="O20909640002"/>
    <s v="BOD"/>
    <n v="2090964"/>
    <m/>
    <s v="00099021001 DEPOSITO DE EFECTIVO, DEPOSITANTE: CATACORA ALVAREZ JULIO, CONCEPTO: DOBLE PERCEPCION, CUENTA DE DEPOSITO: CUENTA UNICA DEL TESORO /DJBR."/>
    <m/>
    <m/>
    <m/>
    <m/>
    <m/>
    <m/>
    <n v="0"/>
    <n v="895.21"/>
    <s v="NO_CONCILIADO"/>
  </r>
  <r>
    <x v="0"/>
    <m/>
    <x v="0"/>
    <x v="25"/>
    <s v="B20908820002"/>
    <s v="BOD"/>
    <n v="2090882"/>
    <m/>
    <s v="00099021001 DEP.DE CHEQ.AJENOS,RET.DE CAM.,CONCEPTO: JENNY GRISELDA MACHICADO VILLARRUBIA,DEP.: BANCO UNION SA , PROCEDENCIA: BANCO UNION S.A., CHEQUE: 187960, FECHA DE EMISION:08/02/2023"/>
    <m/>
    <m/>
    <m/>
    <m/>
    <m/>
    <m/>
    <n v="0"/>
    <n v="766.67"/>
    <s v="NO_CONCILIADO"/>
  </r>
  <r>
    <x v="0"/>
    <m/>
    <x v="0"/>
    <x v="26"/>
    <s v="O20911580002"/>
    <s v="BOD"/>
    <n v="2091158"/>
    <m/>
    <s v="00099021001 DEPOSITO DE EFECTIVO, DEPOSITANTE: LOURDES ALIAGA ZAPATA, CONCEPTO: DOBLE PERCEPCION DEL MES DE FEBRERO 2023, CUENTA DE DEPOSITO: CUENTA UNICA DEL TESORO"/>
    <m/>
    <m/>
    <m/>
    <m/>
    <m/>
    <m/>
    <n v="0"/>
    <n v="2000"/>
    <s v="NO_CONCILIADO"/>
  </r>
  <r>
    <x v="7"/>
    <m/>
    <x v="7"/>
    <x v="26"/>
    <s v="O20911650002"/>
    <s v="BOD"/>
    <n v="2091165"/>
    <m/>
    <s v="00099021001 DEPOSITO DE EFECTIVO, DEPOSITANTE: FELIX SALAMANCA ERGUETA, CONCEPTO: DOBLE PERCEPCIÓN, CUENTA DE DEPOSITO: CUENTA UNICA DEL TESORO /DJBR."/>
    <m/>
    <m/>
    <m/>
    <m/>
    <m/>
    <m/>
    <n v="0"/>
    <n v="458.86"/>
    <s v="NO_CONCILIADO"/>
  </r>
  <r>
    <x v="7"/>
    <m/>
    <x v="7"/>
    <x v="26"/>
    <s v="O20911710002"/>
    <s v="BOD"/>
    <n v="2091171"/>
    <m/>
    <s v="00099021001 DEPOSITO DE EFECTIVO, DEPOSITANTE: TEOFILO BAPTISTA RAMIREZ, CONCEPTO: DEVOLUCIÓN DE HABERES 2010 MES DE ENERO DE 2023, CUENTA DE DEPOSITO: CUENTA UNICA DEL TESORO /DJBR."/>
    <m/>
    <m/>
    <m/>
    <m/>
    <m/>
    <m/>
    <n v="0"/>
    <n v="1364.9"/>
    <s v="NO_CONCILIADO"/>
  </r>
  <r>
    <x v="17"/>
    <m/>
    <x v="17"/>
    <x v="26"/>
    <s v="O20911730002"/>
    <s v="BOD"/>
    <n v="2091173"/>
    <m/>
    <s v="00601012001 DEPOSITO DE EFECTIVO, DEPOSITANTE: PLACIDO CONDORI MAMANI, CONCEPTO: DEVOLUCION DE SALDOS, CUENTA DE DEPOSITO: CUENTA UNICA DEL TESORO"/>
    <m/>
    <m/>
    <m/>
    <m/>
    <m/>
    <m/>
    <n v="0"/>
    <n v="250000"/>
    <s v="NO_CONCILIADO"/>
  </r>
  <r>
    <x v="42"/>
    <m/>
    <x v="42"/>
    <x v="26"/>
    <s v="O20911760002"/>
    <s v="BOD"/>
    <n v="2091176"/>
    <m/>
    <s v="00099021001 DEPOSITO DE EFECTIVO, DEPOSITANTE: MARCO ANTONIO BOZO RIOS - AISEM, CONCEPTO: DEVOLUCIÓN DE FONDOS POR CONCEPTO DE DESCARGO DE FONDOS EN AVANCE SEGÚN INFORME DE DESCARGO, CUENTA DE DEPOSITO: CUENTA UNICA DEL TESORO"/>
    <m/>
    <m/>
    <m/>
    <m/>
    <m/>
    <m/>
    <n v="0"/>
    <n v="145.99"/>
    <s v="NO_CONCILIADO"/>
  </r>
  <r>
    <x v="0"/>
    <m/>
    <x v="0"/>
    <x v="26"/>
    <s v="O20911810002"/>
    <s v="BOD"/>
    <n v="2091181"/>
    <m/>
    <s v="00099021001 DEPOSITO DE EFECTIVO, DEPOSITANTE: VIVEROS DURAN CRISTINA, CONCEPTO: DEVOLUCIÓN DE DEUDA, CUENTA DE DEPOSITO: CUENTA UNICA DEL TESORO"/>
    <m/>
    <m/>
    <m/>
    <m/>
    <m/>
    <m/>
    <n v="0"/>
    <n v="2283.37"/>
    <s v="NO_CONCILIADO"/>
  </r>
  <r>
    <x v="0"/>
    <m/>
    <x v="0"/>
    <x v="26"/>
    <s v="O20911910002"/>
    <s v="BOD"/>
    <n v="2091191"/>
    <m/>
    <s v="00099021001 DEPOSITO DE EFECTIVO, DEPOSITANTE: JEANNETTE ANGUS ENRIQUEZ, CONCEPTO: DEVOLUCIÓN DOBLE PERCEPCIÓN, CUENTA DE DEPOSITO: CUENTA UNICA DEL TESORO"/>
    <m/>
    <m/>
    <m/>
    <m/>
    <m/>
    <m/>
    <n v="0"/>
    <n v="1893.61"/>
    <s v="NO_CONCILIADO"/>
  </r>
  <r>
    <x v="0"/>
    <m/>
    <x v="0"/>
    <x v="26"/>
    <s v="O20912440002"/>
    <s v="BOD"/>
    <n v="2091244"/>
    <m/>
    <s v="00099021001 DEPOSITO DE EFECTIVO, DEPOSITANTE: JOSE ORLANDO SOLIZ ARGANDOÑA, CONCEPTO: DOBLE PERCEPCION, CUENTA DE DEPOSITO: CUENTA UNICA DEL TESORO"/>
    <m/>
    <m/>
    <m/>
    <m/>
    <m/>
    <m/>
    <n v="0"/>
    <n v="2184.73"/>
    <s v="NO_CONCILIADO"/>
  </r>
  <r>
    <x v="0"/>
    <m/>
    <x v="0"/>
    <x v="26"/>
    <s v="O20912550002"/>
    <s v="BOD"/>
    <n v="2091255"/>
    <m/>
    <s v="00099021001 DEPOSITO DE EFECTIVO, DEPOSITANTE: MIRIAM SILES MENDOZA, CONCEPTO: DEVOLUCIÓN DE RETROACTIVO, CUENTA DE DEPOSITO: CUENTA UNICA DEL TESORO"/>
    <m/>
    <m/>
    <m/>
    <m/>
    <m/>
    <m/>
    <n v="0"/>
    <n v="1142.2"/>
    <s v="NO_CONCILIADO"/>
  </r>
  <r>
    <x v="34"/>
    <m/>
    <x v="34"/>
    <x v="26"/>
    <s v="O20913170002"/>
    <s v="BOD"/>
    <n v="2091317"/>
    <m/>
    <s v="00597012001 DEPOSITO DE EFECTIVO, DEPOSITANTE: ALEYDA IRIS CONDORI CHOQUETARQUI, CONCEPTO: DEVOLUCIÓN IVA 13% DE LA FACTURA N°223557 CORRESPONDIENTE AL MES DE NOVIEMBRE DE LA EMPRESA AXS, CUENTA DE DEPOSITO: CUENTA UNICA DEL TESORO"/>
    <m/>
    <m/>
    <m/>
    <m/>
    <m/>
    <m/>
    <n v="0"/>
    <n v="50"/>
    <s v="NO_CONCILIADO"/>
  </r>
  <r>
    <x v="0"/>
    <m/>
    <x v="0"/>
    <x v="26"/>
    <s v="O20913190002"/>
    <s v="BOD"/>
    <n v="2091319"/>
    <m/>
    <s v="00099021001 DEPOSITO DE EFECTIVO, DEPOSITANTE: MARCO ANTONIO FERNANDEZ SILVA, CONCEPTO: DOBLE PERCEPCIÓN, CUENTA DE DEPOSITO: CUENTA UNICA DEL TESORO"/>
    <m/>
    <m/>
    <m/>
    <m/>
    <m/>
    <m/>
    <n v="0"/>
    <n v="672.96"/>
    <s v="NO_CONCILIADO"/>
  </r>
  <r>
    <x v="35"/>
    <m/>
    <x v="35"/>
    <x v="26"/>
    <s v="O20913220002"/>
    <s v="BOD"/>
    <n v="2091322"/>
    <m/>
    <s v="00293012001 DEPOSITO DE EFECTIVO, DEPOSITANTE: MARCO ANTONIO CRISPIN MARQUEZ, CONCEPTO: DEPÓSITO FUNDACIÓN CULTURAL BCB, POR DAÑOS Y PERJUICIOS MP/ OSMAN CALLAPINO, CUENTA DE DEPOSITO: CUENTA UNICA DEL TESORO"/>
    <m/>
    <m/>
    <m/>
    <m/>
    <m/>
    <m/>
    <n v="0"/>
    <n v="2500"/>
    <s v="NO_CONCILIADO"/>
  </r>
  <r>
    <x v="1"/>
    <m/>
    <x v="1"/>
    <x v="26"/>
    <s v="B20912270002"/>
    <s v="BOD"/>
    <n v="2091227"/>
    <m/>
    <s v="00099021001 DEP.DE CHEQ.AJENOS,RET.DE CAM.,CONCEPTO: INCENTIVO AL BACHILLER DESTACADO, GESTIONES 2014,2015 Y 2016,DEP.: MINISTERIO DE EDUCACION , PROCEDENCIA: BANCO UNION S.A., CHEQUE: 418, FECHA DE EMISION:31/01/2023"/>
    <m/>
    <m/>
    <m/>
    <m/>
    <m/>
    <m/>
    <n v="0"/>
    <n v="41000"/>
    <s v="NO_CONCILIADO"/>
  </r>
  <r>
    <x v="0"/>
    <m/>
    <x v="0"/>
    <x v="26"/>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r>
  <r>
    <x v="24"/>
    <m/>
    <x v="24"/>
    <x v="27"/>
    <s v="O20915030002"/>
    <s v="BOD"/>
    <n v="2091503"/>
    <m/>
    <s v="00099021001 DEPOSITO DE EFECTIVO, DEPOSITANTE: OSCAR JULIO ARCE PERALTA, CONCEPTO: DEVOLUCIÓN POR DOBLE PERCEPCIÓN, CUENTA DE DEPOSITO: CUENTA UNICA DEL TESORO /DJBR."/>
    <m/>
    <m/>
    <m/>
    <m/>
    <m/>
    <m/>
    <n v="0"/>
    <n v="2681.53"/>
    <s v="NO_CONCILIADO"/>
  </r>
  <r>
    <x v="4"/>
    <m/>
    <x v="4"/>
    <x v="27"/>
    <s v="O20915010002"/>
    <s v="BOD"/>
    <n v="2091501"/>
    <m/>
    <s v="00099021001 DEPOSITO DE EFECTIVO, DEPOSITANTE: HUGO BARBA ARAMAYO-MIN. DE SALUD Y DEP., CONCEPTO: DOBLE PERCEPCION DEVOLUCION, CUENTA DE DEPOSITO: CUENTA UNICA DEL TESORO"/>
    <m/>
    <m/>
    <m/>
    <m/>
    <m/>
    <m/>
    <n v="0"/>
    <n v="605.88"/>
    <s v="NO_CONCILIADO"/>
  </r>
  <r>
    <x v="0"/>
    <m/>
    <x v="0"/>
    <x v="27"/>
    <s v="O20915710002"/>
    <s v="BOD"/>
    <n v="2091571"/>
    <m/>
    <s v="00099021001 DEPOSITO DE EFECTIVO, DEPOSITANTE: FAUSTINA PAULA MENDEZ VILLANUEVA, CONCEPTO: REVERSIÓN TOTAL DE BOLETAS DE HABER MENSUAL, CUENTA DE DEPOSITO: CUENTA UNICA DEL TESORO"/>
    <m/>
    <m/>
    <m/>
    <m/>
    <m/>
    <m/>
    <n v="0"/>
    <n v="1010"/>
    <s v="NO_CONCILIADO"/>
  </r>
  <r>
    <x v="24"/>
    <m/>
    <x v="24"/>
    <x v="27"/>
    <s v="O20915720002"/>
    <s v="BOD"/>
    <n v="2091572"/>
    <m/>
    <s v="00099021001 DEPOSITO DE EFECTIVO, DEPOSITANTE: ADRIANA GABRIELA UGARTE MACIAS, CONCEPTO: DEVOLUCIÓN DE SUELDOS Y SALARIOS, CUENTA DE DEPOSITO: CUENTA UNICA DEL TESORO /DJBR."/>
    <m/>
    <m/>
    <m/>
    <m/>
    <m/>
    <m/>
    <n v="0"/>
    <n v="480"/>
    <s v="NO_CONCILIADO"/>
  </r>
  <r>
    <x v="0"/>
    <m/>
    <x v="0"/>
    <x v="27"/>
    <s v="O20915730002"/>
    <s v="BOD"/>
    <n v="2091573"/>
    <m/>
    <s v="00099021001 DEPOSITO DE EFECTIVO, DEPOSITANTE: FREDDY IVAN CONDORI CUNO, CONCEPTO: POR COBRO DE SEGUNDAS NUPCIAS DE LOLA CUNO CANAZA (Q.E.P.D.), CUENTA DE DEPOSITO: CUENTA UNICA DEL TESORO"/>
    <m/>
    <m/>
    <m/>
    <m/>
    <m/>
    <m/>
    <n v="0"/>
    <n v="800"/>
    <s v="NO_CONCILIADO"/>
  </r>
  <r>
    <x v="0"/>
    <m/>
    <x v="0"/>
    <x v="27"/>
    <s v="O20916260002"/>
    <s v="BOD"/>
    <n v="2091626"/>
    <m/>
    <s v="00099021001 DEPOSITO DE EFECTIVO, DEPOSITANTE: VICTORIA APAZA ARIAS, CONCEPTO: DEVOLUCIÓN POR DOBLE PERCEPCION, CUENTA DE DEPOSITO: CUENTA UNICA DEL TESORO"/>
    <m/>
    <m/>
    <m/>
    <m/>
    <m/>
    <m/>
    <n v="0"/>
    <n v="2467.81"/>
    <s v="NO_CONCILIADO"/>
  </r>
  <r>
    <x v="40"/>
    <m/>
    <x v="40"/>
    <x v="27"/>
    <s v="O20916350002"/>
    <s v="BOD"/>
    <n v="2091635"/>
    <m/>
    <s v="00213012001 DEPOSITO DE EFECTIVO, DEPOSITANTE: SOSSA SANCHEZ ERICK VICTOR, CONCEPTO: DEVOLUCIÓN DE VIATICOS, CUENTA DE DEPOSITO: CUENTA UNICA DEL TESORO"/>
    <m/>
    <m/>
    <m/>
    <m/>
    <m/>
    <m/>
    <n v="0"/>
    <n v="500"/>
    <s v="NO_CONCILIADO"/>
  </r>
  <r>
    <x v="40"/>
    <m/>
    <x v="40"/>
    <x v="27"/>
    <s v="O20916360002"/>
    <s v="BOD"/>
    <n v="2091636"/>
    <m/>
    <s v="00213012001 DEPOSITO DE EFECTIVO, DEPOSITANTE: SOSSA SANCHEZ ERICK VICTOR, CONCEPTO: DEVOLUCIÓN DE PASAJES, CUENTA DE DEPOSITO: CUENTA UNICA DEL TESORO"/>
    <m/>
    <m/>
    <m/>
    <m/>
    <m/>
    <m/>
    <n v="0"/>
    <n v="400"/>
    <s v="NO_CONCILIADO"/>
  </r>
  <r>
    <x v="0"/>
    <m/>
    <x v="0"/>
    <x v="27"/>
    <s v="O20916600002"/>
    <s v="BOD"/>
    <n v="2091660"/>
    <m/>
    <s v="00099021001 DEPOSITO DE EFECTIVO, DEPOSITANTE: TEODORO ALARCON CANDIA, CONCEPTO: DOBLE PERCEPCIÓN, CUENTA DE DEPOSITO: CUENTA UNICA DEL TESORO"/>
    <m/>
    <m/>
    <m/>
    <m/>
    <m/>
    <m/>
    <n v="0"/>
    <n v="607.47"/>
    <s v="NO_CONCILIADO"/>
  </r>
  <r>
    <x v="36"/>
    <m/>
    <x v="36"/>
    <x v="27"/>
    <s v="O20916930002"/>
    <s v="BOD"/>
    <n v="2091693"/>
    <m/>
    <s v="00099021001 DEPOSITO DE EFECTIVO, DEPOSITANTE: EVELYN TATIANA ALI CHAVEZ, CONCEPTO: REVERSION DE BOLETA DE HABER MENSUAL, CUENTA DE DEPOSITO: CUENTA UNICA DEL TESORO /DJBR."/>
    <m/>
    <m/>
    <m/>
    <m/>
    <m/>
    <m/>
    <n v="0"/>
    <n v="3649.58"/>
    <s v="NO_CONCILIADO"/>
  </r>
  <r>
    <x v="0"/>
    <m/>
    <x v="0"/>
    <x v="27"/>
    <s v="B20915930002"/>
    <s v="BOD"/>
    <n v="2091593"/>
    <m/>
    <s v="00099021001 DEP.DE CHEQ.AJENOS,RET.DE CAM.,CONCEPTO: RAUL VICENTE VEIZAGA REJAS,DEP.: BANCO UNION S.A , PROCEDENCIA: BANCO UNION S.A., CHEQUE: 187962, FECHA DE EMISION:10/02/2023"/>
    <m/>
    <m/>
    <m/>
    <m/>
    <m/>
    <m/>
    <n v="0"/>
    <n v="2252.5"/>
    <s v="NO_CONCILIADO"/>
  </r>
  <r>
    <x v="10"/>
    <m/>
    <x v="10"/>
    <x v="27"/>
    <s v="B20915940002"/>
    <s v="BOD"/>
    <n v="2091594"/>
    <m/>
    <s v="00291012008 DEP.DE CHEQ.AJENOS,RET.DE CAM.,CONCEPTO: VIVIANA AGUERO JUSTINIANO,DEP.: BANCO UNION S.A. , PROCEDENCIA: BANCO UNION S.A., CHEQUE: 187963, FECHA DE EMISION:10/02/2023"/>
    <m/>
    <m/>
    <m/>
    <m/>
    <m/>
    <m/>
    <n v="0"/>
    <n v="20031.34"/>
    <s v="NO_CONCILIADO"/>
  </r>
  <r>
    <x v="10"/>
    <m/>
    <x v="10"/>
    <x v="27"/>
    <s v="B20916000002"/>
    <s v="BOD"/>
    <n v="2091600"/>
    <m/>
    <s v="00291012008 DEP.DE CHEQ.AJENOS,RET.DE CAM.,CONCEPTO: VIVIANA AGUERO JUSTINIANO,DEP.: BANCO UNION S.A. , PROCEDENCIA: BANCO UNION S.A., CHEQUE: 187964, FECHA DE EMISION:10/02/2023"/>
    <m/>
    <m/>
    <m/>
    <m/>
    <m/>
    <m/>
    <n v="0"/>
    <n v="32336.44"/>
    <s v="NO_CONCILIADO"/>
  </r>
  <r>
    <x v="0"/>
    <m/>
    <x v="0"/>
    <x v="28"/>
    <s v="O20918840002"/>
    <s v="BOD"/>
    <n v="2091884"/>
    <m/>
    <s v="00099021001 DEPOSITO DE EFECTIVO, DEPOSITANTE: AGUSTINA RODRIGUEZ DE APAZA, CONCEPTO: DEVOLUCION NUPCIAS, CUENTA DE DEPOSITO: CUENTA UNICA DEL TESORO"/>
    <m/>
    <m/>
    <m/>
    <m/>
    <m/>
    <m/>
    <n v="0"/>
    <n v="5600"/>
    <s v="NO_CONCILIADO"/>
  </r>
  <r>
    <x v="0"/>
    <m/>
    <x v="0"/>
    <x v="28"/>
    <s v="O20919310002"/>
    <s v="BOD"/>
    <n v="2091931"/>
    <m/>
    <s v="00099021001 DEPOSITO DE EFECTIVO, DEPOSITANTE: JUSTA MENDOZA DE CARVAJAL, CONCEPTO: DEVOLUCION DE RETROACTIVO, CUENTA DE DEPOSITO: CUENTA UNICA DEL TESORO"/>
    <m/>
    <m/>
    <m/>
    <m/>
    <m/>
    <m/>
    <n v="0"/>
    <n v="700"/>
    <s v="NO_CONCILIADO"/>
  </r>
  <r>
    <x v="43"/>
    <m/>
    <x v="43"/>
    <x v="28"/>
    <s v="O20919690002"/>
    <s v="BOD"/>
    <n v="2091969"/>
    <m/>
    <s v="00099021001 DEPOSITO DE EFECTIVO, DEPOSITANTE: EDWIN VICTOR LAMAS SIVILA, CONCEPTO: DEPÓSITO POR DEVOLUCIÓN SUELDO SUPERIOR AL PRESIDENTE, CUENTA DE DEPOSITO: CUENTA UNICA DEL TESORO /DJBR."/>
    <m/>
    <m/>
    <m/>
    <m/>
    <m/>
    <m/>
    <n v="0"/>
    <n v="100"/>
    <s v="NO_CONCILIADO"/>
  </r>
  <r>
    <x v="0"/>
    <m/>
    <x v="0"/>
    <x v="28"/>
    <s v="O20919860002"/>
    <s v="BOD"/>
    <n v="2091986"/>
    <m/>
    <s v="00099021001 DEPOSITO DE EFECTIVO, DEPOSITANTE: VIVEROS DURAN CRISTINA, CONCEPTO: DEVOLUCIÓN DE DEUDA, CUENTA DE DEPOSITO: CUENTA UNICA DEL TESORO"/>
    <m/>
    <m/>
    <m/>
    <m/>
    <m/>
    <m/>
    <n v="0"/>
    <n v="0.02"/>
    <s v="NO_CONCILIADO"/>
  </r>
  <r>
    <x v="11"/>
    <m/>
    <x v="11"/>
    <x v="28"/>
    <s v="O20919890002"/>
    <s v="BOD"/>
    <n v="2091989"/>
    <m/>
    <s v="00249012001 DEPOSITO DE EFECTIVO, DEPOSITANTE: IBLIN ROSSO FLORES, CONCEPTO: DEVOLUCIÓN DE REFRIGERIO DICIEMBRE/2022, CUENTA DE DEPOSITO: CUENTA UNICA DEL TESORO"/>
    <m/>
    <m/>
    <m/>
    <m/>
    <m/>
    <m/>
    <n v="0"/>
    <n v="54"/>
    <s v="NO_CONCILIADO"/>
  </r>
  <r>
    <x v="11"/>
    <m/>
    <x v="11"/>
    <x v="28"/>
    <s v="O20919900002"/>
    <s v="BOD"/>
    <n v="2091990"/>
    <m/>
    <s v="00249012001 DEPOSITO DE EFECTIVO, DEPOSITANTE: IBLIN ROSSO FLORES, CONCEPTO: DEVOLUCIÓN DE PASAJES DICIEMBRE/2022, CUENTA DE DEPOSITO: CUENTA UNICA DEL TESORO"/>
    <m/>
    <m/>
    <m/>
    <m/>
    <m/>
    <m/>
    <n v="0"/>
    <n v="30"/>
    <s v="NO_CONCILIADO"/>
  </r>
  <r>
    <x v="0"/>
    <m/>
    <x v="0"/>
    <x v="28"/>
    <s v="O20919920002"/>
    <s v="BOD"/>
    <n v="2091992"/>
    <m/>
    <s v="00099021001 DEPOSITO DE EFECTIVO, DEPOSITANTE: MARIA JESUS HOYOS CASTRO, CONCEPTO: COBRO INDEBIDO POR SEGUNDAS NUPCIAS, CUENTA DE DEPOSITO: CUENTA UNICA DEL TESORO"/>
    <m/>
    <m/>
    <m/>
    <m/>
    <m/>
    <m/>
    <n v="0"/>
    <n v="500"/>
    <s v="NO_CONCILIADO"/>
  </r>
  <r>
    <x v="6"/>
    <m/>
    <x v="6"/>
    <x v="28"/>
    <s v="O20920250002"/>
    <s v="BOD"/>
    <n v="2092025"/>
    <m/>
    <s v="00081011101 DEPOSITO DE EFECTIVO, DEPOSITANTE: MANFRED LOPEZ VELARDE, CONCEPTO: REPOSICION DE CREDENCIAL, CUENTA DE DEPOSITO: CUENTA UNICA DEL TESORO"/>
    <m/>
    <m/>
    <m/>
    <m/>
    <m/>
    <m/>
    <n v="0"/>
    <n v="25"/>
    <s v="NO_CONCILIADO"/>
  </r>
  <r>
    <x v="6"/>
    <m/>
    <x v="6"/>
    <x v="28"/>
    <s v="O20920260002"/>
    <s v="BOD"/>
    <n v="2092026"/>
    <m/>
    <s v="00081011101 DEPOSITO DE EFECTIVO, DEPOSITANTE: MANFRED LOPEZ VELARDE, CONCEPTO: REPOSICION DE TARJETA MARCADO, CUENTA DE DEPOSITO: CUENTA UNICA DEL TESORO"/>
    <m/>
    <m/>
    <m/>
    <m/>
    <m/>
    <m/>
    <n v="0"/>
    <n v="25"/>
    <s v="NO_CONCILIADO"/>
  </r>
  <r>
    <x v="44"/>
    <m/>
    <x v="44"/>
    <x v="28"/>
    <s v="O20920480002"/>
    <s v="BOD"/>
    <n v="2092048"/>
    <m/>
    <s v="00212014306 DEPOSITO DE EFECTIVO, DEPOSITANTE: INSTITUTO NACIONAL DE REFORMA AGRARIA, CONCEPTO: DEVOLUCION PLANILLA N°18 DIRECCION DEPARTAMENTAL COCHABAMBA, CUENTA DE DEPOSITO: CUENTA UNICA DEL TESORO"/>
    <m/>
    <m/>
    <m/>
    <m/>
    <m/>
    <m/>
    <n v="0"/>
    <n v="6073"/>
    <s v="NO_CONCILIADO"/>
  </r>
  <r>
    <x v="23"/>
    <m/>
    <x v="23"/>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34.52"/>
    <s v="CONCILIADO_PARCIAL"/>
  </r>
  <r>
    <x v="21"/>
    <m/>
    <x v="21"/>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r>
  <r>
    <x v="23"/>
    <m/>
    <x v="23"/>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11.05"/>
    <s v="CONCILIADO_PARCIAL"/>
  </r>
  <r>
    <x v="23"/>
    <m/>
    <x v="23"/>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405.17"/>
    <s v="CONCILIADO_PARCIAL"/>
  </r>
  <r>
    <x v="21"/>
    <m/>
    <x v="21"/>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r>
  <r>
    <x v="22"/>
    <m/>
    <x v="22"/>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8315.7"/>
    <s v="CONCILIADO_PARCIAL"/>
  </r>
  <r>
    <x v="23"/>
    <m/>
    <x v="23"/>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1498.86"/>
    <s v="CONCILIADO_PARCIAL"/>
  </r>
  <r>
    <x v="7"/>
    <m/>
    <x v="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35132.800000000003"/>
    <s v="CONCILIADO_PARCIAL"/>
  </r>
  <r>
    <x v="7"/>
    <m/>
    <x v="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5329.7999999999884"/>
    <s v="CONCILIADO_PARCIAL"/>
  </r>
  <r>
    <x v="22"/>
    <m/>
    <x v="2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80175.509999999995"/>
    <s v="CONCILIADO_PARCIAL"/>
  </r>
  <r>
    <x v="22"/>
    <m/>
    <x v="2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6960"/>
    <s v="CONCILIADO_PARCIAL"/>
  </r>
  <r>
    <x v="22"/>
    <m/>
    <x v="2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904.32"/>
    <s v="CONCILIADO_PARCIAL"/>
  </r>
  <r>
    <x v="22"/>
    <m/>
    <x v="2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4410.35"/>
    <s v="CONCILIADO_PARCIAL"/>
  </r>
  <r>
    <x v="31"/>
    <m/>
    <x v="3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6661.54"/>
    <s v="CONCILIADO_PARCIAL"/>
  </r>
  <r>
    <x v="7"/>
    <m/>
    <x v="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643.68"/>
    <s v="CONCILIADO_PARCIAL"/>
  </r>
  <r>
    <x v="1"/>
    <m/>
    <x v="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6969.44"/>
    <s v="CONCILIADO_PARCIAL"/>
  </r>
  <r>
    <x v="45"/>
    <m/>
    <x v="45"/>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CONCILIADO_PARCIAL"/>
  </r>
  <r>
    <x v="7"/>
    <m/>
    <x v="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5281.34"/>
    <s v="CONCILIADO_PARCIAL"/>
  </r>
  <r>
    <x v="31"/>
    <m/>
    <x v="3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7325.87"/>
    <s v="CONCILIADO_PARCIAL"/>
  </r>
  <r>
    <x v="1"/>
    <m/>
    <x v="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0626.03"/>
    <s v="CONCILIADO_PARCIAL"/>
  </r>
  <r>
    <x v="1"/>
    <m/>
    <x v="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136"/>
    <s v="CONCILIADO_PARCIAL"/>
  </r>
  <r>
    <x v="7"/>
    <m/>
    <x v="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48305.39"/>
    <s v="CONCILIADO_PARCIAL"/>
  </r>
  <r>
    <x v="31"/>
    <m/>
    <x v="3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963.32"/>
    <s v="CONCILIADO_PARCIAL"/>
  </r>
  <r>
    <x v="19"/>
    <m/>
    <x v="19"/>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8056.32000000001"/>
    <s v="CONCILIADO_PARCIAL"/>
  </r>
  <r>
    <x v="19"/>
    <m/>
    <x v="19"/>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301199.24"/>
    <s v="CONCILIADO_PARCIAL"/>
  </r>
  <r>
    <x v="23"/>
    <m/>
    <x v="2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37303.730000000003"/>
    <s v="CONCILIADO_PARCIAL"/>
  </r>
  <r>
    <x v="23"/>
    <m/>
    <x v="2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38378.050000000003"/>
    <s v="CONCILIADO_PARCIAL"/>
  </r>
  <r>
    <x v="46"/>
    <m/>
    <x v="46"/>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r>
  <r>
    <x v="46"/>
    <m/>
    <x v="46"/>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r>
  <r>
    <x v="23"/>
    <m/>
    <x v="2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0793.78"/>
    <s v="CONCILIADO_PARCIAL"/>
  </r>
  <r>
    <x v="23"/>
    <m/>
    <x v="2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5898.73"/>
    <s v="CONCILIADO_PARCIAL"/>
  </r>
  <r>
    <x v="23"/>
    <m/>
    <x v="2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9003.61"/>
    <s v="CONCILIADO_PARCIAL"/>
  </r>
  <r>
    <x v="13"/>
    <m/>
    <x v="1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58241.71"/>
    <s v="CONCILIADO_PARCIAL"/>
  </r>
  <r>
    <x v="8"/>
    <m/>
    <x v="8"/>
    <x v="28"/>
    <s v="B20919460002"/>
    <s v="BOD"/>
    <n v="2091946"/>
    <m/>
    <s v="00224012007 DEP.DE CHEQ.AJENOS,RET.DE CAM.,CONCEPTO: REPOSICIÓN DE FONDOS A TRAVES DEL SIGEP AL PROGRAMA SHINAHOTA,DEP.: INSUMOS BOLIVIA , PROCEDENCIA: BANCO UNION S.A., CHEQUE: 2269, FECHA DE EMISION:10/02/2023"/>
    <m/>
    <m/>
    <m/>
    <m/>
    <m/>
    <m/>
    <n v="0"/>
    <n v="500000"/>
    <s v="NO_CONCILIADO"/>
  </r>
  <r>
    <x v="42"/>
    <m/>
    <x v="42"/>
    <x v="29"/>
    <s v="O20923230002"/>
    <s v="BOD"/>
    <n v="2092323"/>
    <m/>
    <s v="00382014302 DEPOSITO DE EFECTIVO, DEPOSITANTE: AISEM, CONCEPTO: DEVOLUCION DE VIATICOS, CUENTA DE DEPOSITO: CUENTA UNICA DEL TESORO"/>
    <m/>
    <m/>
    <m/>
    <m/>
    <m/>
    <m/>
    <n v="0"/>
    <n v="185.5"/>
    <s v="NO_CONCILIADO"/>
  </r>
  <r>
    <x v="42"/>
    <m/>
    <x v="42"/>
    <x v="29"/>
    <s v="O20923260002"/>
    <s v="BOD"/>
    <n v="2092326"/>
    <m/>
    <s v="00099021001 DEPOSITO DE EFECTIVO, DEPOSITANTE: AISEM, CONCEPTO: DEVOLUCION DE VIATICOS, CUENTA DE DEPOSITO: CUENTA UNICA DEL TESORO"/>
    <m/>
    <m/>
    <m/>
    <m/>
    <m/>
    <m/>
    <n v="0"/>
    <n v="60"/>
    <s v="NO_CONCILIADO"/>
  </r>
  <r>
    <x v="42"/>
    <m/>
    <x v="42"/>
    <x v="29"/>
    <s v="O20923280002"/>
    <s v="BOD"/>
    <n v="2092328"/>
    <m/>
    <s v="00382014302 DEPOSITO DE EFECTIVO, DEPOSITANTE: AISEM, CONCEPTO: DEVOLUCION DE VIATICOS, CUENTA DE DEPOSITO: CUENTA UNICA DEL TESORO"/>
    <m/>
    <m/>
    <m/>
    <m/>
    <m/>
    <m/>
    <n v="0"/>
    <n v="101"/>
    <s v="NO_CONCILIADO"/>
  </r>
  <r>
    <x v="40"/>
    <m/>
    <x v="40"/>
    <x v="29"/>
    <s v="O20923350002"/>
    <s v="BOD"/>
    <n v="2092335"/>
    <m/>
    <s v="00213012001 DEPOSITO DE EFECTIVO, DEPOSITANTE: ARRIAGA FLORES EVELIN, CONCEPTO: DEVOLUCION DE PASAJES, CUENTA DE DEPOSITO: CUENTA UNICA DEL TESORO"/>
    <m/>
    <m/>
    <m/>
    <m/>
    <m/>
    <m/>
    <n v="0"/>
    <n v="200"/>
    <s v="NO_CONCILIADO"/>
  </r>
  <r>
    <x v="40"/>
    <m/>
    <x v="40"/>
    <x v="29"/>
    <s v="O20923380002"/>
    <s v="BOD"/>
    <n v="2092338"/>
    <m/>
    <s v="00213012001 DEPOSITO DE EFECTIVO, DEPOSITANTE: ESCOBAR QUISPE DINA ANGELICA, CONCEPTO: DEVOLUCION DE PASAJES, CUENTA DE DEPOSITO: CUENTA UNICA DEL TESORO"/>
    <m/>
    <m/>
    <m/>
    <m/>
    <m/>
    <m/>
    <n v="0"/>
    <n v="80"/>
    <s v="NO_CONCILIADO"/>
  </r>
  <r>
    <x v="47"/>
    <m/>
    <x v="47"/>
    <x v="29"/>
    <s v="O20923460002"/>
    <s v="BOD"/>
    <n v="2092346"/>
    <m/>
    <s v="00595012002 DEPOSITO DE EFECTIVO, DEPOSITANTE: JAIME DURAN CHUQUIMIA, CONCEPTO: DEVOLUCION DE VIATICOS DEV 84/22, CUENTA DE DEPOSITO: CUENTA UNICA DEL TESORO"/>
    <m/>
    <m/>
    <m/>
    <m/>
    <m/>
    <m/>
    <n v="0"/>
    <n v="232.5"/>
    <s v="NO_CONCILIADO"/>
  </r>
  <r>
    <x v="47"/>
    <m/>
    <x v="47"/>
    <x v="29"/>
    <s v="O20923480002"/>
    <s v="BOD"/>
    <n v="2092348"/>
    <m/>
    <s v="00595012002 DEPOSITO DE EFECTIVO, DEPOSITANTE: JAIME DURAN CHUQUIMIA, CONCEPTO: DEVOLUCION DE VIATICOS DEV 68/22, CUENTA DE DEPOSITO: CUENTA UNICA DEL TESORO"/>
    <m/>
    <m/>
    <m/>
    <m/>
    <m/>
    <m/>
    <n v="0"/>
    <n v="232.5"/>
    <s v="NO_CONCILIADO"/>
  </r>
  <r>
    <x v="16"/>
    <m/>
    <x v="16"/>
    <x v="29"/>
    <s v="O20924040002"/>
    <s v="BOD"/>
    <n v="2092404"/>
    <m/>
    <s v="00587012012 DEPOSITO DE EFECTIVO, DEPOSITANTE: IRMA CHACON RIVERA E.B.C., CONCEPTO: DEVOLUCION AL COMPROBANTE NRO 1887 DE LA GESTION 2022, CUENTA DE DEPOSITO: CUENTA UNICA DEL TESORO"/>
    <m/>
    <m/>
    <m/>
    <m/>
    <m/>
    <m/>
    <n v="0"/>
    <n v="4.0999999999999996"/>
    <s v="NO_CONCILIADO"/>
  </r>
  <r>
    <x v="16"/>
    <m/>
    <x v="16"/>
    <x v="29"/>
    <s v="O20924090002"/>
    <s v="BOD"/>
    <n v="2092409"/>
    <m/>
    <s v="00587012016 DEPOSITO DE EFECTIVO, DEPOSITANTE: CAROLA CARMEN GUZMAN E.B.C., CONCEPTO: DEVOLUCION AL COMPROBANTE N° 1732 DE LA GESTION 2022, CUENTA DE DEPOSITO: CUENTA UNICA DEL TESORO"/>
    <m/>
    <m/>
    <m/>
    <m/>
    <m/>
    <m/>
    <n v="0"/>
    <n v="1596"/>
    <s v="NO_CONCILIADO"/>
  </r>
  <r>
    <x v="0"/>
    <m/>
    <x v="0"/>
    <x v="29"/>
    <s v="B20922990002"/>
    <s v="BOD"/>
    <n v="2092299"/>
    <m/>
    <s v="00099021001 DEP.DE CHEQ.AJENOS,RET.DE CAM.,CONCEPTO: OLGA BETZABE CARTAGENA FORONDA,DEP.: BANCO UNION SA , PROCEDENCIA: BANCO UNION S.A., CHEQUE: 187968, FECHA DE EMISION:14/02/2023"/>
    <m/>
    <m/>
    <m/>
    <m/>
    <m/>
    <m/>
    <n v="0"/>
    <n v="5531"/>
    <s v="NO_CONCILIADO"/>
  </r>
  <r>
    <x v="6"/>
    <m/>
    <x v="6"/>
    <x v="30"/>
    <s v="O20926680002"/>
    <s v="BOD"/>
    <n v="2092668"/>
    <m/>
    <s v="00081011101 DEPOSITO DE EFECTIVO, DEPOSITANTE: JULIETA MARGOT TORRICO LANDA, CONCEPTO: REPOSICION DE TARJETA MARCADO, CUENTA DE DEPOSITO: CUENTA UNICA DEL TESORO"/>
    <m/>
    <m/>
    <m/>
    <m/>
    <m/>
    <m/>
    <n v="0"/>
    <n v="25"/>
    <s v="NO_CONCILIADO"/>
  </r>
  <r>
    <x v="0"/>
    <m/>
    <x v="0"/>
    <x v="30"/>
    <s v="O20926820002"/>
    <s v="BOD"/>
    <n v="2092682"/>
    <m/>
    <s v="00099021001 DEPOSITO DE EFECTIVO, DEPOSITANTE: MARIO ALEJANDRO ROCA ALVAREZ, CONCEPTO: REGULARIZACION DE TOPE SALARIAL GESTION 2021, CUENTA DE DEPOSITO: CUENTA UNICA DEL TESORO"/>
    <m/>
    <m/>
    <m/>
    <m/>
    <m/>
    <m/>
    <n v="0"/>
    <n v="48314.87"/>
    <s v="NO_CONCILIADO"/>
  </r>
  <r>
    <x v="4"/>
    <m/>
    <x v="4"/>
    <x v="30"/>
    <s v="O20927080002"/>
    <s v="BOD"/>
    <n v="2092708"/>
    <m/>
    <s v="00099021001 DEPOSITO DE EFECTIVO, DEPOSITANTE: RONALD IGOR PARDO ZAPATA, CONCEPTO: DEVOLUCION RECURSOS, CUENTA DE DEPOSITO: CUENTA UNICA DEL TESORO /DJBR."/>
    <m/>
    <m/>
    <m/>
    <m/>
    <m/>
    <m/>
    <n v="0"/>
    <n v="1965.2"/>
    <s v="NO_CONCILIADO"/>
  </r>
  <r>
    <x v="0"/>
    <m/>
    <x v="0"/>
    <x v="30"/>
    <s v="O20927300002"/>
    <s v="BOD"/>
    <n v="2092730"/>
    <m/>
    <s v="00099021001 DEPOSITO DE EFECTIVO, DEPOSITANTE: TATIANA MARUSIA QUIROGA MORALES, CONCEPTO: DOBLE PERCEPCIÓN POR LA DUODECIMA DEL PERIODO ENERO 2021, CUENTA DE DEPOSITO: CUENTA UNICA DEL TESORO"/>
    <m/>
    <m/>
    <m/>
    <m/>
    <m/>
    <m/>
    <n v="0"/>
    <n v="189"/>
    <s v="NO_CONCILIADO"/>
  </r>
  <r>
    <x v="0"/>
    <m/>
    <x v="0"/>
    <x v="30"/>
    <s v="O20927660002"/>
    <s v="BOD"/>
    <n v="2092766"/>
    <m/>
    <s v="00099021001 DEPOSITO DE EFECTIVO, DEPOSITANTE: CARLOS DENCEL PELAEZ PACHECO, CONCEPTO: RENUMERACION MAXIMA PERMITIDA ENERO 2023, CUENTA DE DEPOSITO: CUENTA UNICA DEL TESORO"/>
    <m/>
    <m/>
    <m/>
    <m/>
    <m/>
    <m/>
    <n v="0"/>
    <n v="2589.23"/>
    <s v="NO_CONCILIADO"/>
  </r>
  <r>
    <x v="44"/>
    <m/>
    <x v="44"/>
    <x v="30"/>
    <s v="O20927820002"/>
    <s v="BOD"/>
    <n v="2092782"/>
    <m/>
    <s v="00212012001 DEPOSITO DE EFECTIVO, DEPOSITANTE: INRA, CONCEPTO: DEVOLUCION DE VIATICOS DE LA GESTION 2022 PREVENTIVO 1983, CUENTA DE DEPOSITO: CUENTA UNICA DEL TESORO"/>
    <m/>
    <m/>
    <m/>
    <m/>
    <m/>
    <m/>
    <n v="0"/>
    <n v="222"/>
    <s v="NO_CONCILIADO"/>
  </r>
  <r>
    <x v="34"/>
    <m/>
    <x v="34"/>
    <x v="30"/>
    <s v="O20928710002"/>
    <s v="BOD"/>
    <n v="2092871"/>
    <m/>
    <s v="00099021001 DEPOSITO DE EFECTIVO, DEPOSITANTE: ALICIA SDENKA SAAVEDRA LOREDO, CONCEPTO: DEVOLUCIÓN DE DEUDA FORM CD/DP-001, CUENTA DE DEPOSITO: CUENTA UNICA DEL TESORO /DJBR."/>
    <m/>
    <m/>
    <m/>
    <m/>
    <m/>
    <m/>
    <n v="0"/>
    <n v="1257.81"/>
    <s v="NO_CONCILIADO"/>
  </r>
  <r>
    <x v="42"/>
    <m/>
    <x v="42"/>
    <x v="30"/>
    <s v="O20928890002"/>
    <s v="BOD"/>
    <n v="2092889"/>
    <m/>
    <s v="00099021001 DEPOSITO DE EFECTIVO, DEPOSITANTE: RONALD NELSON MACHACA ZARATE, CONCEPTO: DEVOLUCIÓN DE PASAJE, CUENTA DE DEPOSITO: CUENTA UNICA DEL TESORO /DJBR."/>
    <m/>
    <m/>
    <m/>
    <m/>
    <m/>
    <m/>
    <n v="0"/>
    <n v="304"/>
    <s v="NO_CONCILIADO"/>
  </r>
  <r>
    <x v="0"/>
    <m/>
    <x v="0"/>
    <x v="30"/>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r>
  <r>
    <x v="0"/>
    <m/>
    <x v="0"/>
    <x v="30"/>
    <s v="B20927250002"/>
    <s v="BOD"/>
    <n v="2092725"/>
    <m/>
    <s v="00099021001 DEP.DE CHEQ.AJENOS,RET.DE CAM.,CONCEPTO: GASTON ENRIQUE ARANIBAR BELTRAN,DEP.: BANCO UNION S.A. , PROCEDENCIA: BANCO UNION S.A., CHEQUE: 187969, FECHA DE EMISION:15/02/2023"/>
    <m/>
    <m/>
    <m/>
    <m/>
    <m/>
    <m/>
    <n v="0"/>
    <n v="9045.0400000000009"/>
    <s v="NO_CONCILIADO"/>
  </r>
  <r>
    <x v="48"/>
    <m/>
    <x v="48"/>
    <x v="31"/>
    <s v="O20931620002"/>
    <s v="BOD"/>
    <n v="2093162"/>
    <m/>
    <s v="00294014101 DEPOSITO DE EFECTIVO, DEPOSITANTE: COTEL RL, CONCEPTO: DEVOLUCION POR TRANSFERENCIA ERRONEA DE UNIBOL A COTEL RL, CUENTA DE DEPOSITO: CUENTA UNICA DEL TESORO"/>
    <m/>
    <m/>
    <m/>
    <m/>
    <m/>
    <m/>
    <n v="0"/>
    <n v="31647"/>
    <s v="NO_CONCILIADO"/>
  </r>
  <r>
    <x v="42"/>
    <m/>
    <x v="42"/>
    <x v="31"/>
    <s v="O20931760002"/>
    <s v="BOD"/>
    <n v="2093176"/>
    <m/>
    <s v="00099021001 DEPOSITO DE EFECTIVO, DEPOSITANTE: AISEM - ROGER S. MONTEVILLA, CONCEPTO: DEVOLUCION DE PASAJES AEREOS, CUENTA DE DEPOSITO: CUENTA UNICA DEL TESORO"/>
    <m/>
    <m/>
    <m/>
    <m/>
    <m/>
    <m/>
    <n v="0"/>
    <n v="257"/>
    <s v="NO_CONCILIADO"/>
  </r>
  <r>
    <x v="42"/>
    <m/>
    <x v="42"/>
    <x v="31"/>
    <s v="O20931770002"/>
    <s v="BOD"/>
    <n v="2093177"/>
    <m/>
    <s v="00099021001 DEPOSITO DE EFECTIVO, DEPOSITANTE: AISEM - ROGER S. MONTEVILLA, CONCEPTO: DEVOLUCION DE PASAJES AEREOS, CUENTA DE DEPOSITO: CUENTA UNICA DEL TESORO"/>
    <m/>
    <m/>
    <m/>
    <m/>
    <m/>
    <m/>
    <n v="0"/>
    <n v="348"/>
    <s v="NO_CONCILIADO"/>
  </r>
  <r>
    <x v="7"/>
    <m/>
    <x v="7"/>
    <x v="31"/>
    <s v="O20931800002"/>
    <s v="BOD"/>
    <n v="2093180"/>
    <m/>
    <s v="00099021001 DEPOSITO DE EFECTIVO, DEPOSITANTE: PEDRO PABLO BAPTISTA RAMIREZ, CONCEPTO: DOBLE PERSEPCIÓN, CUENTA DE DEPOSITO: CUENTA UNICA DEL TESORO /DJBR."/>
    <m/>
    <m/>
    <m/>
    <m/>
    <m/>
    <m/>
    <n v="0"/>
    <n v="267.49"/>
    <s v="NO_CONCILIADO"/>
  </r>
  <r>
    <x v="27"/>
    <m/>
    <x v="27"/>
    <x v="31"/>
    <s v="O20932250002"/>
    <s v="BOD"/>
    <n v="2093225"/>
    <m/>
    <s v="00099021001 DEPOSITO DE EFECTIVO, DEPOSITANTE: MARCO ANTONIO TAPIA FLORES, CONCEPTO: DEVOLUCION POR DOBLE PERCEPCION, CUENTA DE DEPOSITO: CUENTA UNICA DEL TESORO /DJBR."/>
    <m/>
    <m/>
    <m/>
    <m/>
    <m/>
    <m/>
    <n v="0"/>
    <n v="369.59"/>
    <s v="NO_CONCILIADO"/>
  </r>
  <r>
    <x v="0"/>
    <m/>
    <x v="0"/>
    <x v="31"/>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r>
  <r>
    <x v="1"/>
    <m/>
    <x v="1"/>
    <x v="31"/>
    <s v="B20931170002"/>
    <s v="BOD"/>
    <n v="2093117"/>
    <m/>
    <s v="00099021001 DEP.DE CHEQ.AJENOS,RET.DE CAM.,CONCEPTO: DEVOLUCIÓN DE COTIZACIONES EXCESO EMP. FBP,DEP.: FUTURO DE BOLIVIA S.A. AFP , PROCEDENCIA: BANCO DE CREDITO DE BOLIVIA S.A., CHEQUE: 68930, FECHA DE EMISION:15/02/2023"/>
    <m/>
    <m/>
    <m/>
    <m/>
    <m/>
    <m/>
    <n v="0"/>
    <n v="496.16"/>
    <s v="NO_CONCILIADO"/>
  </r>
  <r>
    <x v="1"/>
    <m/>
    <x v="1"/>
    <x v="31"/>
    <s v="B20931210002"/>
    <s v="BOD"/>
    <n v="2093121"/>
    <m/>
    <s v="00099021001 DEP.DE CHEQ.AJENOS,RET.DE CAM.,CONCEPTO: DEVOLUCIÓN COTIZACIÓN EXCESO EMPLEADOR,DEP.: FUTURO DE BOLIVIA S.A. AFP , PROCEDENCIA: BANCO DE CREDITO DE BOLIVIA S.A., CHEQUE: 68931, FECHA DE EMISION:15/02/2023"/>
    <m/>
    <m/>
    <m/>
    <m/>
    <m/>
    <m/>
    <n v="0"/>
    <n v="1973.3"/>
    <s v="NO_CONCILIADO"/>
  </r>
  <r>
    <x v="49"/>
    <m/>
    <x v="49"/>
    <x v="31"/>
    <s v="B20931500002"/>
    <s v="BOD"/>
    <n v="2093150"/>
    <m/>
    <s v="00030011102 DEP.DE CHEQ.AJENOS,RET.DE CAM.,CONCEPTO: DEVOLUCION PASAJE AEREO MIGUEL SALAZAR C31-2-37/2022,DEP.: MIGUEL SALAZAR LIMA , PROCEDENCIA: BANCO UNION S.A., CHEQUE: 959, FECHA DE EMISION:15/02/2023"/>
    <m/>
    <m/>
    <m/>
    <m/>
    <m/>
    <m/>
    <n v="0"/>
    <n v="1459"/>
    <s v="NO_CONCILIADO"/>
  </r>
  <r>
    <x v="0"/>
    <m/>
    <x v="0"/>
    <x v="31"/>
    <s v="B20931780002"/>
    <s v="BOD"/>
    <n v="2093178"/>
    <m/>
    <s v="00099021001 DEP.DE CHEQ.AJENOS,RET.DE CAM.,CONCEPTO: EDDY WILMER LAURA BALTAZAR,DEP.: BANCO UNION SA , PROCEDENCIA: BANCO UNION S.A., CHEQUE: 187973, FECHA DE EMISION:16/02/2023"/>
    <m/>
    <m/>
    <m/>
    <m/>
    <m/>
    <m/>
    <n v="0"/>
    <n v="30000"/>
    <s v="NO_CONCILIADO"/>
  </r>
  <r>
    <x v="4"/>
    <m/>
    <x v="4"/>
    <x v="31"/>
    <s v="B20931790002"/>
    <s v="BOD"/>
    <n v="2093179"/>
    <m/>
    <s v="00099021001 DEP.DE CHEQ.AJENOS,RET.DE CAM.,CONCEPTO: JUAN CARLOS VALERIO MOLINA MALDONADO,DEP.: BANCO UNION SA , PROCEDENCIA: BANCO UNION S.A., CHEQUE: 187972, FECHA DE EMISION:16/02/2023 /DJBR."/>
    <m/>
    <m/>
    <m/>
    <m/>
    <m/>
    <m/>
    <n v="0"/>
    <n v="661.82"/>
    <s v="NO_CONCILIADO"/>
  </r>
  <r>
    <x v="0"/>
    <m/>
    <x v="0"/>
    <x v="31"/>
    <s v="B20931840002"/>
    <s v="BOD"/>
    <n v="2093184"/>
    <m/>
    <s v="00099021001 DEP.DE CHEQ.AJENOS,RET.DE CAM.,CONCEPTO: GLADIS CLEMENCIA PATZY CALVIMONTES,DEP.: BANCO UNION SA , PROCEDENCIA: BANCO UNION S.A., CHEQUE: 187970, FECHA DE EMISION:16/02/2023"/>
    <m/>
    <m/>
    <m/>
    <m/>
    <m/>
    <m/>
    <n v="0"/>
    <n v="568.66"/>
    <s v="NO_CONCILIADO"/>
  </r>
  <r>
    <x v="0"/>
    <m/>
    <x v="0"/>
    <x v="32"/>
    <s v="O20934610002"/>
    <s v="BOD"/>
    <n v="2093461"/>
    <m/>
    <s v="00099021001 DEPOSITO DE EFECTIVO, DEPOSITANTE: ABDON COAQUIRA HUMEREZ, CONCEPTO: DOBLE PERCEPCION POR LOS MESES:ENERO - FEBRERO 2021, CUENTA DE DEPOSITO: CUENTA UNICA DEL TESORO"/>
    <m/>
    <m/>
    <m/>
    <m/>
    <m/>
    <m/>
    <n v="0"/>
    <n v="3083.56"/>
    <s v="NO_CONCILIADO"/>
  </r>
  <r>
    <x v="40"/>
    <m/>
    <x v="40"/>
    <x v="32"/>
    <s v="O20935050002"/>
    <s v="BOD"/>
    <n v="2093505"/>
    <m/>
    <s v="00213012001 DEPOSITO DE EFECTIVO, DEPOSITANTE: DINA RAQUEL RAMIREZ RODRIGUEZ, CONCEPTO: DEVOLUCION DE PASAJES, CUENTA DE DEPOSITO: CUENTA UNICA DEL TESORO"/>
    <m/>
    <m/>
    <m/>
    <m/>
    <m/>
    <m/>
    <n v="0"/>
    <n v="150"/>
    <s v="NO_CONCILIADO"/>
  </r>
  <r>
    <x v="34"/>
    <m/>
    <x v="34"/>
    <x v="32"/>
    <s v="O20935230002"/>
    <s v="BOD"/>
    <n v="2093523"/>
    <m/>
    <s v="00597012001 DEPOSITO DE EFECTIVO, DEPOSITANTE: MIGUEL ANGEL VINAYA CRUZ, CONCEPTO: DEPÓSITO POR ADEUDOS REGISTRADOS EN ESTADOS FINANCIEROS COMIBOL GESTIÓN 2017, CUENTA DE DEPOSITO: CUENTA UNICA DEL TESORO"/>
    <m/>
    <m/>
    <m/>
    <m/>
    <m/>
    <m/>
    <n v="0"/>
    <n v="658.26"/>
    <s v="NO_CONCILIADO"/>
  </r>
  <r>
    <x v="0"/>
    <m/>
    <x v="0"/>
    <x v="32"/>
    <s v="O20935350002"/>
    <s v="BOD"/>
    <n v="2093535"/>
    <m/>
    <s v="00099021001 DEPOSITO DE EFECTIVO, DEPOSITANTE: CAFETERIA &quot;ELY&quot;, CONCEPTO: DEVOLUCIÓN DE RECURSOS ORDINARIOS DICIEMBRE - 2022, CUENTA DE DEPOSITO: CUENTA UNICA DEL TESORO"/>
    <m/>
    <m/>
    <m/>
    <m/>
    <m/>
    <m/>
    <n v="0"/>
    <n v="274.3"/>
    <s v="NO_CONCILIADO"/>
  </r>
  <r>
    <x v="50"/>
    <m/>
    <x v="50"/>
    <x v="32"/>
    <s v="O20936080002"/>
    <s v="BOD"/>
    <n v="2093608"/>
    <m/>
    <s v="00423142001 DEPOSITO DE EFECTIVO, DEPOSITANTE: CAJA DE SALUD DE CAMINOS Y RA, CONCEPTO: DEVOLUCION DE RETROACTIVO, CUENTA DE DEPOSITO: CUENTA UNICA DEL TESORO"/>
    <m/>
    <m/>
    <m/>
    <m/>
    <m/>
    <m/>
    <n v="0"/>
    <n v="0.99"/>
    <s v="CONCILIADO_PARCIAL"/>
  </r>
  <r>
    <x v="34"/>
    <m/>
    <x v="34"/>
    <x v="32"/>
    <s v="O20936370002"/>
    <s v="BOD"/>
    <n v="2093637"/>
    <m/>
    <s v="00597012001 DEPOSITO DE EFECTIVO, DEPOSITANTE: JESUS REYNALDO COCHI LIMACHI, CONCEPTO: DEUDA REGISTRADA EN COMIBOL EN LA GESTIÓN 2017, CUENTA DE DEPOSITO: CUENTA UNICA DEL TESORO"/>
    <m/>
    <m/>
    <m/>
    <m/>
    <m/>
    <m/>
    <n v="0"/>
    <n v="72"/>
    <s v="NO_CONCILIADO"/>
  </r>
  <r>
    <x v="1"/>
    <m/>
    <x v="1"/>
    <x v="32"/>
    <s v="B20934680002"/>
    <s v="BOD"/>
    <n v="2093468"/>
    <m/>
    <s v="00099021001 DEP.DE CHEQ.AJENOS,RET.DE CAM.,CONCEPTO: FRACCION COMPLEMENTARIA MENSUAL,DEP.: FUTURO DE BOLIVIA SA AFP , PROCEDENCIA: BANCO DE CREDITO DE BOLIVIA S.A., CHEQUE: 68936, FECHA DE EMISION:17/02/2023"/>
    <m/>
    <m/>
    <m/>
    <m/>
    <m/>
    <m/>
    <n v="0"/>
    <n v="12091.45"/>
    <s v="NO_CONCILIADO"/>
  </r>
  <r>
    <x v="1"/>
    <m/>
    <x v="1"/>
    <x v="32"/>
    <s v="B20934700002"/>
    <s v="BOD"/>
    <n v="2093470"/>
    <m/>
    <s v="00099021001 DEP.DE CHEQ.AJENOS,RET.DE CAM.,CONCEPTO: COMPENSACION MENSUAL DE COTIZACIONES,DEP.: FUTURO DE BOLIVIA SA AFP , PROCEDENCIA: BANCO DE CREDITO DE BOLIVIA S.A., CHEQUE: 68935, FECHA DE EMISION:17/02/2023"/>
    <m/>
    <m/>
    <m/>
    <m/>
    <m/>
    <m/>
    <n v="0"/>
    <n v="402043.43"/>
    <s v="NO_CONCILIADO"/>
  </r>
  <r>
    <x v="51"/>
    <m/>
    <x v="51"/>
    <x v="32"/>
    <s v="B20935090002"/>
    <s v="BOD"/>
    <n v="2093509"/>
    <m/>
    <s v="00078034201 DEP.DE CHEQ.AJENOS,RET.DE CAM.,CONCEPTO: DEVOLUCION POR CONCILIACION CON TALLER SURGAS EQUIPOS NO REPORTADOS EN BASE DE DATOS ANH,DEP.: ROSSMERY NELLY ARUQUIPA MAMANI , PROCEDENCIA: BANCO UNION S.A., CHEQUE: 157, FECHA DE EMISION:14/02/2023"/>
    <m/>
    <m/>
    <m/>
    <m/>
    <m/>
    <m/>
    <n v="0"/>
    <n v="5999.52"/>
    <s v="NO_CONCILIADO"/>
  </r>
  <r>
    <x v="52"/>
    <m/>
    <x v="52"/>
    <x v="32"/>
    <s v="B20935140002"/>
    <s v="BOD"/>
    <n v="2093514"/>
    <m/>
    <s v="00099021001 DEP.DE CHEQ.AJENOS,RET.DE CAM.,CONCEPTO: DEVOLUCION AETN,DEP.: CAJA DE SALUD DE LA BANCA PRIVADA , PROCEDENCIA: BANCO NACIONAL DE BOLIVIA S.A., CHEQUE: 3599370, FECHA DE EMISION:07/02/2023"/>
    <m/>
    <m/>
    <m/>
    <m/>
    <m/>
    <m/>
    <n v="0"/>
    <n v="2758.69"/>
    <s v="NO_CONCILIADO"/>
  </r>
  <r>
    <x v="51"/>
    <m/>
    <x v="51"/>
    <x v="32"/>
    <s v="B20935150002"/>
    <s v="BOD"/>
    <n v="2093515"/>
    <m/>
    <s v="00078034201 DEP.DE CHEQ.AJENOS,RET.DE CAM.,CONCEPTO: DEVOLUCION POR DESCUENTO DE LICENCIA SIN GOCE DE HABERES FUENTE 42- ORGANISMO 230,DEP.: ROSSMERY ARUQUIPA , PROCEDENCIA: BANCO UNION S.A., CHEQUE: 159, FECHA DE EMISION:15/02/2023"/>
    <m/>
    <m/>
    <m/>
    <m/>
    <m/>
    <m/>
    <n v="0"/>
    <n v="1663.33"/>
    <s v="NO_CONCILIADO"/>
  </r>
  <r>
    <x v="52"/>
    <m/>
    <x v="52"/>
    <x v="32"/>
    <s v="B20935160002"/>
    <s v="BOD"/>
    <n v="2093516"/>
    <m/>
    <s v="00099021001 DEP.DE CHEQ.AJENOS,RET.DE CAM.,CONCEPTO: DEVOLUCION APS,DEP.: CAJA DE SALUD DE LA BANCA PRIVADA , PROCEDENCIA: BANCO NACIONAL DE BOLIVIA S.A., CHEQUE: 3599405, FECHA DE EMISION:07/02/2023"/>
    <m/>
    <m/>
    <m/>
    <m/>
    <m/>
    <m/>
    <n v="0"/>
    <n v="3226.01"/>
    <s v="NO_CONCILIADO"/>
  </r>
  <r>
    <x v="0"/>
    <m/>
    <x v="0"/>
    <x v="33"/>
    <s v="O20938510002"/>
    <s v="BOD"/>
    <n v="2093851"/>
    <m/>
    <s v="00099021001 DEPOSITO DE EFECTIVO, DEPOSITANTE: FREDY MOISES FLORES MAMANI, CONCEPTO: COBRO INDEBIDO DEL P.R.A., CUENTA DE DEPOSITO: CUENTA UNICA DEL TESORO"/>
    <m/>
    <m/>
    <m/>
    <m/>
    <m/>
    <m/>
    <n v="0"/>
    <n v="500"/>
    <s v="NO_CONCILIADO"/>
  </r>
  <r>
    <x v="0"/>
    <m/>
    <x v="0"/>
    <x v="33"/>
    <s v="O20938640002"/>
    <s v="BOD"/>
    <n v="2093864"/>
    <m/>
    <s v="00099021001 DEPOSITO DE EFECTIVO, DEPOSITANTE: EMILIANA LIMACHI POMA, CONCEPTO: COBRO INDEBIDO DEVOLUCION, CUENTA DE DEPOSITO: CUENTA UNICA DEL TESORO"/>
    <m/>
    <m/>
    <m/>
    <m/>
    <m/>
    <m/>
    <n v="0"/>
    <n v="950"/>
    <s v="NO_CONCILIADO"/>
  </r>
  <r>
    <x v="0"/>
    <m/>
    <x v="0"/>
    <x v="33"/>
    <s v="O20939010002"/>
    <s v="BOD"/>
    <n v="2093901"/>
    <m/>
    <s v="00099021001 DEPOSITO DE EFECTIVO, DEPOSITANTE: CLARIVEL AYALA PERROGON CI 3232504, CONCEPTO: DEVOLUCION DE SUELDOS Y SALARIOS, CUENTA DE DEPOSITO: CUENTA UNICA DEL TESORO"/>
    <m/>
    <m/>
    <m/>
    <m/>
    <m/>
    <m/>
    <n v="0"/>
    <n v="10244.94"/>
    <s v="NO_CONCILIADO"/>
  </r>
  <r>
    <x v="40"/>
    <m/>
    <x v="40"/>
    <x v="33"/>
    <s v="O20938930002"/>
    <s v="BOD"/>
    <n v="2093893"/>
    <m/>
    <s v="00213012001 DEPOSITO DE EFECTIVO, DEPOSITANTE: PRISCILA ANGELA RAMOS CHUQUIMIA, CONCEPTO: DEVOLUCION DE PASAJES, CUENTA DE DEPOSITO: CUENTA UNICA DEL TESORO"/>
    <m/>
    <m/>
    <m/>
    <m/>
    <m/>
    <m/>
    <n v="0"/>
    <n v="130"/>
    <s v="NO_CONCILIADO"/>
  </r>
  <r>
    <x v="40"/>
    <m/>
    <x v="40"/>
    <x v="33"/>
    <s v="O20938920002"/>
    <s v="BOD"/>
    <n v="2093892"/>
    <m/>
    <s v="00213012001 DEPOSITO DE EFECTIVO, DEPOSITANTE: VICTOR HUGO GUIBARRA ESCOBAR, CONCEPTO: DEVOLUCION DE PASAJES, CUENTA DE DEPOSITO: CUENTA UNICA DEL TESORO"/>
    <m/>
    <m/>
    <m/>
    <m/>
    <m/>
    <m/>
    <n v="0"/>
    <n v="130"/>
    <s v="NO_CONCILIADO"/>
  </r>
  <r>
    <x v="9"/>
    <m/>
    <x v="9"/>
    <x v="33"/>
    <s v="O20939020002"/>
    <s v="BOD"/>
    <n v="2093902"/>
    <m/>
    <s v="00132032001 DEPOSITO DE EFECTIVO, DEPOSITANTE: NINA CRUZ DE MACIAS IVONNE NATIVIDAD, CONCEPTO: DEVOLUCIÓN DE SALDO CONTRATO SEDEM - GJ - ECEBOL N° 145-2022, CUENTA DE DEPOSITO: CUENTA UNICA DEL TESORO"/>
    <m/>
    <m/>
    <m/>
    <m/>
    <m/>
    <m/>
    <n v="0"/>
    <n v="1019.99"/>
    <s v="NO_CONCILIADO"/>
  </r>
  <r>
    <x v="3"/>
    <m/>
    <x v="3"/>
    <x v="33"/>
    <s v="O20939750002"/>
    <s v="BOD"/>
    <n v="2093975"/>
    <m/>
    <s v="00389012001 DEPOSITO DE EFECTIVO, DEPOSITANTE: OF CENTRAL - MC4 SRL, CONCEPTO: DEVOLUCION DE RECURSOS POR PAGO EN DEMASIA C-31 N°778 DA 1, CUENTA DE DEPOSITO: CUENTA UNICA DEL TESORO"/>
    <m/>
    <m/>
    <m/>
    <m/>
    <m/>
    <m/>
    <n v="0"/>
    <n v="31"/>
    <s v="NO_CONCILIADO"/>
  </r>
  <r>
    <x v="40"/>
    <m/>
    <x v="40"/>
    <x v="33"/>
    <s v="O20939980002"/>
    <s v="BOD"/>
    <n v="2093998"/>
    <m/>
    <s v="00213012001 DEPOSITO DE EFECTIVO, DEPOSITANTE: LUIS JAVIER AGUILAR MORALES, CONCEPTO: DEVOLUCION DE PASAJES, CUENTA DE DEPOSITO: CUENTA UNICA DEL TESORO"/>
    <m/>
    <m/>
    <m/>
    <m/>
    <m/>
    <m/>
    <n v="0"/>
    <n v="250"/>
    <s v="NO_CONCILIADO"/>
  </r>
  <r>
    <x v="53"/>
    <m/>
    <x v="53"/>
    <x v="33"/>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r>
  <r>
    <x v="10"/>
    <m/>
    <x v="10"/>
    <x v="33"/>
    <s v="B20938650002"/>
    <s v="BOD"/>
    <n v="2093865"/>
    <m/>
    <s v="00291034201 DEP.DE CHEQ.AJENOS,RET.DE CAM.,CONCEPTO: TRANSFERENCIA DE RECURSOS,DEP.: ADMINISTRADORA BOLIVIANA DE CARRETERAS -ABC , PROCEDENCIA: BANCO UNION S.A., CHEQUE: 34, FECHA DE EMISION:17/02/2023"/>
    <m/>
    <m/>
    <m/>
    <m/>
    <m/>
    <m/>
    <n v="0"/>
    <n v="10462015"/>
    <s v="NO_CONCILIADO"/>
  </r>
  <r>
    <x v="10"/>
    <m/>
    <x v="10"/>
    <x v="33"/>
    <s v="B20938630002"/>
    <s v="BOD"/>
    <n v="2093863"/>
    <m/>
    <s v="00291034101 DEP.DE CHEQ.AJENOS,RET.DE CAM.,CONCEPTO: TRANSFERENCIA DE RECURSOS,DEP.: ADMINISTRADORA BOLIVIANA DE CARRETERAS-ABC , PROCEDENCIA: BANCO UNION S.A., CHEQUE: 33, FECHA DE EMISION:17/02/2023"/>
    <m/>
    <m/>
    <m/>
    <m/>
    <m/>
    <m/>
    <n v="0"/>
    <n v="3701940.05"/>
    <s v="NO_CONCILIADO"/>
  </r>
  <r>
    <x v="0"/>
    <m/>
    <x v="0"/>
    <x v="33"/>
    <s v="B20938520002"/>
    <s v="BOD"/>
    <n v="2093852"/>
    <m/>
    <s v="00099021001 DEP.DE CHEQ.AJENOS,RET.DE CAM.,CONCEPTO: DEVOLUCION COTIZACION EXCESO,DEP.: FUTURO DE BOLIVIA SA - AFP , PROCEDENCIA: BANCO DE CREDITO DE BOLIVIA S.A., CHEQUE: 68937, FECHA DE EMISION:17/02/2023"/>
    <m/>
    <m/>
    <m/>
    <m/>
    <m/>
    <m/>
    <n v="0"/>
    <n v="577.65"/>
    <s v="NO_CONCILIADO"/>
  </r>
  <r>
    <x v="44"/>
    <m/>
    <x v="44"/>
    <x v="34"/>
    <s v="O20941960002"/>
    <s v="BOD"/>
    <n v="2094196"/>
    <m/>
    <s v="00212012001 DEPOSITO DE EFECTIVO, DEPOSITANTE: MARIA LOPEZ SEGALES CI.6019179LP, CONCEPTO: REPOSICION DE CREDENCIAL, CUENTA DE DEPOSITO: CUENTA UNICA DEL TESORO"/>
    <m/>
    <m/>
    <m/>
    <m/>
    <m/>
    <m/>
    <n v="0"/>
    <n v="60"/>
    <s v="NO_CONCILIADO"/>
  </r>
  <r>
    <x v="7"/>
    <m/>
    <x v="7"/>
    <x v="34"/>
    <s v="O20942340002"/>
    <s v="BOD"/>
    <n v="2094234"/>
    <m/>
    <s v="00015011108 DEPOSITO DE EFECTIVO, DEPOSITANTE: MINISTERIO DE GOBIERNO, CONCEPTO: DEPÓSITO A LA CUT, CUENTA DE DEPOSITO: CUENTA UNICA DEL TESORO"/>
    <m/>
    <m/>
    <m/>
    <m/>
    <m/>
    <m/>
    <n v="0"/>
    <n v="60"/>
    <s v="NO_CONCILIADO"/>
  </r>
  <r>
    <x v="14"/>
    <m/>
    <x v="14"/>
    <x v="34"/>
    <s v="O20942540002"/>
    <s v="BOD"/>
    <n v="2094254"/>
    <m/>
    <s v="00251012001 DEPOSITO DE EFECTIVO, DEPOSITANTE: BERNARDINA CAMACHO, CONCEPTO: DEVOLUCIÓN DE SALDO EXCEDENTE DE REFRIGERIO - FEBRERO 2022, CUENTA DE DEPOSITO: CUENTA UNICA DEL TESORO"/>
    <m/>
    <m/>
    <m/>
    <m/>
    <m/>
    <m/>
    <n v="0"/>
    <n v="270"/>
    <s v="NO_CONCILIADO"/>
  </r>
  <r>
    <x v="0"/>
    <m/>
    <x v="0"/>
    <x v="34"/>
    <s v="O20942750002"/>
    <s v="BOD"/>
    <n v="2094275"/>
    <m/>
    <s v="00099021001 DEPOSITO DE EFECTIVO, DEPOSITANTE: ROSA AMALIA QUISBERT DE MARCA, CONCEPTO: DEVOLUCION DE RETROACTIVO, CUENTA DE DEPOSITO: CUENTA UNICA DEL TESORO"/>
    <m/>
    <m/>
    <m/>
    <m/>
    <m/>
    <m/>
    <n v="0"/>
    <n v="200"/>
    <s v="NO_CONCILIADO"/>
  </r>
  <r>
    <x v="41"/>
    <m/>
    <x v="41"/>
    <x v="34"/>
    <s v="O20943930002"/>
    <s v="BOD"/>
    <n v="2094393"/>
    <m/>
    <s v="00099021001 DEPOSITO DE EFECTIVO, DEPOSITANTE: JORGE LUIS CRUZ TAMBO, CONCEPTO: DEVOLUCION DE DOBLE ABONO DE REFRIGERIO POR 1 DIA EN FEBRERO DE 2022, CUENTA DE DEPOSITO: CUENTA UNICA DEL TESORO /DJBR."/>
    <m/>
    <m/>
    <m/>
    <m/>
    <m/>
    <m/>
    <n v="0"/>
    <n v="18"/>
    <s v="NO_CONCILIADO"/>
  </r>
  <r>
    <x v="41"/>
    <m/>
    <x v="41"/>
    <x v="34"/>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r>
  <r>
    <x v="7"/>
    <m/>
    <x v="7"/>
    <x v="34"/>
    <s v="O20944010002"/>
    <s v="BOD"/>
    <n v="2094401"/>
    <m/>
    <s v="00015011107 DEPOSITO DE EFECTIVO, DEPOSITANTE: JORGE COSTAS, CONCEPTO: PAGO CONTRAPARTE SERVICIO DE ENERGIA ELECTRICA CALLE CUBA N°1617, CUENTA DE DEPOSITO: CUENTA UNICA DEL TESORO"/>
    <m/>
    <m/>
    <m/>
    <m/>
    <m/>
    <m/>
    <n v="0"/>
    <n v="340.35"/>
    <s v="NO_CONCILIADO"/>
  </r>
  <r>
    <x v="7"/>
    <m/>
    <x v="7"/>
    <x v="34"/>
    <s v="O20944040002"/>
    <s v="BOD"/>
    <n v="2094404"/>
    <m/>
    <s v="00015011107 DEPOSITO DE EFECTIVO, DEPOSITANTE: JORGE COSTAS, CONCEPTO: PAGO CONTRAPARTE SERVICIO DE AGUA POTABLE CALLE CUBA N°1617, CUENTA DE DEPOSITO: CUENTA UNICA DEL TESORO"/>
    <m/>
    <m/>
    <m/>
    <m/>
    <m/>
    <m/>
    <n v="0"/>
    <n v="327.06"/>
    <s v="NO_CONCILIADO"/>
  </r>
  <r>
    <x v="40"/>
    <m/>
    <x v="40"/>
    <x v="34"/>
    <s v="O20944050002"/>
    <s v="BOD"/>
    <n v="2094405"/>
    <m/>
    <s v="00213012001 DEPOSITO DE EFECTIVO, DEPOSITANTE: ISRAEL BECKAR RIVERO COPA, CONCEPTO: DEVOLUCIÓN DE PASAJES, CUENTA DE DEPOSITO: CUENTA UNICA DEL TESORO"/>
    <m/>
    <m/>
    <m/>
    <m/>
    <m/>
    <m/>
    <n v="0"/>
    <n v="130"/>
    <s v="NO_CONCILIADO"/>
  </r>
  <r>
    <x v="24"/>
    <m/>
    <x v="24"/>
    <x v="34"/>
    <s v="B20941840002"/>
    <s v="BOD"/>
    <n v="2094184"/>
    <m/>
    <s v="00099021001 DEP.DE CHEQ.AJENOS,RET.DE CAM.,CONCEPTO: PAGO POR DESCUENTO RECURSOS PUBLICOS,DEP.: CAJA NACIONAL DE SALUD , PROCEDENCIA: BANCO UNION S.A., CHEQUE: 66138, FECHA DE EMISION:22/02/2023"/>
    <m/>
    <m/>
    <m/>
    <m/>
    <m/>
    <m/>
    <n v="0"/>
    <n v="12790.75"/>
    <s v="NO_CONCILIADO"/>
  </r>
  <r>
    <x v="54"/>
    <m/>
    <x v="54"/>
    <x v="35"/>
    <s v="O20945600002"/>
    <s v="BOD"/>
    <n v="2094560"/>
    <m/>
    <s v="00598012001 DEPOSITO DE EFECTIVO, DEPOSITANTE: EDITORIAL DEL ESTADO -VIVIANA QUINTANILLA MORILLAS, CONCEPTO: ALQUILER PARA LA RENDICION PUBLICA DE CUENTAS FINAL GESTION 2022, CUENTA DE DEPOSITO: CUENTA UNICA DEL TESORO"/>
    <m/>
    <m/>
    <m/>
    <m/>
    <m/>
    <m/>
    <n v="0"/>
    <n v="2000"/>
    <s v="NO_CONCILIADO"/>
  </r>
  <r>
    <x v="7"/>
    <m/>
    <x v="7"/>
    <x v="35"/>
    <s v="O20945650002"/>
    <s v="BOD"/>
    <n v="2094565"/>
    <m/>
    <s v="00099021001 DEPOSITO DE EFECTIVO, DEPOSITANTE: RENE PINTO CUELLAR, CONCEPTO: DEVOLUCION DE DEUDA, CUENTA DE DEPOSITO: CUENTA UNICA DEL TESORO /DJBR."/>
    <m/>
    <m/>
    <m/>
    <m/>
    <m/>
    <m/>
    <n v="0"/>
    <n v="773.78"/>
    <s v="NO_CONCILIADO"/>
  </r>
  <r>
    <x v="40"/>
    <m/>
    <x v="40"/>
    <x v="35"/>
    <s v="O20945800002"/>
    <s v="BOD"/>
    <n v="2094580"/>
    <m/>
    <s v="00213012001 DEPOSITO DE EFECTIVO, DEPOSITANTE: MARCO ANTONIO CONDORI HUARACHI, CONCEPTO: DEVOLUCION DE PASAJES, CUENTA DE DEPOSITO: CUENTA UNICA DEL TESORO"/>
    <m/>
    <m/>
    <m/>
    <m/>
    <m/>
    <m/>
    <n v="0"/>
    <n v="90"/>
    <s v="NO_CONCILIADO"/>
  </r>
  <r>
    <x v="0"/>
    <m/>
    <x v="0"/>
    <x v="35"/>
    <s v="O20945950002"/>
    <s v="BOD"/>
    <n v="2094595"/>
    <m/>
    <s v="00099021001 DEPOSITO DE EFECTIVO, DEPOSITANTE: LUCRECIA VELARDE VDA. DE FLORES, CONCEPTO: DEVOLUCION DE SUELDO, CUENTA DE DEPOSITO: CUENTA UNICA DEL TESORO"/>
    <m/>
    <m/>
    <m/>
    <m/>
    <m/>
    <m/>
    <n v="0"/>
    <n v="1500"/>
    <s v="NO_CONCILIADO"/>
  </r>
  <r>
    <x v="3"/>
    <m/>
    <x v="3"/>
    <x v="35"/>
    <s v="O20946280002"/>
    <s v="BOD"/>
    <n v="2094628"/>
    <m/>
    <s v="00389012001 DEPOSITO DE EFECTIVO, DEPOSITANTE: GILMA ZENTENO MIRANDA, CONCEPTO: DEVOLUCION DE RECURSOS NO EJECUTADOS C-31 1898/2022, CUENTA DE DEPOSITO: CUENTA UNICA DEL TESORO"/>
    <m/>
    <m/>
    <m/>
    <m/>
    <m/>
    <m/>
    <n v="0"/>
    <n v="378.75"/>
    <s v="NO_CONCILIADO"/>
  </r>
  <r>
    <x v="0"/>
    <m/>
    <x v="0"/>
    <x v="35"/>
    <s v="O20946550002"/>
    <s v="BOD"/>
    <n v="2094655"/>
    <m/>
    <s v="00099021001 DEPOSITO DE EFECTIVO, DEPOSITANTE: CESAR ALVARO HUAYNOCA DELGADO, CONCEPTO: DEVOLUCION DE SUELDO DEL MES DE ENERO DE LA GESTIÓN 2023, CUENTA DE DEPOSITO: CUENTA UNICA DEL TESORO"/>
    <m/>
    <m/>
    <m/>
    <m/>
    <m/>
    <m/>
    <n v="0"/>
    <n v="3101.29"/>
    <s v="NO_CONCILIADO"/>
  </r>
  <r>
    <x v="0"/>
    <m/>
    <x v="0"/>
    <x v="35"/>
    <s v="O20947040002"/>
    <s v="BOD"/>
    <n v="2094704"/>
    <m/>
    <s v="00099021001 DEPOSITO DE EFECTIVO, DEPOSITANTE: JORGE JUANIQUINA AGATA, CONCEPTO: DEVOLUCION POR REMUNERACION MAXIMA PERMITIDA EN EL SECTOR PUBLICO, CUENTA DE DEPOSITO: CUENTA UNICA DEL TESORO"/>
    <m/>
    <m/>
    <m/>
    <m/>
    <m/>
    <m/>
    <n v="0"/>
    <n v="5261.73"/>
    <s v="NO_CONCILIADO"/>
  </r>
  <r>
    <x v="15"/>
    <m/>
    <x v="15"/>
    <x v="35"/>
    <s v="O20947090002"/>
    <s v="BOD"/>
    <n v="2094709"/>
    <m/>
    <s v="00099021001 DEPOSITO DE EFECTIVO, DEPOSITANTE: GOBIERNO AUTONOMO MUNICIPAL DE POCOATA, CONCEPTO: POR LA DEVOLUCION DE SALDOS NO EJECUTADOS FORESTACIÓN Y REFORESTACIÓN EN LA MICROCUENTAS, CUENTA DE DEPOSITO: CUENTA UNICA DEL TESORO"/>
    <m/>
    <m/>
    <m/>
    <m/>
    <m/>
    <m/>
    <n v="0"/>
    <n v="55648"/>
    <s v="NO_CONCILIADO"/>
  </r>
  <r>
    <x v="0"/>
    <m/>
    <x v="0"/>
    <x v="35"/>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r>
  <r>
    <x v="7"/>
    <m/>
    <x v="7"/>
    <x v="35"/>
    <s v="O20947560002"/>
    <s v="BOD"/>
    <n v="2094756"/>
    <m/>
    <s v="00099021001 DEPOSITO DE EFECTIVO, DEPOSITANTE: SIMON VENTURA CONDORI, CONCEPTO: DEVOLUCIÓN DE SALARIOS, CUENTA DE DEPOSITO: CUENTA UNICA DEL TESORO /DJBR."/>
    <m/>
    <m/>
    <m/>
    <m/>
    <m/>
    <m/>
    <n v="0"/>
    <n v="2000"/>
    <s v="NO_CONCILIADO"/>
  </r>
  <r>
    <x v="16"/>
    <m/>
    <x v="16"/>
    <x v="35"/>
    <s v="B20946100002"/>
    <s v="BOD"/>
    <n v="2094610"/>
    <m/>
    <s v="00587012021 DEP.DE CHEQ.AJENOS,RET.DE CAM.,CONCEPTO: DEPÓSITO PLANILLA 3 GUAYARAMERIN,DEP.: E.B.C. , PROCEDENCIA: BANCO UNION S.A., CHEQUE: 1771, FECHA DE EMISION:24/02/2023"/>
    <m/>
    <m/>
    <m/>
    <m/>
    <m/>
    <m/>
    <n v="0"/>
    <n v="2247841.23"/>
    <s v="NO_CONCILIADO"/>
  </r>
  <r>
    <x v="0"/>
    <m/>
    <x v="0"/>
    <x v="36"/>
    <s v="O20949710002"/>
    <s v="BOD"/>
    <n v="2094971"/>
    <m/>
    <s v="00099021001 DEPOSITO DE EFECTIVO, DEPOSITANTE: MARTHA RAQUEL CUEVAS COYAURI, CONCEPTO: PAGO POR EXCESO DE USO TELEFONICO, CUENTA DE DEPOSITO: CUENTA UNICA DEL TESORO"/>
    <m/>
    <m/>
    <m/>
    <m/>
    <m/>
    <m/>
    <n v="0"/>
    <n v="2.78"/>
    <s v="NO_CONCILIADO"/>
  </r>
  <r>
    <x v="7"/>
    <m/>
    <x v="7"/>
    <x v="36"/>
    <s v="O20949730002"/>
    <s v="BOD"/>
    <n v="2094973"/>
    <m/>
    <s v="00099021001 DEPOSITO DE EFECTIVO, DEPOSITANTE: JHONATAN OROSCO QUISPE, CONCEPTO: DEVOLUCIÓN DE HABERES PERIODO - MES DE FEBRERO 2022, CUENTA DE DEPOSITO: CUENTA UNICA DEL TESORO /DJBR."/>
    <m/>
    <m/>
    <m/>
    <m/>
    <m/>
    <m/>
    <n v="0"/>
    <n v="4480"/>
    <s v="NO_CONCILIADO"/>
  </r>
  <r>
    <x v="7"/>
    <m/>
    <x v="7"/>
    <x v="36"/>
    <s v="O20949760002"/>
    <s v="BOD"/>
    <n v="2094976"/>
    <m/>
    <s v="00099021001 DEPOSITO DE EFECTIVO, DEPOSITANTE: JHONATAN OROSCO QUISPE, CONCEPTO: DEVOLUCIÓN DE HABERES PERIODO MES DE MARZO 2022, CUENTA DE DEPOSITO: CUENTA UNICA DEL TESORO /DJBR."/>
    <m/>
    <m/>
    <m/>
    <m/>
    <m/>
    <m/>
    <n v="0"/>
    <n v="4480"/>
    <s v="NO_CONCILIADO"/>
  </r>
  <r>
    <x v="7"/>
    <m/>
    <x v="7"/>
    <x v="36"/>
    <s v="O20949780002"/>
    <s v="BOD"/>
    <n v="2094978"/>
    <m/>
    <s v="00099021001 DEPOSITO DE EFECTIVO, DEPOSITANTE: JHONATAN OROSCO QUISPE, CONCEPTO: DEVOLUCIÓN DE HABERES PERIODO MES DE ABRIL 2022, CUENTA DE DEPOSITO: CUENTA UNICA DEL TESORO /DJBR."/>
    <m/>
    <m/>
    <m/>
    <m/>
    <m/>
    <m/>
    <n v="0"/>
    <n v="4480"/>
    <s v="NO_CONCILIADO"/>
  </r>
  <r>
    <x v="7"/>
    <m/>
    <x v="7"/>
    <x v="36"/>
    <s v="O20949800002"/>
    <s v="BOD"/>
    <n v="2094980"/>
    <m/>
    <s v="00099021001 DEPOSITO DE EFECTIVO, DEPOSITANTE: JHONATAN OROSCO QUISPE, CONCEPTO: DEVOLUCIÓN DE HABERES PERIODO MES DE MAYO 2022, CUENTA DE DEPOSITO: CUENTA UNICA DEL TESORO /DJBR."/>
    <m/>
    <m/>
    <m/>
    <m/>
    <m/>
    <m/>
    <n v="0"/>
    <n v="4480"/>
    <s v="NO_CONCILIADO"/>
  </r>
  <r>
    <x v="4"/>
    <m/>
    <x v="4"/>
    <x v="36"/>
    <s v="O20951070002"/>
    <s v="BOD"/>
    <n v="2095107"/>
    <m/>
    <s v="00046171101 DEPOSITO DE EFECTIVO, DEPOSITANTE: IMPORTADORA Y DISTRIBUIDORA PANYSA SRL, CONCEPTO: SANCION JURIDICA, CUENTA DE DEPOSITO: CUENTA UNICA DEL TESORO"/>
    <m/>
    <m/>
    <m/>
    <m/>
    <m/>
    <m/>
    <n v="0"/>
    <n v="120"/>
    <s v="NO_CONCILIADO"/>
  </r>
  <r>
    <x v="4"/>
    <m/>
    <x v="4"/>
    <x v="36"/>
    <s v="O20951120002"/>
    <s v="BOD"/>
    <n v="2095112"/>
    <m/>
    <s v="00046171101 DEPOSITO DE EFECTIVO, DEPOSITANTE: IMPORTADORA Y DISTRIBUIDORA PANYSA SRL, CONCEPTO: SANCION JURIDICA, CUENTA DE DEPOSITO: CUENTA UNICA DEL TESORO"/>
    <m/>
    <m/>
    <m/>
    <m/>
    <m/>
    <m/>
    <n v="0"/>
    <n v="173.93"/>
    <s v="NO_CONCILIADO"/>
  </r>
  <r>
    <x v="4"/>
    <m/>
    <x v="4"/>
    <x v="36"/>
    <s v="O20951280002"/>
    <s v="BOD"/>
    <n v="2095128"/>
    <m/>
    <s v="00046171101 DEPOSITO DE EFECTIVO, DEPOSITANTE: IMPORTADORA Y DISTRIBUIDORA PANYSA SRL, CONCEPTO: SANCION JURIDICA, CUENTA DE DEPOSITO: CUENTA UNICA DEL TESORO"/>
    <m/>
    <m/>
    <m/>
    <m/>
    <m/>
    <m/>
    <n v="0"/>
    <n v="128.88"/>
    <s v="NO_CONCILIADO"/>
  </r>
  <r>
    <x v="4"/>
    <m/>
    <x v="4"/>
    <x v="36"/>
    <s v="O20951370002"/>
    <s v="BOD"/>
    <n v="2095137"/>
    <m/>
    <s v="00046171101 DEPOSITO DE EFECTIVO, DEPOSITANTE: IMPORTADORA Y DISTRIBUIDORA PANYSA SRL, CONCEPTO: SANCION JURIDICA, CUENTA DE DEPOSITO: CUENTA UNICA DEL TESORO"/>
    <m/>
    <m/>
    <m/>
    <m/>
    <m/>
    <m/>
    <n v="0"/>
    <n v="1095.8399999999999"/>
    <s v="NO_CONCILIADO"/>
  </r>
  <r>
    <x v="4"/>
    <m/>
    <x v="4"/>
    <x v="36"/>
    <s v="O20951570002"/>
    <s v="BOD"/>
    <n v="2095157"/>
    <m/>
    <s v="00046171101 DEPOSITO DE EFECTIVO, DEPOSITANTE: IMPORTADORA Y DISTRIBUIDORA PANYSA SRL, CONCEPTO: SANCION JURIDICA, CUENTA DE DEPOSITO: CUENTA UNICA DEL TESORO"/>
    <m/>
    <m/>
    <m/>
    <m/>
    <m/>
    <m/>
    <n v="0"/>
    <n v="23.5"/>
    <s v="NO_CONCILIADO"/>
  </r>
  <r>
    <x v="4"/>
    <m/>
    <x v="4"/>
    <x v="36"/>
    <s v="B20949680002"/>
    <s v="BOD"/>
    <n v="2094968"/>
    <m/>
    <s v="00046171101 DEPOSITO DE EFECTIVO, DEPOSITANTE: IMPORTADORA Y DISTRIBUIDORA PANYSA SRL, CONCEPTO: SANCION JURIDICA, CUENTA DE DEPOSITO: CUENTA UNICA DEL TESORO"/>
    <m/>
    <m/>
    <m/>
    <m/>
    <m/>
    <m/>
    <n v="0"/>
    <n v="535772.86"/>
    <s v="NO_CONCILIADO"/>
  </r>
  <r>
    <x v="4"/>
    <m/>
    <x v="4"/>
    <x v="36"/>
    <s v="B20950600002"/>
    <s v="BOD"/>
    <n v="2095060"/>
    <m/>
    <s v="00046171101 DEPOSITO DE EFECTIVO, DEPOSITANTE: IMPORTADORA Y DISTRIBUIDORA PANYSA SRL, CONCEPTO: SANCION JURIDICA, CUENTA DE DEPOSITO: CUENTA UNICA DEL TESORO"/>
    <m/>
    <m/>
    <m/>
    <m/>
    <m/>
    <m/>
    <n v="0"/>
    <n v="24201.06"/>
    <s v="NO_CONCILIADO"/>
  </r>
  <r>
    <x v="4"/>
    <m/>
    <x v="4"/>
    <x v="36"/>
    <s v="B20950610002"/>
    <s v="BOD"/>
    <n v="2095061"/>
    <m/>
    <s v="00046171101 DEPOSITO DE EFECTIVO, DEPOSITANTE: IMPORTADORA Y DISTRIBUIDORA PANYSA SRL, CONCEPTO: SANCION JURIDICA, CUENTA DE DEPOSITO: CUENTA UNICA DEL TESORO"/>
    <m/>
    <m/>
    <m/>
    <m/>
    <m/>
    <m/>
    <n v="0"/>
    <n v="5705"/>
    <s v="NO_CONCILIADO"/>
  </r>
  <r>
    <x v="4"/>
    <m/>
    <x v="4"/>
    <x v="36"/>
    <s v="B20950660002"/>
    <s v="BOD"/>
    <n v="2095066"/>
    <m/>
    <s v="00046171101 DEPOSITO DE EFECTIVO, DEPOSITANTE: IMPORTADORA Y DISTRIBUIDORA PANYSA SRL, CONCEPTO: SANCION JURIDICA, CUENTA DE DEPOSITO: CUENTA UNICA DEL TESORO"/>
    <m/>
    <m/>
    <m/>
    <m/>
    <m/>
    <m/>
    <n v="0"/>
    <n v="2202"/>
    <s v="NO_CONCILIADO"/>
  </r>
  <r>
    <x v="4"/>
    <m/>
    <x v="4"/>
    <x v="36"/>
    <s v="B20950750002"/>
    <s v="BOD"/>
    <n v="2095075"/>
    <m/>
    <s v="00046171101 DEPOSITO DE EFECTIVO, DEPOSITANTE: IMPORTADORA Y DISTRIBUIDORA PANYSA SRL, CONCEPTO: SANCION JURIDICA, CUENTA DE DEPOSITO: CUENTA UNICA DEL TESORO"/>
    <m/>
    <m/>
    <m/>
    <m/>
    <m/>
    <m/>
    <n v="0"/>
    <n v="4692"/>
    <s v="NO_CONCILIADO"/>
  </r>
  <r>
    <x v="1"/>
    <m/>
    <x v="1"/>
    <x v="37"/>
    <s v="O20953630002"/>
    <s v="BOD"/>
    <n v="2095363"/>
    <m/>
    <s v="00099021001 DEPOSITO DE EFECTIVO, DEPOSITANTE: OSCAR NIGOEVIC HEREDIA, CONCEPTO: DEVOLUCIÓN DEMASIA HABERES MÁXIMA REMUNERACIÓN SECTOR PÚBLICO, CUENTA DE DEPOSITO: CUENTA UNICA DEL TESORO"/>
    <m/>
    <m/>
    <m/>
    <m/>
    <m/>
    <m/>
    <n v="0"/>
    <n v="3784.91"/>
    <s v="NO_CONCILIADO"/>
  </r>
  <r>
    <x v="1"/>
    <m/>
    <x v="1"/>
    <x v="37"/>
    <s v="O20953640002"/>
    <s v="BOD"/>
    <n v="2095364"/>
    <m/>
    <s v="00099021001 DEPOSITO DE EFECTIVO, DEPOSITANTE: GERMAN MENA SANTANDER, CONCEPTO: DEVOLUCIÓN DEMASIA HABERES MÁXIMA REMUNERACIÓN SECTOR PÚBLICO, CUENTA DE DEPOSITO: CUENTA UNICA DEL TESORO"/>
    <m/>
    <m/>
    <m/>
    <m/>
    <m/>
    <m/>
    <n v="0"/>
    <n v="461.7"/>
    <s v="NO_CONCILIADO"/>
  </r>
  <r>
    <x v="4"/>
    <m/>
    <x v="4"/>
    <x v="37"/>
    <s v="O20953650002"/>
    <s v="BOD"/>
    <n v="2095365"/>
    <m/>
    <s v="00046024204 DEPOSITO DE EFECTIVO, DEPOSITANTE: MINISTERIO DE SALUD Y DEPORTES, CONCEPTO: RECURSOS NO UTILIZADOS C-31 157/2023CBTE: 21/2023, CUENTA DE DEPOSITO: CUENTA UNICA DEL TESORO"/>
    <m/>
    <m/>
    <m/>
    <m/>
    <m/>
    <m/>
    <n v="0"/>
    <n v="2721.4"/>
    <s v="NO_CONCILIADO"/>
  </r>
  <r>
    <x v="7"/>
    <m/>
    <x v="7"/>
    <x v="37"/>
    <s v="O20954130002"/>
    <s v="BOD"/>
    <n v="2095413"/>
    <m/>
    <s v="00099021001 DEPOSITO DE EFECTIVO, DEPOSITANTE: FIDEL VICTOR CHAVEZ FORONDA, CONCEPTO: DEVOLUCION DE HABERES, CUENTA DE DEPOSITO: CUENTA UNICA DEL TESORO /DJBR."/>
    <m/>
    <m/>
    <m/>
    <m/>
    <m/>
    <m/>
    <n v="0"/>
    <n v="2000"/>
    <s v="NO_CONCILIADO"/>
  </r>
  <r>
    <x v="0"/>
    <m/>
    <x v="0"/>
    <x v="37"/>
    <s v="O20954150002"/>
    <s v="BOD"/>
    <n v="2095415"/>
    <m/>
    <s v="00099021001 DEPOSITO DE EFECTIVO, DEPOSITANTE: SERGIO AUGUSTO MARTINEZ MIRANDA, CONCEPTO: REINTEGRO DE AGUINALDO, CUENTA DE DEPOSITO: CUENTA UNICA DEL TESORO"/>
    <m/>
    <m/>
    <m/>
    <m/>
    <m/>
    <m/>
    <n v="0"/>
    <n v="3432"/>
    <s v="NO_CONCILIADO"/>
  </r>
  <r>
    <x v="55"/>
    <m/>
    <x v="55"/>
    <x v="37"/>
    <s v="O20954200002"/>
    <s v="BOD"/>
    <n v="2095420"/>
    <m/>
    <s v="00526012001 DEPOSITO DE EFECTIVO, DEPOSITANTE: BOLIVIA TV, CONCEPTO: DEVOLUCIÓN FONDOS EN AVANCE C-31 355COMPRA DE GASOLINA, CUENTA DE DEPOSITO: CUENTA UNICA DEL TESORO"/>
    <m/>
    <m/>
    <m/>
    <m/>
    <m/>
    <m/>
    <n v="0"/>
    <n v="15357.63"/>
    <s v="NO_CONCILIADO"/>
  </r>
  <r>
    <x v="56"/>
    <m/>
    <x v="56"/>
    <x v="37"/>
    <s v="O20954210002"/>
    <s v="BOD"/>
    <n v="2095421"/>
    <m/>
    <s v="00099021001 DEPOSITO DE EFECTIVO, DEPOSITANTE: JANE LEONOR ROQUE MAMANI, CONCEPTO: DEVOLUCION MONTO ENTREGADO A CUENTA DEL PROGRAMA 100 BECAS MINISTERIO DE EDUCACION, CUENTA DE DEPOSITO: CUENTA UNICA DEL TESORO"/>
    <m/>
    <m/>
    <m/>
    <m/>
    <m/>
    <m/>
    <n v="0"/>
    <n v="3000"/>
    <s v="NO_CONCILIADO"/>
  </r>
  <r>
    <x v="0"/>
    <m/>
    <x v="0"/>
    <x v="37"/>
    <s v="O20954920002"/>
    <s v="BOD"/>
    <n v="2095492"/>
    <m/>
    <s v="00099021001 DEPOSITO DE EFECTIVO, DEPOSITANTE: EMPRESA CONSTRUCTORA EMCAR SRL., CONCEPTO: DEVOLUCIÓN PAGO DE AGUA DEL MES DE ABRIL, MAYO Y JUNIO 2022., CUENTA DE DEPOSITO: CUENTA UNICA DEL TESORO"/>
    <m/>
    <m/>
    <m/>
    <m/>
    <m/>
    <m/>
    <n v="0"/>
    <n v="672.72"/>
    <s v="NO_CONCILIADO"/>
  </r>
  <r>
    <x v="57"/>
    <m/>
    <x v="57"/>
    <x v="37"/>
    <s v="O20954930002"/>
    <s v="BOD"/>
    <n v="2095493"/>
    <m/>
    <s v="00099021001 DEPOSITO DE EFECTIVO, DEPOSITANTE: &quot;AGETIC&quot; ABEL GERSON ROJAS PEÑALOZA, CONCEPTO: DEVOLUCIÓN REFRIGERIO DICIEMBRE 2021 EX FUNCIONARIO SR. MIGUEL ANGEL RUIZ SAMO, CUENTA DE DEPOSITO: CUENTA UNICA DEL TESORO"/>
    <m/>
    <m/>
    <m/>
    <m/>
    <m/>
    <m/>
    <n v="0"/>
    <n v="54"/>
    <s v="NO_CONCILIADO"/>
  </r>
  <r>
    <x v="0"/>
    <m/>
    <x v="0"/>
    <x v="37"/>
    <s v="O20955050002"/>
    <s v="BOD"/>
    <n v="2095505"/>
    <m/>
    <s v="00099021001 DEPOSITO DE EFECTIVO, DEPOSITANTE: HUGO QUENTA CONDORI, CONCEPTO: DEVOLUCIÓN POR CATEGORÍA INDEVIDA, CUENTA DE DEPOSITO: CUENTA UNICA DEL TESORO"/>
    <m/>
    <m/>
    <m/>
    <m/>
    <m/>
    <m/>
    <n v="0"/>
    <n v="81303.460000000006"/>
    <s v="NO_CONCILIADO"/>
  </r>
  <r>
    <x v="58"/>
    <m/>
    <x v="58"/>
    <x v="37"/>
    <s v="O20955140002"/>
    <s v="BOD"/>
    <n v="2095514"/>
    <m/>
    <s v="00670012002 DEPOSITO DE EFECTIVO, DEPOSITANTE: SERECI LA PAZ, CONCEPTO: DEVOLUCIÓN DE PAGOS EN EXCESO POR REFRIGERIO DEL SERECI LA PAZ DE LA GESTION 2022., CUENTA DE DEPOSITO: CUENTA UNICA DEL TESORO"/>
    <m/>
    <m/>
    <m/>
    <m/>
    <m/>
    <m/>
    <n v="0"/>
    <n v="270"/>
    <s v="NO_CONCILIADO"/>
  </r>
  <r>
    <x v="0"/>
    <m/>
    <x v="0"/>
    <x v="37"/>
    <s v="O20955310002"/>
    <s v="BOD"/>
    <n v="2095531"/>
    <m/>
    <s v="00099021001 DEPOSITO DE EFECTIVO, DEPOSITANTE: JEANNETH MIRIAM ZARATE RADA, CONCEPTO: REEMBOLSO DE BECA OTORGADO POR EL MINISTERIO DE EDUCACION DE JEANNETH MIRIAM ZARATE RADA, CUENTA DE DEPOSITO: CUENTA UNICA DEL TESORO"/>
    <m/>
    <m/>
    <m/>
    <m/>
    <m/>
    <m/>
    <n v="0"/>
    <n v="6400"/>
    <s v="NO_CONCILIADO"/>
  </r>
  <r>
    <x v="59"/>
    <m/>
    <x v="59"/>
    <x v="37"/>
    <s v="B20954190002"/>
    <s v="BOD"/>
    <n v="2095419"/>
    <m/>
    <s v="00206012001 DEP.DE CHEQ.AJENOS,RET.DE CAM.,CONCEPTO: DEPÓSITO POR REPOSICION DE CREDENCIALES,DEP.: INSTITUTO NACIONAL DE ESTADISTICA , PROCEDENCIA: BANCO UNION S.A., CHEQUE: 5513, FECHA DE EMISION:27/02/2023"/>
    <m/>
    <m/>
    <m/>
    <m/>
    <m/>
    <m/>
    <n v="0"/>
    <n v="140"/>
    <s v="NO_CONCILIADO"/>
  </r>
  <r>
    <x v="29"/>
    <m/>
    <x v="29"/>
    <x v="20"/>
    <s v="G21574880002"/>
    <s v="CRV"/>
    <n v="2157488"/>
    <m/>
    <s v="PAGO PRÉSTAMO IDA 2134-BO VCTO. 01-02-2023 POR CUENTA DE BANCO DE DESARROLLO , VALOR 01-02-2023 CAPITAL BS 524.823,23 INTERESES BS 78.723,50 LIBRETA NRO.00099021001 - TGN - RECURSOS ORDINARIOS - ALIVIO MDRI"/>
    <m/>
    <m/>
    <m/>
    <m/>
    <m/>
    <m/>
    <n v="0"/>
    <n v="603546.73"/>
    <s v="NO_CONCILIADO"/>
  </r>
  <r>
    <x v="9"/>
    <m/>
    <x v="9"/>
    <x v="20"/>
    <s v="S10535240001"/>
    <s v="COB"/>
    <n v="1053524"/>
    <m/>
    <s v="||AMPLIACION DE VALIDEZ 0,15% S/USD134.089,55.-POR 31 DIAS,COMISION ENMIENDA LC BS220.-REEMB.GSTS.COMUNICACION BS220.-Y EMISION COMP.CONTABLE BS50.-,S/G NOTA SEDEM/GG/EB/ORU N°0047/2023,30/01/23.REF.:I-2022-07 P/C ECEBOL A/F INGENIERIA LOGISTICA PERU E.I.R.L. LIB.00132032001 ECEBOL - GESTION OPERATIVA REF.:COMISIONES ENMIENDA 4 LC I-2022-07"/>
    <m/>
    <m/>
    <m/>
    <m/>
    <m/>
    <m/>
    <n v="608.82000000000005"/>
    <n v="0"/>
    <s v="NO_CONCILIADO"/>
  </r>
  <r>
    <x v="10"/>
    <m/>
    <x v="10"/>
    <x v="20"/>
    <s v="S10535410001"/>
    <s v="COB"/>
    <n v="1053541"/>
    <m/>
    <s v="||REGISTRO COBRO COMISION ENMIENDA CARTA DE CREDITO STANDBY BS220.- Y EMISION COMP. CONTABLE BS50.- REF: 10000LG000282800 (BCB:SB-R-2017-28) A/F ADMINISTRADORA BOLIVIANA DE CARRETERAS, S/G SWIFT N°1625, 31/1/2023. LIB:00291012002 ABC-RECURSOS PROPIOS, REF: COMIS. AVISO ENMIENDA SB-R-2017-28"/>
    <m/>
    <m/>
    <m/>
    <m/>
    <m/>
    <m/>
    <n v="270"/>
    <n v="0"/>
    <s v="NO_CONCILIADO"/>
  </r>
  <r>
    <x v="10"/>
    <m/>
    <x v="10"/>
    <x v="20"/>
    <s v="S10535440001"/>
    <s v="COB"/>
    <n v="1053544"/>
    <m/>
    <s v="||REGISTRO COBRO COMISION ENMIENDA CARTA DE CREDITO STANDBY BS220.- Y EMISION COMP. CONTABLE BS50.- REF: 10000LG000313300 (BCB:SB-R-2017-53) A/F ADMINISTRADORA BOLIVIANA DE CARRETERAS, S/G SWIFT N°1626, 31/1/2023. LIB:00291012002 ABC-RECURSOS PROPIOS, REF: COMIS. AVISO ENMIENDA SB-R-2017-53"/>
    <m/>
    <m/>
    <m/>
    <m/>
    <m/>
    <m/>
    <n v="270"/>
    <n v="0"/>
    <s v="NO_CONCILIADO"/>
  </r>
  <r>
    <x v="30"/>
    <m/>
    <x v="30"/>
    <x v="20"/>
    <s v="S10535600001"/>
    <s v="COB"/>
    <n v="1053560"/>
    <m/>
    <s v="||COMISION TRANSFERENCIA FONDOS AL EXTERIOR 0,10% S/USD 61.974,93 REEM. GASTOS COMUNICACION BS220.- Y EMISION COMPROBANTE CONTABLE BS50.- REF: PAGO 4 C.C. I-2022-29 EMP. PUB. QUIPUS A/F GREAT CHIN LIMITED EN COMPLEMENTO A COMPROBANTE S-1053559 DE LA FECHA. LIB:00590019201 EPNE - QUIPUS REF: COMISIONES PAGO N° 4 CC I-2022-29"/>
    <m/>
    <m/>
    <m/>
    <m/>
    <m/>
    <m/>
    <n v="695.11"/>
    <n v="0"/>
    <s v="NO_CONCILIADO"/>
  </r>
  <r>
    <x v="30"/>
    <m/>
    <x v="30"/>
    <x v="20"/>
    <s v="S10535580001"/>
    <s v="COB"/>
    <n v="1053558"/>
    <m/>
    <s v="||COMISION TRANSFERENCIA FONDOS AL EXTERIOR 0,10% S/USD 3.492,28 REEM. GASTOS COMUNICACION BS220.- Y EMISION COMPROBANTE CONTABLE BS50.- REF: PAGO 3 C.C. I-2022-29 EMP. PUB. QUIPUS A/F GREAT CHIN LIMITED EN COMPLEMENTO A COMPROBANTE S-1053557 DE LA FECHA. LIB:00590019201 EPNE - QUIPUS REF: COMISIONES PAGO N° 3 CC I-2022-29"/>
    <m/>
    <m/>
    <m/>
    <m/>
    <m/>
    <m/>
    <n v="293.94"/>
    <n v="0"/>
    <s v="NO_CONCILIADO"/>
  </r>
  <r>
    <x v="10"/>
    <m/>
    <x v="10"/>
    <x v="21"/>
    <s v="S10536790001"/>
    <s v="COB"/>
    <n v="1053679"/>
    <m/>
    <s v="||REGISTRO COBRO COMISION AVISO ENMIENDA CARTA DE CREDITO STANDBY BS220.-Y EMISION COMP.CONTABLE BS50.-REF.:10000LG000155700 (BCB:SB-R-2017-57) A/F ADMINISTRADORA BOLIVIANA DE CARRETERAS-ABC,S/G SWIFT 963 ADJ. LIB.00291012002 ABC-RECURSOS PROPIOS REF.:COMISIONES AVISO ENMIENDA SBLC 10000LG000155700"/>
    <m/>
    <m/>
    <m/>
    <m/>
    <m/>
    <m/>
    <n v="270"/>
    <n v="0"/>
    <s v="NO_CONCILIADO"/>
  </r>
  <r>
    <x v="29"/>
    <m/>
    <x v="29"/>
    <x v="23"/>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r>
  <r>
    <x v="29"/>
    <m/>
    <x v="29"/>
    <x v="23"/>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r>
  <r>
    <x v="29"/>
    <m/>
    <x v="29"/>
    <x v="23"/>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r>
  <r>
    <x v="35"/>
    <m/>
    <x v="35"/>
    <x v="23"/>
    <s v="S10537870002"/>
    <s v="CRV"/>
    <n v="1053787"/>
    <m/>
    <s v="||TRANSFERENCIA DE RECURSOS A LA FUNDACIÓN CULTURAL DEL BCB CORRESPONDIENTE AL 1° TRIMESTRE 2023 PARA GASTOS CORRIENTES S/G INFORMES; BCB-SPCG-DPP-INF-2023-3, BCB-GADM-SCONT-DAF-INF-2023-26, NOTA FC-BCB-PDCIA N° 052/2023 DE LA FC.BCB Y F.T. 1 DE LA GADM. TRANSFERENCIA A LA LIBRETA N° 00293014201 DE LA FUNDACIÓN CULTURAL DEL BANCO CENTRAL DE BOLIVIA"/>
    <m/>
    <m/>
    <m/>
    <m/>
    <m/>
    <m/>
    <n v="0"/>
    <n v="8154618.4500000002"/>
    <s v="NO_CONCILIADO"/>
  </r>
  <r>
    <x v="29"/>
    <m/>
    <x v="29"/>
    <x v="23"/>
    <s v="S10537890003"/>
    <s v="COB"/>
    <n v="1053789"/>
    <m/>
    <s v="||COMPLEMENTO AL PAGO REALIZADO A EXIMBANK CHINA POPULAR PRÉSTAMO PBC 2015 (08) 350 VCTO 21-01-2023 POR CUENTA DE TGN, SEGÚN NOTA MEFP/VTCP/DGCP/UODP/N° 137/2023 DE FECHA 03-02-2023, VALOR 06-02-2023 USD 32.895,22. CTA. 3987 CUENTA ÚNICA DEL TESORO LIB. 00099021001 REF.: COMISIONES BANCARIAS"/>
    <m/>
    <m/>
    <m/>
    <m/>
    <m/>
    <m/>
    <n v="427.99"/>
    <n v="0"/>
    <s v="NO_CONCILIADO"/>
  </r>
  <r>
    <x v="29"/>
    <m/>
    <x v="29"/>
    <x v="23"/>
    <s v="S10537970003"/>
    <s v="COB"/>
    <n v="1053797"/>
    <m/>
    <s v="||COMPLEMENTO AL PAGO REALIZADO A EXIMBANK CHINA POPULAR PRÉSTAMO PBC 2016 (22) 410 VCTO 21-01-2023 POR CUENTA DE TGN, SEGÚN NOTA MEFP/VTCP/DGCP/UODP/N° 137/2023 DE FECHA 03-02-2023, VALOR 06-02-2023 USD 33.993,70. CTA. 3987 CUENTA ÚNICA DEL TESORO LIB. 00099021001 REF.: COMISIONES BANCARIAS"/>
    <m/>
    <m/>
    <m/>
    <m/>
    <m/>
    <m/>
    <n v="433.27"/>
    <n v="0"/>
    <s v="NO_CONCILIADO"/>
  </r>
  <r>
    <x v="15"/>
    <m/>
    <x v="15"/>
    <x v="24"/>
    <s v="Q17593550002"/>
    <s v="CRV"/>
    <n v="1759355"/>
    <m/>
    <s v="NUMERO DE LIBRETA CUT: 00099021001 OPERACIÓN E75 TRANSFERENCIA DE LA CUENTA FISCAL BUN A LA CUT EN MN TRANSFERENCIA DE FONDOS A SOLICITUD DE: GOB.AUTONOMO MCPAL. VITIVHI CITE: GAMV-SAF/012/2023 CTA. 3987 LIBRETA NÂ°00099021001 TGN RECURSOS ORDINARIOS"/>
    <m/>
    <m/>
    <m/>
    <m/>
    <m/>
    <m/>
    <n v="0"/>
    <n v="63327.31"/>
    <s v="NO_CONCILIADO"/>
  </r>
  <r>
    <x v="34"/>
    <m/>
    <x v="34"/>
    <x v="24"/>
    <s v="G21639860002"/>
    <s v="CRV"/>
    <n v="2163986"/>
    <m/>
    <s v="REGULARIZACION DE TRANSFERENCIA DEL EXTERIOR SEGUN SWIFT NO.1743 Y NO.1742 DE FECHA 07/02/2023 ORDENANTE: YTL SOCIEDAD ANONIMA (SAN JUAN DEL PARANA) REF.: PAGO TOTAL FACT 0010ODV 23 VEX LIB. 00597012001 RECURSOS PROPIOS VENTAS YLB"/>
    <m/>
    <m/>
    <m/>
    <m/>
    <m/>
    <m/>
    <n v="0"/>
    <n v="502152"/>
    <s v="NO_CONCILIADO"/>
  </r>
  <r>
    <x v="34"/>
    <m/>
    <x v="34"/>
    <x v="24"/>
    <s v="G21639880002"/>
    <s v="CRV"/>
    <n v="2163988"/>
    <m/>
    <s v="REGULARIZACION DE TRANSFERENCIA DEL EXTERIOR SEGUN SWIFT NO.1806 Y NO.1805 DE FECHA 07/02/2023 ORDENANTE: COMERCIAL MINERALS CO SPA (ANTOFAGASTA CHILE) REF.: CRED D0430330613901 - 0446368 LIB. 00597012001 RECURSOS PROPIOS VENTAS YLB"/>
    <m/>
    <m/>
    <m/>
    <m/>
    <m/>
    <m/>
    <n v="0"/>
    <n v="1988028"/>
    <s v="NO_CONCILIADO"/>
  </r>
  <r>
    <x v="34"/>
    <m/>
    <x v="34"/>
    <x v="24"/>
    <s v="G21639910002"/>
    <s v="CRV"/>
    <n v="2163991"/>
    <m/>
    <s v="REGULARIZACION DE TRANSFERENCIA DEL EXTERIOR SEGUN SWIFT NO.1130 Y NO.1129 DE FECHA 07/02/2023 ORDENANTE: YTL SOCIEDAD ANONIMA (SAN JUAN DEL PARANA) REF.: CRED INV PAGO TOTAL FACT ODV 23 VEX LIB. 00597012001 RECURSOS PROPIOS VENTAS YLB"/>
    <m/>
    <m/>
    <m/>
    <m/>
    <m/>
    <m/>
    <n v="0"/>
    <n v="576240"/>
    <s v="NO_CONCILIADO"/>
  </r>
  <r>
    <x v="34"/>
    <m/>
    <x v="34"/>
    <x v="24"/>
    <s v="G21639930002"/>
    <s v="CRV"/>
    <n v="2163993"/>
    <m/>
    <s v="REGULARIZACION DE TRANSFERENCIA DEL EXTERIOR SEGUN SWIFT NO.1639 Y NO.1638 DE FECHA 07/02/2023 ORDENANTE: INNOVATION BUSINESS ENG SA (PANAMA) REF.: CRED PAGO A PROVEEDOR SERVICIOS Y DEUDA PAYMENT POR ODV 0008 ODV 23 LIB. 00597012001 RECURSOS PROPIOS VENTAS YLB"/>
    <m/>
    <m/>
    <m/>
    <m/>
    <m/>
    <m/>
    <n v="0"/>
    <n v="60405.73"/>
    <s v="NO_CONCILIADO"/>
  </r>
  <r>
    <x v="34"/>
    <m/>
    <x v="34"/>
    <x v="24"/>
    <s v="G21639950002"/>
    <s v="CRV"/>
    <n v="2163995"/>
    <m/>
    <s v="REGULARIZACION DE TRANSFERENCIA DEL EXTERIOR SEGUN SWIFT NO.1758 Y NO.1757 DE FECHA 07/02/2023 ORDENANTE: INNOVATION BUSINESS ENG SA (PANAMA) REF.: CRED PAGO A PROVEEDOR SERVICIOS Y DEUDA PAYMENT FOR GCO 0009 ODV 23 LIB. 00597012001 RECURSOS PROPIOS VENTAS YLB"/>
    <m/>
    <m/>
    <m/>
    <m/>
    <m/>
    <m/>
    <n v="0"/>
    <n v="1083842.27"/>
    <s v="NO_CONCILIADO"/>
  </r>
  <r>
    <x v="34"/>
    <m/>
    <x v="34"/>
    <x v="24"/>
    <s v="G21639970002"/>
    <s v="CRV"/>
    <n v="2163997"/>
    <m/>
    <s v="REGULARIZACION DE TRANSFERENCIA DEL EXTERIOR SEGUN SWIFT NO.1744 Y NO.1741 DE FECHA 07/02/2023 ORDENANTE: YTL SOCIEDAD ANONIMA (SAN JUAN DE PARANA) REF.: CRED PAGO TOTAL FACT 0011ODV 23 VEX LIB. 00597012001 RECURSOS PROPIOS VENTAS YLB"/>
    <m/>
    <m/>
    <m/>
    <m/>
    <m/>
    <m/>
    <n v="0"/>
    <n v="64641.78"/>
    <s v="NO_CONCILIADO"/>
  </r>
  <r>
    <x v="34"/>
    <m/>
    <x v="34"/>
    <x v="24"/>
    <s v="G21639870001"/>
    <s v="CVD"/>
    <n v="2163987"/>
    <m/>
    <s v="COBRO COSTOS DE PAPELERIA POR REGULARIZACION DE TRANSFERENCIA DEL EXTERIOR POR ORDEN DE YTL SOCIEDAD ANONIMA (SAN JUAN DEL PARANA) REF.: PAGO TOTAL FACT 0010ODV 23 VEX LIB. 00597012001 RECURSOS PROPIOS VENTAS YLB"/>
    <m/>
    <m/>
    <m/>
    <m/>
    <m/>
    <m/>
    <n v="50"/>
    <n v="0"/>
    <s v="NO_CONCILIADO"/>
  </r>
  <r>
    <x v="34"/>
    <m/>
    <x v="34"/>
    <x v="24"/>
    <s v="G21639890001"/>
    <s v="CVD"/>
    <n v="2163989"/>
    <m/>
    <s v="COBRO COSTOS DE PAPELERIA POR REGULARIZACION DE TRANSFERENCIA DEL EXTERIOR POR ORDEN DE COMERCIAL MINERALS CO SPA (ANTOFAGASTA CHILE) REF.: CRED D0430330613901 - 0446368 LIB. 00597012001 RECURSOS PROPIOS VENTAS YLB"/>
    <m/>
    <m/>
    <m/>
    <m/>
    <m/>
    <m/>
    <n v="50"/>
    <n v="0"/>
    <s v="NO_CONCILIADO"/>
  </r>
  <r>
    <x v="34"/>
    <m/>
    <x v="34"/>
    <x v="24"/>
    <s v="G21639920001"/>
    <s v="CVD"/>
    <n v="2163992"/>
    <m/>
    <s v="COBRO COSTOS DE PAPELERIA POR REGULARIZACION DE TRANSFERENCIA DEL EXTERIOR POR ORDEN DE YTL SOCIEDAD ANONIMA (SAN JUAN DEL PARANA) REF.: CRED INV PAGO TOTAL FACT ODV 23 VEX LIB. 00597012001 RECURSOS PROPIOS VENTAS YLB"/>
    <m/>
    <m/>
    <m/>
    <m/>
    <m/>
    <m/>
    <n v="50"/>
    <n v="0"/>
    <s v="NO_CONCILIADO"/>
  </r>
  <r>
    <x v="34"/>
    <m/>
    <x v="34"/>
    <x v="24"/>
    <s v="G21639940001"/>
    <s v="CVD"/>
    <n v="2163994"/>
    <m/>
    <s v="COBRO COSTOS DE PAPELERIA POR REGULARIZACION DE TRANSFERENCIA DEL EXTERIOR POR ORDEN DE INNOVATION BUSINESS ENG SA (PANAMA) REF.: CRED PAGO A PROVEEDOR SERVICIOS Y DEUDA PAYMENT POR ODV 0008 ODV 23 LIB. 00597012001 RECURSOS PROPIOS VENTAS YLB"/>
    <m/>
    <m/>
    <m/>
    <m/>
    <m/>
    <m/>
    <n v="50"/>
    <n v="0"/>
    <s v="NO_CONCILIADO"/>
  </r>
  <r>
    <x v="34"/>
    <m/>
    <x v="34"/>
    <x v="24"/>
    <s v="G21639960001"/>
    <s v="CVD"/>
    <n v="2163996"/>
    <m/>
    <s v="COBRO COSTOS DE PAPELERIA POR REGULARIZACION DE TRANSFERENCIA DEL EXTERIOR POR ORDEN DE INNOVATION BUSINESS ENG SA (PANAMA) REF.: CRED PAGO A PROVEEDOR SERVICIOS Y DEUDA PAYMENT FOR GCO 0009 ODV 23 LIB. 00597012001 RECURSOS PROPIOS VENTAS YLB"/>
    <m/>
    <m/>
    <m/>
    <m/>
    <m/>
    <m/>
    <n v="50"/>
    <n v="0"/>
    <s v="NO_CONCILIADO"/>
  </r>
  <r>
    <x v="34"/>
    <m/>
    <x v="34"/>
    <x v="24"/>
    <s v="G21639980001"/>
    <s v="CVD"/>
    <n v="2163998"/>
    <m/>
    <s v="COBRO COSTOS DE PAPELERIA POR REGULARIZACION DE TRANSFERENCIA DEL EXTERIOR POR ORDEN DE YTL SOCIEDAD ANONIMA (SAN JUAN DE PARANA) REF.: CRED PAGO TOTAL FACT 0011ODV 23 VEX LIB. 00597012001 RECURSOS PROPIOS VENTAS YLB"/>
    <m/>
    <m/>
    <m/>
    <m/>
    <m/>
    <m/>
    <n v="50"/>
    <n v="0"/>
    <s v="NO_CONCILIADO"/>
  </r>
  <r>
    <x v="10"/>
    <m/>
    <x v="10"/>
    <x v="24"/>
    <s v="G21641450003"/>
    <s v="COB"/>
    <n v="2164145"/>
    <m/>
    <s v="TRANSFERENCIA RECIBIDA DEL EXTERIOR SEGÚN MENSAJES SWIFT Nos. 2084-2083 (REM.EXT.) DE FECHA 07-02-2023 POR DESEMBOLSO DE BIRF PRÉSTAMO BIRF 8648-BO 34 LIBRETA N° 00291012002 ABC-RECURSOS PROPIOS REF.: UTILES DE ESCRITORIO"/>
    <m/>
    <m/>
    <m/>
    <m/>
    <m/>
    <m/>
    <n v="50"/>
    <n v="0"/>
    <s v="NO_CONCILIADO"/>
  </r>
  <r>
    <x v="29"/>
    <m/>
    <x v="29"/>
    <x v="25"/>
    <s v="G21653720002"/>
    <s v="CRV"/>
    <n v="2165372"/>
    <m/>
    <s v="PAGO PRÉSTAMO BID BID 939-SF-BO VCTO. 08-02-2023 POR CUENTA DE BANCO DE DESARROLLO , VALOR 08-02-2023 CAPITAL BS 3.423.057,33 INTERESES BS 552.190,72 LIBRETA NRO.00099021001 TGN-RECURSOS ORDINARIOS (3987)-ALIVIO MDRI"/>
    <m/>
    <m/>
    <m/>
    <m/>
    <m/>
    <m/>
    <n v="0"/>
    <n v="3975248.05"/>
    <s v="NO_CONCILIADO"/>
  </r>
  <r>
    <x v="15"/>
    <m/>
    <x v="15"/>
    <x v="25"/>
    <s v="Q17599710002"/>
    <s v="CRV"/>
    <n v="1759971"/>
    <m/>
    <s v="NUMERO DE LIBRETA CUT: 00099021001 OPERACIÓN E75 TRANSFERENCIA DE LA CUENTA FISCAL BUN A LA CUT EN MN TRANSFERENCIA DE FONDOS A SOLICITUD DE: GOB.AUTONOMO MCPAL. PUNA CITE: OF.DESP MAE NÂ°075/2023 CTA. 3987 LIBRETA NÂ°00099021001 TGN RECURSOS ORDINARIOS"/>
    <m/>
    <m/>
    <m/>
    <m/>
    <m/>
    <m/>
    <n v="0"/>
    <n v="6448"/>
    <s v="NO_CONCILIADO"/>
  </r>
  <r>
    <x v="29"/>
    <m/>
    <x v="29"/>
    <x v="25"/>
    <s v="G21656500003"/>
    <s v="CRV"/>
    <n v="2165650"/>
    <m/>
    <s v="PAGO PRÉSTAMO BID 914-SF-BO-1 VCTO. 08-02-2023 POR CUENTA DE FNDR SEGÚN NOTA COD. LIQ. 017088 DE FECHA 07-02-2023, VALOR 08-02-2023 CAPITAL USD 7.042,73 INTERESES USD 11.003,48 LIBRETA NRO.00099021001 TGN-RECURSOS ORDINARIOS - 3987 - ALIVIO MDRI"/>
    <m/>
    <m/>
    <m/>
    <m/>
    <m/>
    <m/>
    <n v="0"/>
    <n v="125601.62"/>
    <s v="NO_CONCILIADO"/>
  </r>
  <r>
    <x v="1"/>
    <m/>
    <x v="1"/>
    <x v="26"/>
    <s v="Q17607140002"/>
    <s v="CRV"/>
    <n v="1760714"/>
    <m/>
    <s v="NUMERO DE LIBRETA CUT: 00099021001 OPERACIÓN E18 TRANSFERENCIA DEL SISTEMA FINANCIERO POR CUENTA DE TERCEROS A LA CUT TRANSFERENCIA AL TGN DE ACUERDO LEY NO. 1493 REGLAMENTADA POR EL DS NO. 4848"/>
    <m/>
    <m/>
    <m/>
    <m/>
    <m/>
    <m/>
    <n v="0"/>
    <n v="3663712.76"/>
    <s v="NO_CONCILIADO"/>
  </r>
  <r>
    <x v="10"/>
    <m/>
    <x v="10"/>
    <x v="26"/>
    <s v="S10539960001"/>
    <s v="COB"/>
    <n v="1053996"/>
    <m/>
    <s v="'COBRO DE UTILES DE ESCRITORIO POR´||BS50.-Y REEMB.GSTS.COMUNICACION BS220.-.CARTA DE CREDITO STANDBY 10000LG000228800 (BCB:SB-R-2017-27), S/G NOTA ABC/GNA/SAF/ATE/2023-0267,31/01/2023. LIB.00291012002 ABC-RECURSOS PROPIOS REF.:COMISIONES SBLC 10000LG000228800"/>
    <m/>
    <m/>
    <m/>
    <m/>
    <m/>
    <m/>
    <n v="270"/>
    <n v="0"/>
    <s v="NO_CONCILIADO"/>
  </r>
  <r>
    <x v="1"/>
    <m/>
    <x v="1"/>
    <x v="27"/>
    <s v="Q17611660002"/>
    <s v="CRV"/>
    <n v="1761166"/>
    <m/>
    <s v="NUMERO DE LIBRETA CUT: 00099021001 OPERACIÓN E18 TRANSFERENCIA DEL SISTEMA FINANCIERO POR CUENTA DE TERCEROS A LA CUT TRTANSFERENCIA DISPOSICION A LA LEY NO. 1356 DE FECHA 28/12/2020 VENTA SERVICIOS TELEFONOA MOVIL INTERNET PARA FINANCIAMIENTO RENTA UNIVERSAL DE LA VEJEZ SOLICITUD EMPRESA NACION"/>
    <m/>
    <m/>
    <m/>
    <m/>
    <m/>
    <m/>
    <n v="0"/>
    <n v="23219313.77"/>
    <s v="NO_CONCILIADO"/>
  </r>
  <r>
    <x v="60"/>
    <m/>
    <x v="60"/>
    <x v="27"/>
    <s v="F0011876"/>
    <s v="NTE"/>
    <n v="5175198"/>
    <m/>
    <s v="A:00099021001 Transferencia que realizamos a solicitud de la Empresa Nacional de Electricidad mediante nota CITE: ENDE-DEEM-2/70-23 en aplicación al Decreto Supremo No 4848 de 28 de diciembre de 2022."/>
    <m/>
    <m/>
    <m/>
    <m/>
    <m/>
    <m/>
    <n v="0"/>
    <n v="1074956.48"/>
    <s v="NO_CONCILIADO"/>
  </r>
  <r>
    <x v="29"/>
    <m/>
    <x v="29"/>
    <x v="30"/>
    <s v="G21737730003"/>
    <s v="COB"/>
    <n v="16984"/>
    <m/>
    <s v="PAGO A IDA PRÉSTAMO 3942-BO VCTO. 15-02-2023 POR CUENTA DE TGN , NTI. 016984 VALOR 15-02-2023 CAPITAL USD 1.144.496,59 INTERESES USD 2.867,61 CTA. 3987 CUENTA UNICA DEL TESORO LIB. 00099021001 REF.: COMISIONES BANCARIAS"/>
    <m/>
    <m/>
    <m/>
    <m/>
    <m/>
    <m/>
    <n v="5779.61"/>
    <n v="0"/>
    <s v="NO_CONCILIADO"/>
  </r>
  <r>
    <x v="29"/>
    <m/>
    <x v="29"/>
    <x v="30"/>
    <s v="G21737700003"/>
    <s v="COB"/>
    <n v="16981"/>
    <m/>
    <s v="PAGO A IDA PRÉSTAMO 3788-BO VCTO. 15-02-2023 POR CUENTA DE TGN , NTI. 016981 VALOR 15-02-2023 CAPITAL USD 894.585,71 CTA. 3987 CUENTA UNICA DEL TESORO LIB. 00099021001 REF.: COMISIONES BANCARIAS"/>
    <m/>
    <m/>
    <m/>
    <m/>
    <m/>
    <m/>
    <n v="4565.8"/>
    <n v="0"/>
    <s v="NO_CONCILIADO"/>
  </r>
  <r>
    <x v="29"/>
    <m/>
    <x v="29"/>
    <x v="30"/>
    <s v="G21737710003"/>
    <s v="COB"/>
    <n v="16982"/>
    <m/>
    <s v="PAGO A IDA PRÉSTAMO 3842-BO VCTO. 15-02-2023 POR CUENTA DE TGN , NTI. 016982 VALOR 15-02-2023 CAPITAL USD 74.642,22 CTA. 3987 CUENTA UNICA DEL TESORO LIB. 00099021001 REF.: COMISIONES BANCARIAS"/>
    <m/>
    <m/>
    <m/>
    <m/>
    <m/>
    <m/>
    <n v="628.44000000000005"/>
    <n v="0"/>
    <s v="NO_CONCILIADO"/>
  </r>
  <r>
    <x v="29"/>
    <m/>
    <x v="29"/>
    <x v="30"/>
    <s v="G21737720003"/>
    <s v="COB"/>
    <n v="16983"/>
    <m/>
    <s v="PAGO A IDA PRÉSTAMO 3854-BO VCTO. 15-02-2023 POR CUENTA DE TGN , NTI. 016983 VALOR 15-02-2023 CAPITAL USD 432.109,99 CTA. 3987 CUENTA UNICA DEL TESORO LIB. 00099021001 REF.: COMISIONES BANCARIAS"/>
    <m/>
    <m/>
    <m/>
    <m/>
    <m/>
    <m/>
    <n v="2345.0100000000002"/>
    <n v="0"/>
    <s v="NO_CONCILIADO"/>
  </r>
  <r>
    <x v="1"/>
    <m/>
    <x v="1"/>
    <x v="30"/>
    <s v="Q17636710002"/>
    <s v="CRV"/>
    <n v="1763671"/>
    <m/>
    <s v="NUMERO DE LIBRETA CUT: 00099021001 OPERACIÓN E18 TRANSFERENCIA DEL SISTEMA FINANCIERO POR CUENTA DE TERCEROS A LA CUT devolucion pagos de cc no cobrados octubre 2022"/>
    <m/>
    <m/>
    <m/>
    <m/>
    <m/>
    <m/>
    <n v="0"/>
    <n v="189745.18"/>
    <s v="NO_CONCILIADO"/>
  </r>
  <r>
    <x v="34"/>
    <m/>
    <x v="34"/>
    <x v="30"/>
    <s v="G21739290002"/>
    <s v="CRV"/>
    <n v="2173929"/>
    <m/>
    <s v="TRANSFERENCIA DEL EXTERIOR SEGUN SWIFT NO.2747 Y NO.2740 DE FECHA 15/02/2023 ORDENANTE: FERTIMAX INDUSTRIAS Y SERVICIOS SAE (ASUNCION PARAGUAY) REF.: CRED YLB-GCO-00020 YLB-GCO-00021 YLB-GCO-00022 YLB-GCO-00023 LIB. 00597012001 RECURSOS PROPIOS VENTAS YLB"/>
    <m/>
    <m/>
    <m/>
    <m/>
    <m/>
    <m/>
    <n v="0"/>
    <n v="1824.76"/>
    <s v="NO_CONCILIADO"/>
  </r>
  <r>
    <x v="34"/>
    <m/>
    <x v="34"/>
    <x v="30"/>
    <s v="G21739310002"/>
    <s v="CRV"/>
    <n v="2173931"/>
    <m/>
    <s v="TRANSFERENCIA DEL EXTERIOR SEGUN SWIFT NO.2722 Y NO.2721 DE FECHA 15/02/2023 ORDENANTE: FASS COMERCIO DE PRODUTOS QUIM (BRAZIL RIBEIRAO PRETO) REF.: CRED INV YLB GCO 0015 ODV 23 LIB. 00597012001 RECURSOS PROPIOS VENTAS YLB"/>
    <m/>
    <m/>
    <m/>
    <m/>
    <m/>
    <m/>
    <n v="0"/>
    <n v="610540"/>
    <s v="NO_CONCILIADO"/>
  </r>
  <r>
    <x v="15"/>
    <m/>
    <x v="15"/>
    <x v="30"/>
    <s v="Q17637780002"/>
    <s v="CRV"/>
    <n v="1763778"/>
    <m/>
    <s v="NUMERO DE LIBRETA CUT: 00099021001 OPERACIÓN E75 TRANSFERENCIA DE LA CUENTA FISCAL BUN A LA CUT EN MN TRANSFERENCIA DE FONDOS A SOLICITUD DE: GOBIERNO AUTONOMO MCPAL. TOTORA CITE : G.A.M.T. CITE"/>
    <m/>
    <m/>
    <m/>
    <m/>
    <m/>
    <m/>
    <n v="0"/>
    <n v="329254.59999999998"/>
    <s v="NO_CONCILIADO"/>
  </r>
  <r>
    <x v="29"/>
    <m/>
    <x v="29"/>
    <x v="30"/>
    <s v="G21739200003"/>
    <s v="COB"/>
    <n v="17098"/>
    <m/>
    <s v="PAGO A BID PRÉSTAMO 4414/KI-BO VCTO. 15-02-2023 POR CUENTA DE TGN , NTI. 017098 VALOR 15-02-2023 INTERESES USD 80.632,48 CTA. 3987 CUENTA UNICA DEL TESORO LIB. 00099021001 REF.: COMISIONES BANCARIAS"/>
    <m/>
    <m/>
    <m/>
    <m/>
    <m/>
    <m/>
    <n v="657.18"/>
    <n v="0"/>
    <s v="NO_CONCILIADO"/>
  </r>
  <r>
    <x v="32"/>
    <m/>
    <x v="32"/>
    <x v="30"/>
    <s v="S10546210001"/>
    <s v="COB"/>
    <n v="1054621"/>
    <m/>
    <s v="||COMISION TRANSFERENCIA FDOS.AL EXTERIOR 0,10% S/USD140.300.-,REEMB.GSTS.COMUNICACION BS220.-Y EMISION COMP.CONTABLE BS50.-REF.:PAGO 1 LC I-2022-24 P/C YPFB A/F KOSAN CRISPLANT A/S,EN COMPL.A COMP.1054619,15/02/2023. LIB.00513072001 YPFB - OPERACIONES G N R G D REF.:COMISIONES PAGO 1 LC I-2022-24"/>
    <m/>
    <m/>
    <m/>
    <m/>
    <m/>
    <m/>
    <n v="1232.46"/>
    <n v="0"/>
    <s v="NO_CONCILIADO"/>
  </r>
  <r>
    <x v="34"/>
    <m/>
    <x v="34"/>
    <x v="30"/>
    <s v="G21739300001"/>
    <s v="CVD"/>
    <n v="2173930"/>
    <m/>
    <s v="COBRO COSTOS DE PAPELERIA SEGUN TRANSFERENCIA DEL EXTERIOR POR ORDEN DE FERTIMAX INDUSTRIAS Y SERVICIOS SAE (ASUNCION PARAGUAY) REF.: CRED YLB-GCO-00020 YLB-GCO-00021 YLB-GCO-00022 YLB-GCO-00023 LIB. 00597012001 RECURSOS PROPIOS VENTAS YLB"/>
    <m/>
    <m/>
    <m/>
    <m/>
    <m/>
    <m/>
    <n v="50"/>
    <n v="0"/>
    <s v="NO_CONCILIADO"/>
  </r>
  <r>
    <x v="34"/>
    <m/>
    <x v="34"/>
    <x v="30"/>
    <s v="G21739320001"/>
    <s v="CVD"/>
    <n v="2173932"/>
    <m/>
    <s v="COBRO COSTOS DE PAPELERIA SEGUN TRANSFERENCIA DEL EXTERIOR POR ORDEN DE FASS COMERCIO DE PRODUTOS QUIM (BRAZIL RIBEIRAO PRETO) REF.: CRED INV YLB GCO 0015 ODV 23 LIB. 00597012001 RECURSOS PROPIOS VENTAS YLB"/>
    <m/>
    <m/>
    <m/>
    <m/>
    <m/>
    <m/>
    <n v="50"/>
    <n v="0"/>
    <s v="NO_CONCILIADO"/>
  </r>
  <r>
    <x v="30"/>
    <m/>
    <x v="30"/>
    <x v="31"/>
    <s v="S10546630001"/>
    <s v="COB"/>
    <n v="1054663"/>
    <m/>
    <s v="||COMISION TRANSFERENCIA FONDOS AL EXTERIOR 0,10% S/USD 2.017,73 REEM. GASTOS COMUNICACIÓN BS220.- Y EMISION COMPROBANTE CONTABLE BS50.- REF: PAGO N°5 CC I-2022-29 EMP. PUB. QUIPUS A/F GREAT CHIN LIMITED EN COMPLEMENTO A COMPROBANTE S-1054662 DE LA FECHA LIB:00590019201 EPNE  QUIPUS REF: COMISIONES PAGO N° 5 CC I-2022-29."/>
    <m/>
    <m/>
    <m/>
    <m/>
    <m/>
    <m/>
    <n v="283.86"/>
    <n v="0"/>
    <s v="NO_CONCILIADO"/>
  </r>
  <r>
    <x v="30"/>
    <m/>
    <x v="30"/>
    <x v="31"/>
    <s v="S10546670001"/>
    <s v="COB"/>
    <n v="1054667"/>
    <m/>
    <s v="||COMISION TRANSFERENCIA FONDOS AL EXTERIOR 0,10% S/USD 251.025,60 REEM. GASTOS COMUNICACIÓN BS220.- Y EMISION COMPROBANTE CONTABLE BS50.- REF: PAGO N°6 CC I-2022-29 EMP. PUB. QUIPUS A/F GREAT CHIN LIMITED EN COMPLEMENTO A COMPROBANTE S-1054664 DE LA FECHA. LIB:00590019201 EPNE  QUIPUS REF: COMISIONES PAGO N° 6 CC I-2022-29."/>
    <m/>
    <m/>
    <m/>
    <m/>
    <m/>
    <m/>
    <n v="1992.07"/>
    <n v="0"/>
    <s v="NO_CONCILIADO"/>
  </r>
  <r>
    <x v="9"/>
    <m/>
    <x v="9"/>
    <x v="31"/>
    <s v="S10546960001"/>
    <s v="COB"/>
    <n v="1054696"/>
    <m/>
    <s v="'COBRO DE UTILES DE ESCRITORIO POR´||BS50.-Y REEMB.GSTS.COMUNICACION BS220.-REF.:EMISION CARTA DE CREDITO I-2023-13 P/C EMPRESA PUBLICA PRODUCTIVA CEMENTOS DE BOLIVIA-ECEBOL A/F CLAUDIUS PETERS (AMERICAS) INC.,EN COMPL.A COMP.1054678,16/02/2023. LIB.00132032001 ECEBOL - GESTION OPERATIVA REF.:EMISION LC I-2023-13"/>
    <m/>
    <m/>
    <m/>
    <m/>
    <m/>
    <m/>
    <n v="270"/>
    <n v="0"/>
    <s v="NO_CONCILIADO"/>
  </r>
  <r>
    <x v="29"/>
    <m/>
    <x v="29"/>
    <x v="33"/>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r>
  <r>
    <x v="34"/>
    <m/>
    <x v="34"/>
    <x v="33"/>
    <s v="G21782400002"/>
    <s v="CRV"/>
    <n v="2178240"/>
    <m/>
    <s v="TRANSFERENCIA DEL EXTERIOR SEGUN SWIFT NO.3104 Y NO.3103 DE FECHA 22/02/2023 ORDENANTE: CHORI CO., LTD (PJ/TOKYO) REF.: YLB-GCO-0017-ODV/23-VEX.0018(HJN122) GOODS LIB. 00597012001 RECURSOS PROPIOS VENTAS YLB"/>
    <m/>
    <m/>
    <m/>
    <m/>
    <m/>
    <m/>
    <n v="0"/>
    <n v="14289.38"/>
    <s v="NO_CONCILIADO"/>
  </r>
  <r>
    <x v="34"/>
    <m/>
    <x v="34"/>
    <x v="33"/>
    <s v="G21782410001"/>
    <s v="CVD"/>
    <n v="2178241"/>
    <m/>
    <s v="COBRO COSTOS DE PAPELERIA SEGUN TRANSFERENCIA DEL EXTERIOR POR ORDEN DE CHORI CO., LTD (PJ/TOKYO) REF.: YLB-GCO-0017-ODV/23-VEX.0018(HJN122) GOODS LIB. 00597012001 RECURSOS PROPIOS VENTAS YLB"/>
    <m/>
    <m/>
    <m/>
    <m/>
    <m/>
    <m/>
    <n v="50"/>
    <n v="0"/>
    <s v="NO_CONCILIADO"/>
  </r>
  <r>
    <x v="29"/>
    <m/>
    <x v="29"/>
    <x v="33"/>
    <s v="G21783880003"/>
    <s v="COB"/>
    <n v="17046"/>
    <m/>
    <s v="PAGO A JICA PRÉSTAMO BV-P5 VCTO. 20-02-2023 POR CUENTA DE TGN SEGÚN NOTA MEFP/VTCP/DGCP/UODP/No 192/2023 DEL 17-02-2023, NTI. 017046 VALOR 22-02-2023 INTERESES JPY 721.832,00 COMISIONES JPY 1.007.499,00 CTA. 3987 CUENTA UNICA DEL TESORO LIBRETA NRO.00099021001 REF.: COMISIONES BANCARIAS"/>
    <m/>
    <m/>
    <m/>
    <m/>
    <m/>
    <m/>
    <n v="331.88"/>
    <n v="0"/>
    <s v="NO_CONCILIADO"/>
  </r>
  <r>
    <x v="54"/>
    <m/>
    <x v="54"/>
    <x v="33"/>
    <s v="S10548150001"/>
    <s v="DEV"/>
    <n v="1054815"/>
    <m/>
    <s v="||TRANSFERENCIA DE FONDOS SEGUN NOTA CITE: MEFP/VTCP/DGCP/UF/N° 121/2023 DE LA FECHA (HRE-TSO-329) ENVIADO POR EL MEFP. DEBITO AUTOMATICO A LA EDITORIAL DEL ESTADO PLURINACIONAL DE BOLIVIA EN FAVOR DEL FIDEICOMISO FINPRO. DEBITO DE LA LIBRETA 00598012001 EEPB-RECURSOS ESPECIFICOS POR VENTAS DE SERVICIOS."/>
    <m/>
    <m/>
    <m/>
    <m/>
    <m/>
    <m/>
    <n v="2213220.59"/>
    <n v="0"/>
    <s v="NO_CONCILIADO"/>
  </r>
  <r>
    <x v="54"/>
    <m/>
    <x v="54"/>
    <x v="33"/>
    <s v="S10548180001"/>
    <s v="COB"/>
    <n v="1054818"/>
    <m/>
    <s v="'COBRO DE'||ÚTILES DE ESCRITORIO POR EL COMPROBANTE CONTABLE N° 1054815 DE LA FECHA, SEGÚN NOTA CITE: MEFP/VTCP/DGCP/UF/N° 121/2023 DE LA FECHA (HRE-TSO-329) ENVIADA POR EL MEFP. DEBITO DE LA LIBRETA 00598012001 EEPB-RECURSOS ESPECIFICOS POR VENTAS DE SERVICIOS."/>
    <m/>
    <m/>
    <m/>
    <m/>
    <m/>
    <m/>
    <n v="50"/>
    <n v="0"/>
    <s v="NO_CONCILIADO"/>
  </r>
  <r>
    <x v="34"/>
    <m/>
    <x v="34"/>
    <x v="33"/>
    <s v="G21783970002"/>
    <s v="CRV"/>
    <n v="2178397"/>
    <m/>
    <s v="TRANSFERENCIA DEL EXTERIOR SEGUN SWIFT NO.3125 Y NO.3124 DE FECHA 22/02/2023 ORDENANTE: ELADIA SA (ASUNCION PARAGUAY) REF.: KCL TIPO 1 Y 2 LIB. 00597012001 RECURSOS PROPIOS VENTAS YLB"/>
    <m/>
    <m/>
    <m/>
    <m/>
    <m/>
    <m/>
    <n v="0"/>
    <n v="1166.2"/>
    <s v="NO_CONCILIADO"/>
  </r>
  <r>
    <x v="34"/>
    <m/>
    <x v="34"/>
    <x v="33"/>
    <s v="G21783990002"/>
    <s v="CRV"/>
    <n v="2178399"/>
    <m/>
    <s v="TRANSFERENCIA DEL EXTERIOR SEGUN SWIFT NO.3127 Y NO.3128 DE FECHA 22/02/2023 ORDENANTE: ALTAMIRA TRADE AG REF.: YLB-GCO-0031-ODV/23-VEX LIB. 00597012001 RECURSOS PROPIOS VENTAS YLB"/>
    <m/>
    <m/>
    <m/>
    <m/>
    <m/>
    <m/>
    <n v="0"/>
    <n v="1330.84"/>
    <s v="NO_CONCILIADO"/>
  </r>
  <r>
    <x v="34"/>
    <m/>
    <x v="34"/>
    <x v="33"/>
    <s v="G21783980001"/>
    <s v="CVD"/>
    <n v="2178398"/>
    <m/>
    <s v="COBRO COSTOS DE PAPELERIA SEGUN TRANSFERENCIA DEL EXTERIOR POR ORDEN DE ELADIA SA (ASUNCION PARAGUAY) REF.: KCL TIPO 1 Y 2 LIB. 00597012001 RECURSOS PROPIOS VENTAS YLB"/>
    <m/>
    <m/>
    <m/>
    <m/>
    <m/>
    <m/>
    <n v="50"/>
    <n v="0"/>
    <s v="NO_CONCILIADO"/>
  </r>
  <r>
    <x v="34"/>
    <m/>
    <x v="34"/>
    <x v="33"/>
    <s v="G21784000001"/>
    <s v="CVD"/>
    <n v="2178400"/>
    <m/>
    <s v="COBRO COSTOS DE PAPELERIA SEGUN TRANSFERENCIA DEL EXTERIOR POR ORDEN DE ALTAMIRA TRADE AG REF.: YLB-GCO-0031-ODV/23-VEX LIB. 00597012001 RECURSOS PROPIOS VENTAS YLB"/>
    <m/>
    <m/>
    <m/>
    <m/>
    <m/>
    <m/>
    <n v="50"/>
    <n v="0"/>
    <s v="NO_CONCILIADO"/>
  </r>
  <r>
    <x v="29"/>
    <m/>
    <x v="29"/>
    <x v="33"/>
    <s v="S10548400003"/>
    <s v="COB"/>
    <n v="1054840"/>
    <m/>
    <s v="||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REF.: COMISIONES BANCARIAS"/>
    <m/>
    <m/>
    <m/>
    <m/>
    <m/>
    <m/>
    <n v="2991.43"/>
    <n v="0"/>
    <s v="NO_CONCILIADO"/>
  </r>
  <r>
    <x v="29"/>
    <m/>
    <x v="29"/>
    <x v="33"/>
    <s v="S10548400001"/>
    <s v="NTI"/>
    <n v="1054840"/>
    <m/>
    <s v="||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INCLUYE USD 20,00 POR COMISIONES DEL BANQUERO"/>
    <m/>
    <m/>
    <m/>
    <m/>
    <m/>
    <m/>
    <n v="3944618.98"/>
    <n v="0"/>
    <s v="NO_CONCILIADO"/>
  </r>
  <r>
    <x v="29"/>
    <m/>
    <x v="29"/>
    <x v="33"/>
    <s v="S10548390003"/>
    <s v="COB"/>
    <n v="1054839"/>
    <m/>
    <s v="||PAGO A PRIV PRÉSTAMO US29731QAB32 VCTO. 22-02-2023 POR CUENTA DE TGN, SEGÚN NOTA MEFP/VTCP/DGCP/UODP/N° 209/2023 DE 22-02-2023 INTERESES USD 5.456.120,25 CTA. 3987 CUENTA UNICA DEL TESORO LIB 00099021001 REF.: COMISIONES BANCARIAS"/>
    <m/>
    <m/>
    <m/>
    <m/>
    <m/>
    <m/>
    <n v="26470.26"/>
    <n v="0"/>
    <s v="NO_CONCILIADO"/>
  </r>
  <r>
    <x v="29"/>
    <m/>
    <x v="29"/>
    <x v="33"/>
    <s v="S10548390001"/>
    <s v="NTI"/>
    <n v="1054839"/>
    <m/>
    <s v="||PAGO A PRIV PRÉSTAMO US29731QAB32 VCTO. 22-02-2023 POR CUENTA DE TGN, SEGÚN NOTA MEFP/VTCP/DGCP/UODP/N° 209/2023 DE 22-02-2023 INTERESES USD 5.456.120,25 CTA. 3987 CUENTA UNICA DEL TESORO LIB 00099021001"/>
    <m/>
    <m/>
    <m/>
    <m/>
    <m/>
    <m/>
    <n v="37974596.939999998"/>
    <n v="0"/>
    <s v="NO_CONCILIADO"/>
  </r>
  <r>
    <x v="29"/>
    <m/>
    <x v="29"/>
    <x v="33"/>
    <s v="S10548380003"/>
    <s v="COB"/>
    <n v="1054838"/>
    <m/>
    <s v="||PAGO A CAF PRÉSTAMO CFA004987 VCTO. 22-02-2023 POR CUENTA DEL TGN, SEGÚN NOTA MEFP/VTCP/DGCP/UODP/N° 209/2023 DE 22-02-2023 CAPITAL USD5.925.892,86 INTERESES USD1.189.127,06 LIB. 00099021001 TGN-RECURSOS ORDINARIOS (3987) REF.: COMISIONES BANCARIAS"/>
    <m/>
    <m/>
    <m/>
    <m/>
    <m/>
    <m/>
    <n v="34436.300000000003"/>
    <n v="0"/>
    <s v="NO_CONCILIADO"/>
  </r>
  <r>
    <x v="29"/>
    <m/>
    <x v="29"/>
    <x v="33"/>
    <s v="S10548380001"/>
    <s v="NTI"/>
    <n v="1054838"/>
    <m/>
    <s v="||PAGO A CAF PRÉSTAMO CFA004987 VCTO. 22-02-2023 POR CUENTA DEL TGN, SEGÚN NOTA MEFP/VTCP/DGCP/UODP/N° 209/2023 DE 22-02-2023 CAPITAL USD5.925.892,86 INTERESES USD1.189.127,06 LIB. 00099021001 TGN-RECURSOS ORDINARIOS (3987)"/>
    <m/>
    <m/>
    <m/>
    <m/>
    <m/>
    <m/>
    <n v="49520538.640000001"/>
    <n v="0"/>
    <s v="NO_CONCILIADO"/>
  </r>
  <r>
    <x v="34"/>
    <m/>
    <x v="34"/>
    <x v="34"/>
    <s v="G21796800002"/>
    <s v="CRV"/>
    <n v="2179680"/>
    <m/>
    <s v="TRANSFERENCIA DEL EXTERIOR SEGUN SWIFT NO.3132 Y NO.3131 DE FECHA 23/02/2023 ORDENANTE: M C CABRAL JUNIOR IMP E EXP LTDA (GUAJARA MIRIM BRASIL) REF.: INV 0025ODV23 LIB. 00597012001 RECURSOS PROPIOS VENTAS YLB"/>
    <m/>
    <m/>
    <m/>
    <m/>
    <m/>
    <m/>
    <n v="0"/>
    <n v="263753.28000000003"/>
    <s v="NO_CONCILIADO"/>
  </r>
  <r>
    <x v="34"/>
    <m/>
    <x v="34"/>
    <x v="34"/>
    <s v="G21796820002"/>
    <s v="CRV"/>
    <n v="2179682"/>
    <m/>
    <s v="TRANSFERENCIA DEL EXTERIOR SEGUN SWIFT NO.3146 Y NO.3145 DE FECHA 23/02/2023 ORDENANTE: HINOVE AGROCIENCIA SA (SP BRASIL) REF.: INVOICE DATE 10 DE FEBRERO DE 2023 LIB. 00597012001 RECURSOS PROPIOS VENTAS YLB"/>
    <m/>
    <m/>
    <m/>
    <m/>
    <m/>
    <m/>
    <n v="0"/>
    <n v="4472720"/>
    <s v="NO_CONCILIADO"/>
  </r>
  <r>
    <x v="34"/>
    <m/>
    <x v="34"/>
    <x v="34"/>
    <s v="G21796810001"/>
    <s v="CVD"/>
    <n v="2179681"/>
    <m/>
    <s v="COBRO COSTOS DE PAPELERIA SEGUN TRANSFERENCIA DEL EXTERIOR POR ORDEN DE M C CABRAL JUNIOR IMP E EXP LTDA (GUAJARA MIRIM BRASIL) REF.: INV 0025ODV23 LIB. 00597012001 RECURSOS PROPIOS VENTAS YLB"/>
    <m/>
    <m/>
    <m/>
    <m/>
    <m/>
    <m/>
    <n v="50"/>
    <n v="0"/>
    <s v="NO_CONCILIADO"/>
  </r>
  <r>
    <x v="34"/>
    <m/>
    <x v="34"/>
    <x v="34"/>
    <s v="G21796830001"/>
    <s v="CVD"/>
    <n v="2179683"/>
    <m/>
    <s v="COBRO COSTOS DE PAPELERIA SEGUN TRANSFERENCIA DEL EXTERIOR POR ORDEN DE HINOVE AGROCIENCIA SA (SP BRASIL) REF.: INVOICE DATE 10 DE FEBRERO DE 2023 LIB. 00597012001 RECURSOS PROPIOS VENTAS YLB"/>
    <m/>
    <m/>
    <m/>
    <m/>
    <m/>
    <m/>
    <n v="50"/>
    <n v="0"/>
    <s v="NO_CONCILIADO"/>
  </r>
  <r>
    <x v="1"/>
    <m/>
    <x v="1"/>
    <x v="35"/>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r>
  <r>
    <x v="1"/>
    <m/>
    <x v="1"/>
    <x v="35"/>
    <s v="Q17678540002"/>
    <s v="CRV"/>
    <n v="1767854"/>
    <m/>
    <s v="NUMERO DE LIBRETA CUT: 00099021001 OPERACIÓN E18 TRANSFERENCIA DEL SISTEMA FINANCIERO POR CUENTA DE TERCEROS A LA CUT TRANSFERENCIA DEVOLUCION DE RECURSOS ECONOMICOS NO EJECUTADOS EN LA GESTION 2022. PROYECTO CUENCA PEDAGOGICA PARANI -SAPAHAQUI. SOLICITUD QUIAPE CALLOCOSI CIRO RAUL"/>
    <m/>
    <m/>
    <m/>
    <m/>
    <m/>
    <m/>
    <n v="0"/>
    <n v="468410.35"/>
    <s v="NO_CONCILIADO"/>
  </r>
  <r>
    <x v="1"/>
    <m/>
    <x v="1"/>
    <x v="35"/>
    <s v="Q17680040002"/>
    <s v="CRV"/>
    <n v="1768004"/>
    <m/>
    <s v="NUMERO DE LIBRETA CUT: 00099021001 OPERACIÓN E75 TRANSFERENCIA DE LA CUENTA FISCAL BUN A LA CUT EN MN TRANSFERENCIA DE FONDOS A SOLICITUD DE: GOBIERNO AUTONOMO MUNICIPAL DE GUANAY CITE: GAMG/DAF/RYM/NÂ° 011/2023 CUENTA CUT 3987 LIBRETA NÂ° 00099021001 TGN-RECURSOS ORDINARIOS"/>
    <m/>
    <m/>
    <m/>
    <m/>
    <m/>
    <m/>
    <n v="0"/>
    <n v="108060.68"/>
    <s v="NO_CONCILIADO"/>
  </r>
  <r>
    <x v="61"/>
    <m/>
    <x v="61"/>
    <x v="36"/>
    <s v="F0011987"/>
    <s v="NTE"/>
    <n v="5215246"/>
    <m/>
    <s v="A:00099021001 TRANSFERENCIA DE RECUPERACIONES SEGÚN NOTA GEF-LCR-CMD-0119-NOT/23 POR CONCEPTO DE PAGO DE CAPITAL E INTERES DE ACUERDO A CONTRATO DE FIDEICOMISO “PROYECTOS DE INVERSION PUBLICA” CORRESPONDIENTE AL GAM CHIMORE."/>
    <m/>
    <m/>
    <m/>
    <m/>
    <m/>
    <m/>
    <n v="0"/>
    <n v="27041.26"/>
    <s v="NO_CONCILIADO"/>
  </r>
  <r>
    <x v="61"/>
    <m/>
    <x v="61"/>
    <x v="36"/>
    <s v="F0011987"/>
    <s v="NTE"/>
    <n v="5215171"/>
    <m/>
    <s v="A:00099021001 TRANSFERENCIA DE RECUPERACIONES SEGÚN NOTA GEF-LCR-CMD-0119-NOT/23 POR CONCEPTO DE PAGO DE CAPITAL E INTERES DE ACUERDO A CONTRATO DE FIDEICOMISO “PROYECTOS DE INVERSION PUBLICA” CORRESPONDIENTE AL GAM TARIJA."/>
    <m/>
    <m/>
    <m/>
    <m/>
    <m/>
    <m/>
    <n v="0"/>
    <n v="430318.81"/>
    <s v="NO_CONCILIADO"/>
  </r>
  <r>
    <x v="61"/>
    <m/>
    <x v="61"/>
    <x v="36"/>
    <s v="F0011987"/>
    <s v="NTE"/>
    <n v="5215181"/>
    <m/>
    <s v="A:00099021001 TRANSFERENCIA DE RECUPERACIONES SEGÚN NOTA GEF-LCR-CMD-0119-NOT/23 POR CONCEPTO DE PAGO DE CAPITAL E INTERES DE ACUERDO A CONTRATO DE FIDEICOMISO “PROYECTOS DE INVERSION PUBLICA” CORRESPONDIENTE AL GAM HUMANATA."/>
    <m/>
    <m/>
    <m/>
    <m/>
    <m/>
    <m/>
    <n v="0"/>
    <n v="9830.2800000000007"/>
    <s v="NO_CONCILIADO"/>
  </r>
  <r>
    <x v="61"/>
    <m/>
    <x v="61"/>
    <x v="36"/>
    <s v="F0011987"/>
    <s v="NTE"/>
    <n v="5215163"/>
    <m/>
    <s v="A:00099021001 TRANSFERENCIA DE RECUPERACIONES SEGÚN NOTA GEF-LCR-CMD-0119-NOT/23 POR CONCEPTO DE PAGO DE CAPITAL E INTERES DE ACUERDO A CONTRATO DE FIDEICOMISO “PROYECTOS DE INVERSION PUBLICA” CORRESPONDIENTE AL GAM LURIBAY."/>
    <m/>
    <m/>
    <m/>
    <m/>
    <m/>
    <m/>
    <n v="0"/>
    <n v="14376.97"/>
    <s v="NO_CONCILIADO"/>
  </r>
  <r>
    <x v="61"/>
    <m/>
    <x v="61"/>
    <x v="36"/>
    <s v="F0011987"/>
    <s v="NTE"/>
    <n v="5215157"/>
    <m/>
    <s v="A:00099021001 TRANSFERENCIA DE RECUPERACIONES SEGÚN NOTA GEF-LCR-CMD-0119-NOT/23 POR CONCEPTO DE PAGO DE INTERES DE ACUERDO A CONTRATO DE FIDEICOMISO “PROYECTOS DE INVERSION PUBLICA” CORRESPONDIENTE AL GAM CULPINA."/>
    <m/>
    <m/>
    <m/>
    <m/>
    <m/>
    <m/>
    <n v="0"/>
    <n v="10824.29"/>
    <s v="NO_CONCILIADO"/>
  </r>
  <r>
    <x v="61"/>
    <m/>
    <x v="61"/>
    <x v="36"/>
    <s v="F0011987"/>
    <s v="NTE"/>
    <n v="5215241"/>
    <m/>
    <s v="A:00099021001 TRANSFERENCIA DE RECUPERACIONES SEGÚN NOTA GEF-LCR-CMD-0119-NOT/23 POR CONCEPTO DE PAGO DE CAPITAL E INTERES DE ACUERDO A CONTRATO DE FIDEICOMISO “PROYECTOS DE INVERSION PUBLICA” CORRESPONDIENTE AL GAM CLIZA."/>
    <m/>
    <m/>
    <m/>
    <m/>
    <m/>
    <m/>
    <n v="0"/>
    <n v="56601.8"/>
    <s v="NO_CONCILIADO"/>
  </r>
  <r>
    <x v="61"/>
    <m/>
    <x v="61"/>
    <x v="36"/>
    <s v="F0011987"/>
    <s v="NTE"/>
    <n v="5215231"/>
    <m/>
    <s v="A:00099021001 TRANSFERENCIA DE RECUPERACIONES SEGÚN NOTA GEF-LCR-CMD-0119-NOT/23 POR CONCEPTO DE PAGO DE CAPITAL E INTERES DE ACUERDO A CONTRATO DE FIDEICOMISO “PROYECTOS DE INVERSION PUBLICA” CORRESPONDIENTE AL GAM POJO."/>
    <m/>
    <m/>
    <m/>
    <m/>
    <m/>
    <m/>
    <n v="0"/>
    <n v="35042.449999999997"/>
    <s v="NO_CONCILIADO"/>
  </r>
  <r>
    <x v="61"/>
    <m/>
    <x v="61"/>
    <x v="36"/>
    <s v="F0011987"/>
    <s v="NTE"/>
    <n v="5215260"/>
    <m/>
    <s v="A:00099021001 TRANSFERENCIA DE RECUPERACIONES SEGÚN NOTA GEF-LCR-CMD-0119-NOT/23 POR CONCEPTO DE PAGO DE CAPITAL E INTERES DE ACUERDO A CONTRATO DE FIDEICOMISO “PROYECTOS DE INVERSION PUBLICA” CORRESPONDIENTE AL GAM COCHABAMBA."/>
    <m/>
    <m/>
    <m/>
    <m/>
    <m/>
    <m/>
    <n v="0"/>
    <n v="1123587.83"/>
    <s v="NO_CONCILIADO"/>
  </r>
  <r>
    <x v="61"/>
    <m/>
    <x v="61"/>
    <x v="36"/>
    <s v="F0011987"/>
    <s v="NTE"/>
    <n v="5215258"/>
    <m/>
    <s v="A:00099021001 TRANSFERENCIA DE RECUPERACIONES SEGÚN NOTA GEF-LCR-CMD-0119-NOT/23 POR CONCEPTO DE PAGO DE CAPITAL E INTERES DE ACUERDO A CONTRATO DE FIDEICOMISO “PROYECTOS DE INVERSION PUBLICA” CORRESPONDIENTE AL GAM BELLA FLOR."/>
    <m/>
    <m/>
    <m/>
    <m/>
    <m/>
    <m/>
    <n v="0"/>
    <n v="18042.12"/>
    <s v="NO_CONCILIADO"/>
  </r>
  <r>
    <x v="1"/>
    <m/>
    <x v="1"/>
    <x v="36"/>
    <s v="J05379250002"/>
    <s v="NTE"/>
    <n v="5230037"/>
    <m/>
    <s v="A:00099021001 Transferencia que realizamos a solicitud de la Unidad de Administración e Información Salarial mediante nota CITE: MEFP/VTCP/DGPOT/UAIS/No 383/2023, informe MEFP/VTCP/DGPOT/UAIS/No.28/2023 para la reversión definitiva de las Boletas de Pago solicitadas por COSSMIL consignadas en el comprobante de pago No. 71951 H.R. 6-21164-R"/>
    <m/>
    <m/>
    <m/>
    <m/>
    <m/>
    <m/>
    <n v="0"/>
    <n v="692773.35"/>
    <s v="NO_CONCILIADO"/>
  </r>
  <r>
    <x v="10"/>
    <m/>
    <x v="10"/>
    <x v="36"/>
    <s v="Q17689610002"/>
    <s v="CRV"/>
    <n v="1768961"/>
    <m/>
    <s v="NUMERO DE LIBRETA CUT: 00291012009 OPERACIÓN E18 TRANSFERENCIA DEL SISTEMA FINANCIERO POR CUENTA DE TERCEROS A LA CUT 1ER CUOTA PLAN DE PAGOS POR DANOS A LA CARRETERA PLACA 4282EGE"/>
    <m/>
    <m/>
    <m/>
    <m/>
    <m/>
    <m/>
    <n v="0"/>
    <n v="4495.99"/>
    <s v="NO_CONCILIADO"/>
  </r>
  <r>
    <x v="15"/>
    <m/>
    <x v="15"/>
    <x v="36"/>
    <s v="Q17690150002"/>
    <s v="CRV"/>
    <n v="1769015"/>
    <m/>
    <s v="NUMERO DE LIBRETA CUT: 00099021001 OPERACIÓN E75 TRANSFERENCIA DE LA CUENTA FISCAL BUN A LA CUT EN MN TRANSFERENCIA DE FONDOS A SOLICITUD DE: GOBIERNO AUTONOMO MUNICIPAL DE ANCORAIMES CITE: GAMA/MAE/010/2023 CUENTA CUT 3987 LIBRETA NÂ° 00099021001 TGN-RECURSOS ORDINARIOS"/>
    <m/>
    <m/>
    <m/>
    <m/>
    <m/>
    <m/>
    <n v="0"/>
    <n v="414136.24"/>
    <s v="NO_CONCILIADO"/>
  </r>
  <r>
    <x v="33"/>
    <m/>
    <x v="33"/>
    <x v="36"/>
    <s v="T04422350001"/>
    <s v="DEV"/>
    <n v="442235"/>
    <m/>
    <s v="CONTABILIZACION ORDENES DE TRANSFERENCIA GRACOS"/>
    <m/>
    <m/>
    <m/>
    <m/>
    <m/>
    <m/>
    <n v="39824.22"/>
    <n v="0"/>
    <s v="NO_CONCILIADO"/>
  </r>
  <r>
    <x v="33"/>
    <m/>
    <x v="33"/>
    <x v="36"/>
    <s v="T04422370001"/>
    <s v="DEV"/>
    <n v="442237"/>
    <m/>
    <s v="CONTABILIZACION ORDENES DE TRANSFERENCIA GRACOS"/>
    <m/>
    <m/>
    <m/>
    <m/>
    <m/>
    <m/>
    <n v="39824.22"/>
    <n v="0"/>
    <s v="NO_CONCILIADO"/>
  </r>
  <r>
    <x v="33"/>
    <m/>
    <x v="33"/>
    <x v="36"/>
    <s v="T04422390001"/>
    <s v="DEV"/>
    <n v="442239"/>
    <m/>
    <s v="CONTABILIZACION ORDENES DE TRANSFERENCIA GRACOS"/>
    <m/>
    <m/>
    <m/>
    <m/>
    <m/>
    <m/>
    <n v="39824.22"/>
    <n v="0"/>
    <s v="NO_CONCILIADO"/>
  </r>
  <r>
    <x v="33"/>
    <m/>
    <x v="33"/>
    <x v="36"/>
    <s v="T04422410001"/>
    <s v="DEV"/>
    <n v="442241"/>
    <m/>
    <s v="CONTABILIZACION ORDENES DE TRANSFERENCIA GRACOS"/>
    <m/>
    <m/>
    <m/>
    <m/>
    <m/>
    <m/>
    <n v="47558.39"/>
    <n v="0"/>
    <s v="NO_CONCILIADO"/>
  </r>
  <r>
    <x v="33"/>
    <m/>
    <x v="33"/>
    <x v="36"/>
    <s v="T04422430001"/>
    <s v="DEV"/>
    <n v="442243"/>
    <m/>
    <s v="CONTABILIZACION ORDENES DE TRANSFERENCIA GRACOS"/>
    <m/>
    <m/>
    <m/>
    <m/>
    <m/>
    <m/>
    <n v="4932.13"/>
    <n v="0"/>
    <s v="NO_CONCILIADO"/>
  </r>
  <r>
    <x v="33"/>
    <m/>
    <x v="33"/>
    <x v="36"/>
    <s v="T04422450001"/>
    <s v="DEV"/>
    <n v="442245"/>
    <m/>
    <s v="CONTABILIZACION ORDENES DE TRANSFERENCIA GRACOS"/>
    <m/>
    <m/>
    <m/>
    <m/>
    <m/>
    <m/>
    <n v="1268"/>
    <n v="0"/>
    <s v="NO_CONCILIADO"/>
  </r>
  <r>
    <x v="33"/>
    <m/>
    <x v="33"/>
    <x v="36"/>
    <s v="T04422470001"/>
    <s v="DEV"/>
    <n v="442247"/>
    <m/>
    <s v="CONTABILIZACION ORDENES DE TRANSFERENCIA GRACOS"/>
    <m/>
    <m/>
    <m/>
    <m/>
    <m/>
    <m/>
    <n v="13955.3"/>
    <n v="0"/>
    <s v="NO_CONCILIADO"/>
  </r>
  <r>
    <x v="33"/>
    <m/>
    <x v="33"/>
    <x v="36"/>
    <s v="T04422490001"/>
    <s v="DEV"/>
    <n v="442249"/>
    <m/>
    <s v="CONTABILIZACION ORDENES DE TRANSFERENCIA GRACOS"/>
    <m/>
    <m/>
    <m/>
    <m/>
    <m/>
    <m/>
    <n v="13942.2"/>
    <n v="0"/>
    <s v="NO_CONCILIADO"/>
  </r>
  <r>
    <x v="33"/>
    <m/>
    <x v="33"/>
    <x v="36"/>
    <s v="T04422510001"/>
    <s v="DEV"/>
    <n v="442251"/>
    <m/>
    <s v="CONTABILIZACION ORDENES DE TRANSFERENCIA GRACOS"/>
    <m/>
    <m/>
    <m/>
    <m/>
    <m/>
    <m/>
    <n v="9854.32"/>
    <n v="0"/>
    <s v="NO_CONCILIADO"/>
  </r>
  <r>
    <x v="33"/>
    <m/>
    <x v="33"/>
    <x v="36"/>
    <s v="T04422530001"/>
    <s v="DEV"/>
    <n v="442253"/>
    <m/>
    <s v="CONTABILIZACION ORDENES DE TRANSFERENCIA GRACOS"/>
    <m/>
    <m/>
    <m/>
    <m/>
    <m/>
    <m/>
    <n v="38293.89"/>
    <n v="0"/>
    <s v="NO_CONCILIADO"/>
  </r>
  <r>
    <x v="33"/>
    <m/>
    <x v="33"/>
    <x v="36"/>
    <s v="T04422560001"/>
    <s v="DEV"/>
    <n v="442256"/>
    <m/>
    <s v="CONTABILIZACION ORDENES DE TRANSFERENCIA GRACOS"/>
    <m/>
    <m/>
    <m/>
    <m/>
    <m/>
    <m/>
    <n v="521523.89"/>
    <n v="0"/>
    <s v="NO_CONCILIADO"/>
  </r>
  <r>
    <x v="33"/>
    <m/>
    <x v="33"/>
    <x v="36"/>
    <s v="T04422580001"/>
    <s v="DEV"/>
    <n v="442258"/>
    <m/>
    <s v="CONTABILIZACION ORDENES DE TRANSFERENCIA GRACOS"/>
    <m/>
    <m/>
    <m/>
    <m/>
    <m/>
    <m/>
    <n v="16282211.65"/>
    <n v="0"/>
    <s v="NO_CONCILIADO"/>
  </r>
  <r>
    <x v="33"/>
    <m/>
    <x v="33"/>
    <x v="36"/>
    <s v="T04422600001"/>
    <s v="DEV"/>
    <n v="442260"/>
    <m/>
    <s v="CONTABILIZACION ORDENES DE TRANSFERENCIA GRACOS"/>
    <m/>
    <m/>
    <m/>
    <m/>
    <m/>
    <m/>
    <n v="10459479.869999999"/>
    <n v="0"/>
    <s v="NO_CONCILIADO"/>
  </r>
  <r>
    <x v="33"/>
    <m/>
    <x v="33"/>
    <x v="36"/>
    <s v="T04422620001"/>
    <s v="DEV"/>
    <n v="442262"/>
    <m/>
    <s v="CONTABILIZACION ORDENES DE TRANSFERENCIA GRACOS"/>
    <m/>
    <m/>
    <m/>
    <m/>
    <m/>
    <m/>
    <n v="2995613.69"/>
    <n v="0"/>
    <s v="NO_CONCILIADO"/>
  </r>
  <r>
    <x v="33"/>
    <m/>
    <x v="33"/>
    <x v="36"/>
    <s v="T04422640001"/>
    <s v="DEV"/>
    <n v="442264"/>
    <m/>
    <s v="CONTABILIZACION ORDENES DE TRANSFERENCIA GRACOS"/>
    <m/>
    <m/>
    <m/>
    <m/>
    <m/>
    <m/>
    <n v="98258.73"/>
    <n v="0"/>
    <s v="NO_CONCILIADO"/>
  </r>
  <r>
    <x v="33"/>
    <m/>
    <x v="33"/>
    <x v="36"/>
    <s v="T04422660001"/>
    <s v="DEV"/>
    <n v="442266"/>
    <m/>
    <s v="CONTABILIZACION ORDENES DE TRANSFERENCIA GRACOS"/>
    <m/>
    <m/>
    <m/>
    <m/>
    <m/>
    <m/>
    <n v="1924343.05"/>
    <n v="0"/>
    <s v="NO_CONCILIADO"/>
  </r>
  <r>
    <x v="33"/>
    <m/>
    <x v="33"/>
    <x v="36"/>
    <s v="T04422680001"/>
    <s v="DEV"/>
    <n v="442268"/>
    <m/>
    <s v="CONTABILIZACION ORDENES DE TRANSFERENCIA GRACOS"/>
    <m/>
    <m/>
    <m/>
    <m/>
    <m/>
    <m/>
    <n v="2093294.08"/>
    <n v="0"/>
    <s v="NO_CONCILIADO"/>
  </r>
  <r>
    <x v="33"/>
    <m/>
    <x v="33"/>
    <x v="36"/>
    <s v="T04422700001"/>
    <s v="DEV"/>
    <n v="442270"/>
    <m/>
    <s v="CONTABILIZACION ORDENES DE TRANSFERENCIA GRACOS"/>
    <m/>
    <m/>
    <m/>
    <m/>
    <m/>
    <m/>
    <n v="2091330.75"/>
    <n v="0"/>
    <s v="NO_CONCILIADO"/>
  </r>
  <r>
    <x v="33"/>
    <m/>
    <x v="33"/>
    <x v="36"/>
    <s v="T04422720001"/>
    <s v="DEV"/>
    <n v="442272"/>
    <m/>
    <s v="CONTABILIZACION ORDENES DE TRANSFERENCIA GRACOS"/>
    <m/>
    <m/>
    <m/>
    <m/>
    <m/>
    <m/>
    <n v="5744085.5800000001"/>
    <n v="0"/>
    <s v="NO_CONCILIADO"/>
  </r>
  <r>
    <x v="33"/>
    <m/>
    <x v="33"/>
    <x v="36"/>
    <s v="T04422740001"/>
    <s v="DEV"/>
    <n v="442274"/>
    <m/>
    <s v="CONTABILIZACION ORDENES DE TRANSFERENCIA GRACOS"/>
    <m/>
    <m/>
    <m/>
    <m/>
    <m/>
    <m/>
    <n v="1478150.34"/>
    <n v="0"/>
    <s v="NO_CONCILIADO"/>
  </r>
  <r>
    <x v="33"/>
    <m/>
    <x v="33"/>
    <x v="36"/>
    <s v="T04422820001"/>
    <s v="DEV"/>
    <n v="442282"/>
    <m/>
    <s v="CONTABILIZACION ORDENES DE TRANSFERENCIA GRACOS"/>
    <m/>
    <m/>
    <m/>
    <m/>
    <m/>
    <m/>
    <n v="3439163.11"/>
    <n v="0"/>
    <s v="NO_CONCILIADO"/>
  </r>
  <r>
    <x v="33"/>
    <m/>
    <x v="33"/>
    <x v="36"/>
    <s v="T04422760001"/>
    <s v="DEV"/>
    <n v="442276"/>
    <m/>
    <s v="CONTABILIZACION ORDENES DE TRANSFERENCIA GRACOS"/>
    <m/>
    <m/>
    <m/>
    <m/>
    <m/>
    <m/>
    <n v="4865829.5599999996"/>
    <n v="0"/>
    <s v="NO_CONCILIADO"/>
  </r>
  <r>
    <x v="33"/>
    <m/>
    <x v="33"/>
    <x v="36"/>
    <s v="T04422780001"/>
    <s v="DEV"/>
    <n v="442278"/>
    <m/>
    <s v="CONTABILIZACION ORDENES DE TRANSFERENCIA GRACOS"/>
    <m/>
    <m/>
    <m/>
    <m/>
    <m/>
    <m/>
    <n v="4870397.63"/>
    <n v="0"/>
    <s v="NO_CONCILIADO"/>
  </r>
  <r>
    <x v="33"/>
    <m/>
    <x v="33"/>
    <x v="36"/>
    <s v="T04422800001"/>
    <s v="DEV"/>
    <n v="442280"/>
    <m/>
    <s v="CONTABILIZACION ORDENES DE TRANSFERENCIA GRACOS"/>
    <m/>
    <m/>
    <m/>
    <m/>
    <m/>
    <m/>
    <n v="1252144.8899999999"/>
    <n v="0"/>
    <s v="NO_CONCILIADO"/>
  </r>
  <r>
    <x v="33"/>
    <m/>
    <x v="33"/>
    <x v="36"/>
    <s v="T04422840001"/>
    <s v="DEV"/>
    <n v="442284"/>
    <m/>
    <s v="CONTABILIZACION ORDENES DE TRANSFERENCIA GRACOS"/>
    <m/>
    <m/>
    <m/>
    <m/>
    <m/>
    <m/>
    <n v="13364572.42"/>
    <n v="0"/>
    <s v="NO_CONCILIADO"/>
  </r>
  <r>
    <x v="33"/>
    <m/>
    <x v="33"/>
    <x v="36"/>
    <s v="T04422860001"/>
    <s v="DEV"/>
    <n v="442286"/>
    <m/>
    <s v="CONTABILIZACION ORDENES DE TRANSFERENCIA GRACOS"/>
    <m/>
    <m/>
    <m/>
    <m/>
    <m/>
    <m/>
    <n v="2458824.17"/>
    <n v="0"/>
    <s v="NO_CONCILIADO"/>
  </r>
  <r>
    <x v="33"/>
    <m/>
    <x v="33"/>
    <x v="36"/>
    <s v="T04422880001"/>
    <s v="DEV"/>
    <n v="442288"/>
    <m/>
    <s v="CONTABILIZACION ORDENES DE TRANSFERENCIA GRACOS"/>
    <m/>
    <m/>
    <m/>
    <m/>
    <m/>
    <m/>
    <n v="632739.85"/>
    <n v="0"/>
    <s v="NO_CONCILIADO"/>
  </r>
  <r>
    <x v="33"/>
    <m/>
    <x v="33"/>
    <x v="36"/>
    <s v="T04422900001"/>
    <s v="DEV"/>
    <n v="442290"/>
    <m/>
    <s v="CONTABILIZACION ORDENES DE TRANSFERENCIA GRACOS"/>
    <m/>
    <m/>
    <m/>
    <m/>
    <m/>
    <m/>
    <n v="16597871.869999999"/>
    <n v="0"/>
    <s v="NO_CONCILIADO"/>
  </r>
  <r>
    <x v="33"/>
    <m/>
    <x v="33"/>
    <x v="36"/>
    <s v="T04422920001"/>
    <s v="DEV"/>
    <n v="442292"/>
    <m/>
    <s v="CONTABILIZACION ORDENES DE TRANSFERENCIA GRACOS"/>
    <m/>
    <m/>
    <m/>
    <m/>
    <m/>
    <m/>
    <n v="16273999.4"/>
    <n v="0"/>
    <s v="NO_CONCILIADO"/>
  </r>
  <r>
    <x v="33"/>
    <m/>
    <x v="33"/>
    <x v="36"/>
    <s v="T04422940001"/>
    <s v="DEV"/>
    <n v="442294"/>
    <m/>
    <s v="CONTABILIZACION ORDENES DE TRANSFERENCIA GRACOS"/>
    <m/>
    <m/>
    <m/>
    <m/>
    <m/>
    <m/>
    <n v="8037602.6900000004"/>
    <n v="0"/>
    <s v="NO_CONCILIADO"/>
  </r>
  <r>
    <x v="33"/>
    <m/>
    <x v="33"/>
    <x v="36"/>
    <s v="T04422960001"/>
    <s v="DEV"/>
    <n v="442296"/>
    <m/>
    <s v="CONTABILIZACION ORDENES DE TRANSFERENCIA GRACOS"/>
    <m/>
    <m/>
    <m/>
    <m/>
    <m/>
    <m/>
    <n v="93539454.129999995"/>
    <n v="0"/>
    <s v="NO_CONCILIADO"/>
  </r>
  <r>
    <x v="33"/>
    <m/>
    <x v="33"/>
    <x v="36"/>
    <s v="T04422980001"/>
    <s v="DEV"/>
    <n v="442298"/>
    <m/>
    <s v="CONTABILIZACION ORDENES DE TRANSFERENCIA GRACOS"/>
    <m/>
    <m/>
    <m/>
    <m/>
    <m/>
    <m/>
    <n v="40203203.899999999"/>
    <n v="0"/>
    <s v="NO_CONCILIADO"/>
  </r>
  <r>
    <x v="33"/>
    <m/>
    <x v="33"/>
    <x v="36"/>
    <s v="T04423000001"/>
    <s v="DEV"/>
    <n v="442300"/>
    <m/>
    <s v="CONTABILIZACION ORDENES DE TRANSFERENCIA GRACOS"/>
    <m/>
    <m/>
    <m/>
    <m/>
    <m/>
    <m/>
    <n v="7133755.8499999996"/>
    <n v="0"/>
    <s v="NO_CONCILIADO"/>
  </r>
  <r>
    <x v="33"/>
    <m/>
    <x v="33"/>
    <x v="36"/>
    <s v="T04423020001"/>
    <s v="DEV"/>
    <n v="442302"/>
    <m/>
    <s v="CONTABILIZACION ORDENES DE TRANSFERENCIA GRACOS"/>
    <m/>
    <m/>
    <m/>
    <m/>
    <m/>
    <m/>
    <n v="16985.98"/>
    <n v="0"/>
    <s v="NO_CONCILIADO"/>
  </r>
  <r>
    <x v="33"/>
    <m/>
    <x v="33"/>
    <x v="36"/>
    <s v="T04423040001"/>
    <s v="DEV"/>
    <n v="442304"/>
    <m/>
    <s v="CONTABILIZACION ORDENES DE TRANSFERENCIA GRACOS"/>
    <m/>
    <m/>
    <m/>
    <m/>
    <m/>
    <m/>
    <n v="544.07000000000005"/>
    <n v="0"/>
    <s v="NO_CONCILIADO"/>
  </r>
  <r>
    <x v="33"/>
    <m/>
    <x v="33"/>
    <x v="36"/>
    <s v="T04423060001"/>
    <s v="DEV"/>
    <n v="442306"/>
    <m/>
    <s v="CONTABILIZACION ORDENES DE TRANSFERENCIA GRACOS"/>
    <m/>
    <m/>
    <m/>
    <m/>
    <m/>
    <m/>
    <n v="557.16999999999996"/>
    <n v="0"/>
    <s v="NO_CONCILIADO"/>
  </r>
  <r>
    <x v="33"/>
    <m/>
    <x v="33"/>
    <x v="36"/>
    <s v="T04423080001"/>
    <s v="DEV"/>
    <n v="442308"/>
    <m/>
    <s v="CONTABILIZACION ORDENES DE TRANSFERENCIA GRACOS"/>
    <m/>
    <m/>
    <m/>
    <m/>
    <m/>
    <m/>
    <n v="14499.36"/>
    <n v="0"/>
    <s v="NO_CONCILIADO"/>
  </r>
  <r>
    <x v="33"/>
    <m/>
    <x v="33"/>
    <x v="36"/>
    <s v="T04423100001"/>
    <s v="DEV"/>
    <n v="442310"/>
    <m/>
    <s v="CONTABILIZACION ORDENES DE TRANSFERENCIA GRACOS"/>
    <m/>
    <m/>
    <m/>
    <m/>
    <m/>
    <m/>
    <n v="14499.36"/>
    <n v="0"/>
    <s v="NO_CONCILIADO"/>
  </r>
  <r>
    <x v="33"/>
    <m/>
    <x v="33"/>
    <x v="36"/>
    <s v="T04423120001"/>
    <s v="DEV"/>
    <n v="442312"/>
    <m/>
    <s v="CONTABILIZACION ORDENES DE TRANSFERENCIA GRACOS"/>
    <m/>
    <m/>
    <m/>
    <m/>
    <m/>
    <m/>
    <n v="14499.36"/>
    <n v="0"/>
    <s v="NO_CONCILIADO"/>
  </r>
  <r>
    <x v="33"/>
    <m/>
    <x v="33"/>
    <x v="36"/>
    <s v="T04423140001"/>
    <s v="DEV"/>
    <n v="442314"/>
    <m/>
    <s v="CONTABILIZACION ORDENES DE TRANSFERENCIA GRACOS"/>
    <m/>
    <m/>
    <m/>
    <m/>
    <m/>
    <m/>
    <n v="268021.37"/>
    <n v="0"/>
    <s v="NO_CONCILIADO"/>
  </r>
  <r>
    <x v="33"/>
    <m/>
    <x v="33"/>
    <x v="36"/>
    <s v="T04423160001"/>
    <s v="DEV"/>
    <n v="442316"/>
    <m/>
    <s v="CONTABILIZACION ORDENES DE TRANSFERENCIA GRACOS"/>
    <m/>
    <m/>
    <m/>
    <m/>
    <m/>
    <m/>
    <n v="2174903.7999999998"/>
    <n v="0"/>
    <s v="NO_CONCILIADO"/>
  </r>
  <r>
    <x v="33"/>
    <m/>
    <x v="33"/>
    <x v="36"/>
    <s v="T04423180001"/>
    <s v="DEV"/>
    <n v="442318"/>
    <m/>
    <s v="CONTABILIZACION ORDENES DE TRANSFERENCIA GRACOS"/>
    <m/>
    <m/>
    <m/>
    <m/>
    <m/>
    <m/>
    <n v="2174903.7999999998"/>
    <n v="0"/>
    <s v="NO_CONCILIADO"/>
  </r>
  <r>
    <x v="33"/>
    <m/>
    <x v="33"/>
    <x v="36"/>
    <s v="T04423200001"/>
    <s v="DEV"/>
    <n v="442320"/>
    <m/>
    <s v="CONTABILIZACION ORDENES DE TRANSFERENCIA GRACOS"/>
    <m/>
    <m/>
    <m/>
    <m/>
    <m/>
    <m/>
    <n v="2174903.7999999998"/>
    <n v="0"/>
    <s v="NO_CONCILIADO"/>
  </r>
  <r>
    <x v="33"/>
    <m/>
    <x v="33"/>
    <x v="36"/>
    <s v="T04423220001"/>
    <s v="DEV"/>
    <n v="442322"/>
    <m/>
    <s v="CONTABILIZACION ORDENES DE TRANSFERENCIA GRACOS"/>
    <m/>
    <m/>
    <m/>
    <m/>
    <m/>
    <m/>
    <n v="2174903.7999999998"/>
    <n v="0"/>
    <s v="NO_CONCILIADO"/>
  </r>
  <r>
    <x v="33"/>
    <m/>
    <x v="33"/>
    <x v="36"/>
    <s v="T04423240001"/>
    <s v="DEV"/>
    <n v="442324"/>
    <m/>
    <s v="CONTABILIZACION ORDENES DE TRANSFERENCIA GRACOS"/>
    <m/>
    <m/>
    <m/>
    <m/>
    <m/>
    <m/>
    <n v="2174903.7999999998"/>
    <n v="0"/>
    <s v="NO_CONCILIADO"/>
  </r>
  <r>
    <x v="33"/>
    <m/>
    <x v="33"/>
    <x v="36"/>
    <s v="T04423260001"/>
    <s v="DEV"/>
    <n v="442326"/>
    <m/>
    <s v="CONTABILIZACION ORDENES DE TRANSFERENCIA GRACOS"/>
    <m/>
    <m/>
    <m/>
    <m/>
    <m/>
    <m/>
    <n v="6003.25"/>
    <n v="0"/>
    <s v="NO_CONCILIADO"/>
  </r>
  <r>
    <x v="33"/>
    <m/>
    <x v="33"/>
    <x v="36"/>
    <s v="T04423280001"/>
    <s v="DEV"/>
    <n v="442328"/>
    <m/>
    <s v="CONTABILIZACION ORDENES DE TRANSFERENCIA GRACOS"/>
    <m/>
    <m/>
    <m/>
    <m/>
    <m/>
    <m/>
    <n v="3856.42"/>
    <n v="0"/>
    <s v="NO_CONCILIADO"/>
  </r>
  <r>
    <x v="33"/>
    <m/>
    <x v="33"/>
    <x v="36"/>
    <s v="T04423300001"/>
    <s v="DEV"/>
    <n v="442330"/>
    <m/>
    <s v="CONTABILIZACION ORDENES DE TRANSFERENCIA GRACOS"/>
    <m/>
    <m/>
    <m/>
    <m/>
    <m/>
    <m/>
    <n v="196.88"/>
    <n v="0"/>
    <s v="NO_CONCILIADO"/>
  </r>
  <r>
    <x v="33"/>
    <m/>
    <x v="33"/>
    <x v="36"/>
    <s v="T04423320001"/>
    <s v="DEV"/>
    <n v="442332"/>
    <m/>
    <s v="CONTABILIZACION ORDENES DE TRANSFERENCIA GRACOS"/>
    <m/>
    <m/>
    <m/>
    <m/>
    <m/>
    <m/>
    <n v="5124.42"/>
    <n v="0"/>
    <s v="NO_CONCILIADO"/>
  </r>
  <r>
    <x v="33"/>
    <m/>
    <x v="33"/>
    <x v="36"/>
    <s v="T04423340001"/>
    <s v="DEV"/>
    <n v="442334"/>
    <m/>
    <s v="CONTABILIZACION ORDENES DE TRANSFERENCIA GRACOS"/>
    <m/>
    <m/>
    <m/>
    <m/>
    <m/>
    <m/>
    <n v="5973628.7999999998"/>
    <n v="0"/>
    <s v="NO_CONCILIADO"/>
  </r>
  <r>
    <x v="33"/>
    <m/>
    <x v="33"/>
    <x v="36"/>
    <s v="T04423360001"/>
    <s v="DEV"/>
    <n v="442336"/>
    <m/>
    <s v="CONTABILIZACION ORDENES DE TRANSFERENCIA GRACOS"/>
    <m/>
    <m/>
    <m/>
    <m/>
    <m/>
    <m/>
    <n v="5973628.7999999998"/>
    <n v="0"/>
    <s v="NO_CONCILIADO"/>
  </r>
  <r>
    <x v="33"/>
    <m/>
    <x v="33"/>
    <x v="36"/>
    <s v="T04423380001"/>
    <s v="DEV"/>
    <n v="442338"/>
    <m/>
    <s v="CONTABILIZACION ORDENES DE TRANSFERENCIA GRACOS"/>
    <m/>
    <m/>
    <m/>
    <m/>
    <m/>
    <m/>
    <n v="5973628.7999999998"/>
    <n v="0"/>
    <s v="NO_CONCILIADO"/>
  </r>
  <r>
    <x v="33"/>
    <m/>
    <x v="33"/>
    <x v="36"/>
    <s v="T04423400001"/>
    <s v="DEV"/>
    <n v="442340"/>
    <m/>
    <s v="CONTABILIZACION ORDENES DE TRANSFERENCIA GRACOS"/>
    <m/>
    <m/>
    <m/>
    <m/>
    <m/>
    <m/>
    <n v="5973628.7999999998"/>
    <n v="0"/>
    <s v="NO_CONCILIADO"/>
  </r>
  <r>
    <x v="33"/>
    <m/>
    <x v="33"/>
    <x v="36"/>
    <s v="T04423420001"/>
    <s v="DEV"/>
    <n v="442342"/>
    <m/>
    <s v="CONTABILIZACION ORDENES DE TRANSFERENCIA GRACOS"/>
    <m/>
    <m/>
    <m/>
    <m/>
    <m/>
    <m/>
    <n v="5973628.7999999998"/>
    <n v="0"/>
    <s v="NO_CONCILIADO"/>
  </r>
  <r>
    <x v="33"/>
    <m/>
    <x v="33"/>
    <x v="36"/>
    <s v="T04423500001"/>
    <s v="DEV"/>
    <n v="442350"/>
    <m/>
    <s v="CONTABILIZACION ORDENES DE TRANSFERENCIA GRACOS"/>
    <m/>
    <m/>
    <m/>
    <m/>
    <m/>
    <m/>
    <n v="5060276.1900000004"/>
    <n v="0"/>
    <s v="NO_CONCILIADO"/>
  </r>
  <r>
    <x v="33"/>
    <m/>
    <x v="33"/>
    <x v="36"/>
    <s v="T04423440001"/>
    <s v="DEV"/>
    <n v="442344"/>
    <m/>
    <s v="CONTABILIZACION ORDENES DE TRANSFERENCIA GRACOS"/>
    <m/>
    <m/>
    <m/>
    <m/>
    <m/>
    <m/>
    <n v="5060276.1900000004"/>
    <n v="0"/>
    <s v="NO_CONCILIADO"/>
  </r>
  <r>
    <x v="33"/>
    <m/>
    <x v="33"/>
    <x v="36"/>
    <s v="T04423460001"/>
    <s v="DEV"/>
    <n v="442346"/>
    <m/>
    <s v="CONTABILIZACION ORDENES DE TRANSFERENCIA GRACOS"/>
    <m/>
    <m/>
    <m/>
    <m/>
    <m/>
    <m/>
    <n v="5060276.1900000004"/>
    <n v="0"/>
    <s v="NO_CONCILIADO"/>
  </r>
  <r>
    <x v="33"/>
    <m/>
    <x v="33"/>
    <x v="36"/>
    <s v="T04423480001"/>
    <s v="DEV"/>
    <n v="442348"/>
    <m/>
    <s v="CONTABILIZACION ORDENES DE TRANSFERENCIA GRACOS"/>
    <m/>
    <m/>
    <m/>
    <m/>
    <m/>
    <m/>
    <n v="5060276.1900000004"/>
    <n v="0"/>
    <s v="NO_CONCILIADO"/>
  </r>
  <r>
    <x v="33"/>
    <m/>
    <x v="33"/>
    <x v="36"/>
    <s v="T04423520001"/>
    <s v="DEV"/>
    <n v="442352"/>
    <m/>
    <s v="CONTABILIZACION ORDENES DE TRANSFERENCIA GRACOS"/>
    <m/>
    <m/>
    <m/>
    <m/>
    <m/>
    <m/>
    <n v="5060276.1900000004"/>
    <n v="0"/>
    <s v="NO_CONCILIADO"/>
  </r>
  <r>
    <x v="33"/>
    <m/>
    <x v="33"/>
    <x v="36"/>
    <s v="T04423540001"/>
    <s v="DEV"/>
    <n v="442354"/>
    <m/>
    <s v="CONTABILIZACION ORDENES DE TRANSFERENCIA GRACOS"/>
    <m/>
    <m/>
    <m/>
    <m/>
    <m/>
    <m/>
    <n v="13898642.98"/>
    <n v="0"/>
    <s v="NO_CONCILIADO"/>
  </r>
  <r>
    <x v="33"/>
    <m/>
    <x v="33"/>
    <x v="36"/>
    <s v="T04423560001"/>
    <s v="DEV"/>
    <n v="442356"/>
    <m/>
    <s v="CONTABILIZACION ORDENES DE TRANSFERENCIA GRACOS"/>
    <m/>
    <m/>
    <m/>
    <m/>
    <m/>
    <m/>
    <n v="13898642.98"/>
    <n v="0"/>
    <s v="NO_CONCILIADO"/>
  </r>
  <r>
    <x v="33"/>
    <m/>
    <x v="33"/>
    <x v="36"/>
    <s v="T04423580001"/>
    <s v="DEV"/>
    <n v="442358"/>
    <m/>
    <s v="CONTABILIZACION ORDENES DE TRANSFERENCIA GRACOS"/>
    <m/>
    <m/>
    <m/>
    <m/>
    <m/>
    <m/>
    <n v="13898642.98"/>
    <n v="0"/>
    <s v="NO_CONCILIADO"/>
  </r>
  <r>
    <x v="33"/>
    <m/>
    <x v="33"/>
    <x v="36"/>
    <s v="T04423600001"/>
    <s v="DEV"/>
    <n v="442360"/>
    <m/>
    <s v="CONTABILIZACION ORDENES DE TRANSFERENCIA GRACOS"/>
    <m/>
    <m/>
    <m/>
    <m/>
    <m/>
    <m/>
    <n v="13898642.98"/>
    <n v="0"/>
    <s v="NO_CONCILIADO"/>
  </r>
  <r>
    <x v="33"/>
    <m/>
    <x v="33"/>
    <x v="36"/>
    <s v="T04423620001"/>
    <s v="DEV"/>
    <n v="442362"/>
    <m/>
    <s v="CONTABILIZACION ORDENES DE TRANSFERENCIA GRACOS"/>
    <m/>
    <m/>
    <m/>
    <m/>
    <m/>
    <m/>
    <n v="13898642.98"/>
    <n v="0"/>
    <s v="NO_CONCILIADO"/>
  </r>
  <r>
    <x v="33"/>
    <m/>
    <x v="33"/>
    <x v="36"/>
    <s v="T04423640001"/>
    <s v="DEV"/>
    <n v="442364"/>
    <m/>
    <s v="CONTABILIZACION ORDENES DE TRANSFERENCIA GRACOS"/>
    <m/>
    <m/>
    <m/>
    <m/>
    <m/>
    <m/>
    <n v="2557082.9"/>
    <n v="0"/>
    <s v="NO_CONCILIADO"/>
  </r>
  <r>
    <x v="33"/>
    <m/>
    <x v="33"/>
    <x v="36"/>
    <s v="T04423660001"/>
    <s v="DEV"/>
    <n v="442366"/>
    <m/>
    <s v="CONTABILIZACION ORDENES DE TRANSFERENCIA GRACOS"/>
    <m/>
    <m/>
    <m/>
    <m/>
    <m/>
    <m/>
    <n v="2557082.9"/>
    <n v="0"/>
    <s v="NO_CONCILIADO"/>
  </r>
  <r>
    <x v="33"/>
    <m/>
    <x v="33"/>
    <x v="36"/>
    <s v="T04423680001"/>
    <s v="DEV"/>
    <n v="442368"/>
    <m/>
    <s v="CONTABILIZACION ORDENES DE TRANSFERENCIA GRACOS"/>
    <m/>
    <m/>
    <m/>
    <m/>
    <m/>
    <m/>
    <n v="2557082.9"/>
    <n v="0"/>
    <s v="NO_CONCILIADO"/>
  </r>
  <r>
    <x v="33"/>
    <m/>
    <x v="33"/>
    <x v="36"/>
    <s v="T04423700001"/>
    <s v="DEV"/>
    <n v="442370"/>
    <m/>
    <s v="CONTABILIZACION ORDENES DE TRANSFERENCIA GRACOS"/>
    <m/>
    <m/>
    <m/>
    <m/>
    <m/>
    <m/>
    <n v="2557082.9"/>
    <n v="0"/>
    <s v="NO_CONCILIADO"/>
  </r>
  <r>
    <x v="33"/>
    <m/>
    <x v="33"/>
    <x v="36"/>
    <s v="T04423720001"/>
    <s v="DEV"/>
    <n v="442372"/>
    <m/>
    <s v="CONTABILIZACION ORDENES DE TRANSFERENCIA GRACOS"/>
    <m/>
    <m/>
    <m/>
    <m/>
    <m/>
    <m/>
    <n v="2557082.9"/>
    <n v="0"/>
    <s v="NO_CONCILIADO"/>
  </r>
  <r>
    <x v="33"/>
    <m/>
    <x v="33"/>
    <x v="36"/>
    <s v="T04423740001"/>
    <s v="DEV"/>
    <n v="442374"/>
    <m/>
    <s v="CONTABILIZACION ORDENES DE TRANSFERENCIA GRACOS"/>
    <m/>
    <m/>
    <m/>
    <m/>
    <m/>
    <m/>
    <n v="1636732.61"/>
    <n v="0"/>
    <s v="NO_CONCILIADO"/>
  </r>
  <r>
    <x v="33"/>
    <m/>
    <x v="33"/>
    <x v="36"/>
    <s v="T04423760001"/>
    <s v="DEV"/>
    <n v="442376"/>
    <m/>
    <s v="CONTABILIZACION ORDENES DE TRANSFERENCIA GRACOS"/>
    <m/>
    <m/>
    <m/>
    <m/>
    <m/>
    <m/>
    <n v="81609.72"/>
    <n v="0"/>
    <s v="NO_CONCILIADO"/>
  </r>
  <r>
    <x v="33"/>
    <m/>
    <x v="33"/>
    <x v="36"/>
    <s v="T04423780001"/>
    <s v="DEV"/>
    <n v="442378"/>
    <m/>
    <s v="CONTABILIZACION ORDENES DE TRANSFERENCIA GRACOS"/>
    <m/>
    <m/>
    <m/>
    <m/>
    <m/>
    <m/>
    <n v="2547892.2200000002"/>
    <n v="0"/>
    <s v="NO_CONCILIADO"/>
  </r>
  <r>
    <x v="33"/>
    <m/>
    <x v="33"/>
    <x v="36"/>
    <s v="T04423800001"/>
    <s v="DEV"/>
    <n v="442380"/>
    <m/>
    <s v="CONTABILIZACION ORDENES DE TRANSFERENCIA GRACOS"/>
    <m/>
    <m/>
    <m/>
    <m/>
    <m/>
    <m/>
    <n v="83573.05"/>
    <n v="0"/>
    <s v="NO_CONCILIADO"/>
  </r>
  <r>
    <x v="33"/>
    <m/>
    <x v="33"/>
    <x v="36"/>
    <s v="T04423820001"/>
    <s v="DEV"/>
    <n v="442382"/>
    <m/>
    <s v="CONTABILIZACION ORDENES DE TRANSFERENCIA GRACOS"/>
    <m/>
    <m/>
    <m/>
    <m/>
    <m/>
    <m/>
    <n v="4495478.46"/>
    <n v="0"/>
    <s v="NO_CONCILIADO"/>
  </r>
  <r>
    <x v="33"/>
    <m/>
    <x v="33"/>
    <x v="36"/>
    <s v="T04423840001"/>
    <s v="DEV"/>
    <n v="442384"/>
    <m/>
    <s v="CONTABILIZACION ORDENES DE TRANSFERENCIA GRACOS"/>
    <m/>
    <m/>
    <m/>
    <m/>
    <m/>
    <m/>
    <n v="229543.21"/>
    <n v="0"/>
    <s v="NO_CONCILIADO"/>
  </r>
  <r>
    <x v="33"/>
    <m/>
    <x v="33"/>
    <x v="36"/>
    <s v="T04423860001"/>
    <s v="DEV"/>
    <n v="442386"/>
    <m/>
    <s v="CONTABILIZACION ORDENES DE TRANSFERENCIA GRACOS"/>
    <m/>
    <m/>
    <m/>
    <m/>
    <m/>
    <m/>
    <n v="6998085.21"/>
    <n v="0"/>
    <s v="NO_CONCILIADO"/>
  </r>
  <r>
    <x v="33"/>
    <m/>
    <x v="33"/>
    <x v="36"/>
    <s v="T04423880001"/>
    <s v="DEV"/>
    <n v="442388"/>
    <m/>
    <s v="CONTABILIZACION ORDENES DE TRANSFERENCIA GRACOS"/>
    <m/>
    <m/>
    <m/>
    <m/>
    <m/>
    <m/>
    <n v="224150.64"/>
    <n v="0"/>
    <s v="NO_CONCILIADO"/>
  </r>
  <r>
    <x v="33"/>
    <m/>
    <x v="33"/>
    <x v="36"/>
    <s v="T04423900001"/>
    <s v="DEV"/>
    <n v="442390"/>
    <m/>
    <s v="CONTABILIZACION ORDENES DE TRANSFERENCIA GRACOS"/>
    <m/>
    <m/>
    <m/>
    <m/>
    <m/>
    <m/>
    <n v="194446.63"/>
    <n v="0"/>
    <s v="NO_CONCILIADO"/>
  </r>
  <r>
    <x v="33"/>
    <m/>
    <x v="33"/>
    <x v="36"/>
    <s v="T04423920001"/>
    <s v="DEV"/>
    <n v="442392"/>
    <m/>
    <s v="CONTABILIZACION ORDENES DE TRANSFERENCIA GRACOS"/>
    <m/>
    <m/>
    <m/>
    <m/>
    <m/>
    <m/>
    <n v="3808131.29"/>
    <n v="0"/>
    <s v="NO_CONCILIADO"/>
  </r>
  <r>
    <x v="33"/>
    <m/>
    <x v="33"/>
    <x v="36"/>
    <s v="T04423940001"/>
    <s v="DEV"/>
    <n v="442394"/>
    <m/>
    <s v="CONTABILIZACION ORDENES DE TRANSFERENCIA GRACOS"/>
    <m/>
    <m/>
    <m/>
    <m/>
    <m/>
    <m/>
    <n v="5928095.8899999997"/>
    <n v="0"/>
    <s v="NO_CONCILIADO"/>
  </r>
  <r>
    <x v="33"/>
    <m/>
    <x v="33"/>
    <x v="36"/>
    <s v="T04423960001"/>
    <s v="DEV"/>
    <n v="442396"/>
    <m/>
    <s v="CONTABILIZACION ORDENES DE TRANSFERENCIA GRACOS"/>
    <m/>
    <m/>
    <m/>
    <m/>
    <m/>
    <m/>
    <n v="189878.63"/>
    <n v="0"/>
    <s v="NO_CONCILIADO"/>
  </r>
  <r>
    <x v="33"/>
    <m/>
    <x v="33"/>
    <x v="36"/>
    <s v="T04423980001"/>
    <s v="DEV"/>
    <n v="442398"/>
    <m/>
    <s v="CONTABILIZACION ORDENES DE TRANSFERENCIA GRACOS"/>
    <m/>
    <m/>
    <m/>
    <m/>
    <m/>
    <m/>
    <n v="534070.55000000005"/>
    <n v="0"/>
    <s v="NO_CONCILIADO"/>
  </r>
  <r>
    <x v="33"/>
    <m/>
    <x v="33"/>
    <x v="36"/>
    <s v="T04424000001"/>
    <s v="DEV"/>
    <n v="442400"/>
    <m/>
    <s v="CONTABILIZACION ORDENES DE TRANSFERENCIA GRACOS"/>
    <m/>
    <m/>
    <m/>
    <m/>
    <m/>
    <m/>
    <n v="95950.34"/>
    <n v="0"/>
    <s v="NO_CONCILIADO"/>
  </r>
  <r>
    <x v="33"/>
    <m/>
    <x v="33"/>
    <x v="36"/>
    <s v="T04424020001"/>
    <s v="DEV"/>
    <n v="442402"/>
    <m/>
    <s v="CONTABILIZACION ORDENES DE TRANSFERENCIA GRACOS"/>
    <m/>
    <m/>
    <m/>
    <m/>
    <m/>
    <m/>
    <n v="538171.18000000005"/>
    <n v="0"/>
    <s v="NO_CONCILIADO"/>
  </r>
  <r>
    <x v="33"/>
    <m/>
    <x v="33"/>
    <x v="36"/>
    <s v="T04424040001"/>
    <s v="DEV"/>
    <n v="442404"/>
    <m/>
    <s v="CONTABILIZACION ORDENES DE TRANSFERENCIA GRACOS"/>
    <m/>
    <m/>
    <m/>
    <m/>
    <m/>
    <m/>
    <n v="5749478.1600000001"/>
    <n v="0"/>
    <s v="NO_CONCILIADO"/>
  </r>
  <r>
    <x v="33"/>
    <m/>
    <x v="33"/>
    <x v="36"/>
    <s v="T04424060001"/>
    <s v="DEV"/>
    <n v="442406"/>
    <m/>
    <s v="CONTABILIZACION ORDENES DE TRANSFERENCIA GRACOS"/>
    <m/>
    <m/>
    <m/>
    <m/>
    <m/>
    <m/>
    <n v="13377119.16"/>
    <n v="0"/>
    <s v="NO_CONCILIADO"/>
  </r>
  <r>
    <x v="33"/>
    <m/>
    <x v="33"/>
    <x v="36"/>
    <s v="T04424080001"/>
    <s v="DEV"/>
    <n v="442408"/>
    <m/>
    <s v="CONTABILIZACION ORDENES DE TRANSFERENCIA GRACOS"/>
    <m/>
    <m/>
    <m/>
    <m/>
    <m/>
    <m/>
    <n v="2461132.56"/>
    <n v="0"/>
    <s v="NO_CONCILIADO"/>
  </r>
  <r>
    <x v="33"/>
    <m/>
    <x v="33"/>
    <x v="36"/>
    <s v="T04424100001"/>
    <s v="DEV"/>
    <n v="442410"/>
    <m/>
    <s v="CONTABILIZACION ORDENES DE TRANSFERENCIA GRACOS"/>
    <m/>
    <m/>
    <m/>
    <m/>
    <m/>
    <m/>
    <n v="20868851.550000001"/>
    <n v="0"/>
    <s v="NO_CONCILIADO"/>
  </r>
  <r>
    <x v="33"/>
    <m/>
    <x v="33"/>
    <x v="36"/>
    <s v="T04424180001"/>
    <s v="DEV"/>
    <n v="442418"/>
    <m/>
    <s v="CONTABILIZACION ORDENES DE TRANSFERENCIA GRACOS"/>
    <m/>
    <m/>
    <m/>
    <m/>
    <m/>
    <m/>
    <n v="192.29"/>
    <n v="0"/>
    <s v="NO_CONCILIADO"/>
  </r>
  <r>
    <x v="33"/>
    <m/>
    <x v="33"/>
    <x v="36"/>
    <s v="T04424120001"/>
    <s v="DEV"/>
    <n v="442412"/>
    <m/>
    <s v="CONTABILIZACION ORDENES DE TRANSFERENCIA GRACOS"/>
    <m/>
    <m/>
    <m/>
    <m/>
    <m/>
    <m/>
    <n v="10911.58"/>
    <n v="0"/>
    <s v="NO_CONCILIADO"/>
  </r>
  <r>
    <x v="33"/>
    <m/>
    <x v="33"/>
    <x v="36"/>
    <s v="T04424140001"/>
    <s v="DEV"/>
    <n v="442414"/>
    <m/>
    <s v="CONTABILIZACION ORDENES DE TRANSFERENCIA GRACOS"/>
    <m/>
    <m/>
    <m/>
    <m/>
    <m/>
    <m/>
    <n v="14499.36"/>
    <n v="0"/>
    <s v="NO_CONCILIADO"/>
  </r>
  <r>
    <x v="33"/>
    <m/>
    <x v="33"/>
    <x v="36"/>
    <s v="T04424160001"/>
    <s v="DEV"/>
    <n v="442416"/>
    <m/>
    <s v="CONTABILIZACION ORDENES DE TRANSFERENCIA GRACOS"/>
    <m/>
    <m/>
    <m/>
    <m/>
    <m/>
    <m/>
    <n v="14499.36"/>
    <n v="0"/>
    <s v="NO_CONCILIADO"/>
  </r>
  <r>
    <x v="33"/>
    <m/>
    <x v="33"/>
    <x v="36"/>
    <s v="T04424200001"/>
    <s v="DEV"/>
    <n v="442420"/>
    <m/>
    <s v="CONTABILIZACION ORDENES DE TRANSFERENCIA GRACOS"/>
    <m/>
    <m/>
    <m/>
    <m/>
    <m/>
    <m/>
    <n v="5124.42"/>
    <n v="0"/>
    <s v="NO_CONCILIADO"/>
  </r>
  <r>
    <x v="33"/>
    <m/>
    <x v="33"/>
    <x v="36"/>
    <s v="T04424220001"/>
    <s v="DEV"/>
    <n v="442422"/>
    <m/>
    <s v="CONTABILIZACION ORDENES DE TRANSFERENCIA GRACOS"/>
    <m/>
    <m/>
    <m/>
    <m/>
    <m/>
    <m/>
    <n v="1494.31"/>
    <n v="0"/>
    <s v="NO_CONCILIADO"/>
  </r>
  <r>
    <x v="33"/>
    <m/>
    <x v="33"/>
    <x v="36"/>
    <s v="T04424240001"/>
    <s v="DEV"/>
    <n v="442424"/>
    <m/>
    <s v="CONTABILIZACION ORDENES DE TRANSFERENCIA GRACOS"/>
    <m/>
    <m/>
    <m/>
    <m/>
    <m/>
    <m/>
    <n v="39824.22"/>
    <n v="0"/>
    <s v="NO_CONCILIADO"/>
  </r>
  <r>
    <x v="33"/>
    <m/>
    <x v="33"/>
    <x v="36"/>
    <s v="T04424260001"/>
    <s v="DEV"/>
    <n v="442426"/>
    <m/>
    <s v="CONTABILIZACION ORDENES DE TRANSFERENCIA GRACOS"/>
    <m/>
    <m/>
    <m/>
    <m/>
    <m/>
    <m/>
    <n v="4927.47"/>
    <n v="0"/>
    <s v="NO_CONCILIADO"/>
  </r>
  <r>
    <x v="33"/>
    <m/>
    <x v="33"/>
    <x v="36"/>
    <s v="T04424280001"/>
    <s v="DEV"/>
    <n v="442428"/>
    <m/>
    <s v="CONTABILIZACION ORDENES DE TRANSFERENCIA GRACOS"/>
    <m/>
    <m/>
    <m/>
    <m/>
    <m/>
    <m/>
    <n v="3587.78"/>
    <n v="0"/>
    <s v="NO_CONCILIADO"/>
  </r>
  <r>
    <x v="33"/>
    <m/>
    <x v="33"/>
    <x v="36"/>
    <s v="T04424300001"/>
    <s v="DEV"/>
    <n v="442430"/>
    <m/>
    <s v="CONTABILIZACION ORDENES DE TRANSFERENCIA GRACOS"/>
    <m/>
    <m/>
    <m/>
    <m/>
    <m/>
    <m/>
    <n v="38329.839999999997"/>
    <n v="0"/>
    <s v="NO_CONCILIADO"/>
  </r>
  <r>
    <x v="33"/>
    <m/>
    <x v="33"/>
    <x v="36"/>
    <s v="T04424320001"/>
    <s v="DEV"/>
    <n v="442432"/>
    <m/>
    <s v="CONTABILIZACION ORDENES DE TRANSFERENCIA GRACOS"/>
    <m/>
    <m/>
    <m/>
    <m/>
    <m/>
    <m/>
    <n v="5124.42"/>
    <n v="0"/>
    <s v="NO_CONCILIADO"/>
  </r>
  <r>
    <x v="33"/>
    <m/>
    <x v="33"/>
    <x v="36"/>
    <s v="T04424340001"/>
    <s v="DEV"/>
    <n v="442434"/>
    <m/>
    <s v="CONTABILIZACION ORDENES DE TRANSFERENCIA GRACOS"/>
    <m/>
    <m/>
    <m/>
    <m/>
    <m/>
    <m/>
    <n v="5124.42"/>
    <n v="0"/>
    <s v="NO_CONCILIADO"/>
  </r>
  <r>
    <x v="33"/>
    <m/>
    <x v="33"/>
    <x v="36"/>
    <s v="T04424360001"/>
    <s v="DEV"/>
    <n v="442436"/>
    <m/>
    <s v="CONTABILIZACION ORDENES DE TRANSFERENCIA GRACOS"/>
    <m/>
    <m/>
    <m/>
    <m/>
    <m/>
    <m/>
    <n v="5124.42"/>
    <n v="0"/>
    <s v="NO_CONCILIADO"/>
  </r>
  <r>
    <x v="33"/>
    <m/>
    <x v="33"/>
    <x v="36"/>
    <s v="T04424380001"/>
    <s v="DEV"/>
    <n v="442438"/>
    <m/>
    <s v="CONTABILIZACION ORDENES DE TRANSFERENCIA GRACOS"/>
    <m/>
    <m/>
    <m/>
    <m/>
    <m/>
    <m/>
    <n v="46653.9"/>
    <n v="0"/>
    <s v="NO_CONCILIADO"/>
  </r>
  <r>
    <x v="33"/>
    <m/>
    <x v="33"/>
    <x v="36"/>
    <s v="T04424400001"/>
    <s v="DEV"/>
    <n v="442440"/>
    <m/>
    <s v="CONTABILIZACION ORDENES DE TRANSFERENCIA GRACOS"/>
    <m/>
    <m/>
    <m/>
    <m/>
    <m/>
    <m/>
    <n v="29969.83"/>
    <n v="0"/>
    <s v="NO_CONCILIADO"/>
  </r>
  <r>
    <x v="33"/>
    <m/>
    <x v="33"/>
    <x v="36"/>
    <s v="T04424420001"/>
    <s v="DEV"/>
    <n v="442442"/>
    <m/>
    <s v="CONTABILIZACION ORDENES DE TRANSFERENCIA GRACOS"/>
    <m/>
    <m/>
    <m/>
    <m/>
    <m/>
    <m/>
    <n v="1530.26"/>
    <n v="0"/>
    <s v="NO_CONCILIADO"/>
  </r>
  <r>
    <x v="33"/>
    <m/>
    <x v="33"/>
    <x v="36"/>
    <s v="T04424440001"/>
    <s v="DEV"/>
    <n v="442444"/>
    <m/>
    <s v="CONTABILIZACION ORDENES DE TRANSFERENCIA GRACOS"/>
    <m/>
    <m/>
    <m/>
    <m/>
    <m/>
    <m/>
    <n v="39824.22"/>
    <n v="0"/>
    <s v="NO_CONCILIADO"/>
  </r>
  <r>
    <x v="29"/>
    <m/>
    <x v="29"/>
    <x v="36"/>
    <s v="G21837290003"/>
    <s v="COB"/>
    <n v="17103"/>
    <m/>
    <s v="PAGO A BID PRÉSTAMO 3091/BL-BO VCTO. 27-02-2023 SEGUN NOTA MEFP/VTCP/DGCP/UODP/No 222/2023 DE LA FECHA POR CUENTA DE GOB.AUT.DEPT.PANDO, NTI. 017103 VALOR 27-02-2023 CAPITAL USD 102.500,00 INTERESES USD 86.027,26 COMISIONES USD 7.672,38 CTA. 3987 CUENTA UNICA DEL TESORO LIB. 00099021001 REF.: COMISIONES BANCARIAS"/>
    <m/>
    <m/>
    <m/>
    <m/>
    <m/>
    <m/>
    <n v="1212.1500000000001"/>
    <n v="0"/>
    <s v="NO_CONCILIADO"/>
  </r>
  <r>
    <x v="35"/>
    <m/>
    <x v="35"/>
    <x v="37"/>
    <s v="S10552690002"/>
    <s v="CRV"/>
    <n v="1055269"/>
    <m/>
    <s v="||TRANSFERENCIA DE RECURSOS A LA FUNDACIÓN CULTURAL DEL BCB CORRESPONDIENTE AL 1° TRIMESTRE 2023 -2°DESEMBOLSO COMPLEMENTARIO PARA GASTOS CORRIENTES S/G INFORME BCB-GADM-SCONT-DAF-INF-2023-37, NOTA FC-BCB-PDCIA N° 216/2023 DE LA FC.BCB Y F.T. 2 DE LA GADM. TRANSFERENCIA A LA LIBRETA N° 00293014201 DE LA FUNDACION CULTURAL DEL BANCO CENTRAL DE BOLIVIA"/>
    <m/>
    <m/>
    <m/>
    <m/>
    <m/>
    <m/>
    <n v="0"/>
    <n v="2084886.4"/>
    <s v="NO_CONCILIADO"/>
  </r>
  <r>
    <x v="61"/>
    <m/>
    <x v="61"/>
    <x v="37"/>
    <s v="F0012001"/>
    <s v="NTE"/>
    <n v="5232089"/>
    <m/>
    <s v="A:00099021001 TRANSFERENCIA DE RECUPERACIONES SEGÚN NOTA GEF-LCR-CMD-0119-NOT/23 POR CONCEPTO DE PAGO DE CAPITAL E INTERES DE ACUERDO A CONTRATO DE FIDEICOMISO “PROYECTOS DE INVERSION PUBLICA” CORRESPONDIENTE AL GAR GRAN CHACO."/>
    <m/>
    <m/>
    <m/>
    <m/>
    <m/>
    <m/>
    <n v="0"/>
    <n v="4790990.83"/>
    <s v="NO_CONCILIADO"/>
  </r>
  <r>
    <x v="61"/>
    <m/>
    <x v="61"/>
    <x v="37"/>
    <s v="F0012001"/>
    <s v="NTE"/>
    <n v="5232091"/>
    <m/>
    <s v="A:00099021001 TRANSFERENCIA DE RECUPERACIONES SEGÚN NOTA GEF-LCR-CMD-0119-NOT/23 POR CONCEPTO DE PAGO DE CAPITAL E INTERES DE ACUERDO A CONTRATO DE FIDEICOMISO “PROYECTOS DE INVERSION PUBLICA” CORRESPONDIENTE AL GAD TARIJA."/>
    <m/>
    <m/>
    <m/>
    <m/>
    <m/>
    <m/>
    <n v="0"/>
    <n v="5621860.5499999998"/>
    <s v="NO_CONCILIADO"/>
  </r>
  <r>
    <x v="61"/>
    <m/>
    <x v="61"/>
    <x v="37"/>
    <s v="F0012001"/>
    <s v="NTE"/>
    <n v="5232084"/>
    <m/>
    <s v="A:00099021001 TRANSFERENCIA DE RECUPERACIONES SEGÚN NOTA GEF-LCR-CMD-0119-NOT/23 POR CONCEPTO DE PAGO DE CAPITAL E INTERES DE ACUERDO A CONTRATO DE FIDEICOMISO “PROYECTOS DE INVERSION PUBLICA” CORRESPONDIENTE AL GAM TOMINA."/>
    <m/>
    <m/>
    <m/>
    <m/>
    <m/>
    <m/>
    <n v="0"/>
    <n v="32461.32"/>
    <s v="NO_CONCILIADO"/>
  </r>
  <r>
    <x v="61"/>
    <m/>
    <x v="61"/>
    <x v="37"/>
    <s v="F0012001"/>
    <s v="NTE"/>
    <n v="5232078"/>
    <m/>
    <s v="A:00099021001 TRANSFERENCIA DE RECUPERACIONES SEGÚN NOTA GEF-LCR-CMD-0119-NOT/23 POR CONCEPTO DE PAGO DE CAPITAL E INTERES DE ACUERDO A CONTRATO DE FIDEICOMISO “PROYECTOS DE INVERSION PUBLICA” CORRESPONDIENTE AL GAM ANZALDO."/>
    <m/>
    <m/>
    <m/>
    <m/>
    <m/>
    <m/>
    <n v="0"/>
    <n v="9603.08"/>
    <s v="NO_CONCILIADO"/>
  </r>
  <r>
    <x v="61"/>
    <m/>
    <x v="61"/>
    <x v="37"/>
    <s v="F0012001"/>
    <s v="NTE"/>
    <n v="5232082"/>
    <m/>
    <s v="A:00099021001 TRANSFERENCIA DE RECUPERACIONES SEGÚN NOTA GEF-LCR-CMD-0119-NOT/23 POR CONCEPTO DE PAGO DE CAPITAL E INTERES DE ACUERDO A CONTRATO DE FIDEICOMISO “PROYECTOS DE INVERSION PUBLICA” CORRESPONDIENTE AL GAM VILLA TUNARI."/>
    <m/>
    <m/>
    <m/>
    <m/>
    <m/>
    <m/>
    <n v="0"/>
    <n v="219700.44"/>
    <s v="NO_CONCILIADO"/>
  </r>
  <r>
    <x v="61"/>
    <m/>
    <x v="61"/>
    <x v="37"/>
    <s v="F0012001"/>
    <s v="NTE"/>
    <n v="5232080"/>
    <m/>
    <s v="A:00099021001 TRANSFERENCIA DE RECUPERACIONES SEGÚN NOTA GEF-LCR-CMD-0119-NOT/23 POR CONCEPTO DE PAGO DE CAPITAL E INTERES DE ACUERDO A CONTRATO DE FIDEICOMISO “PROYECTOS DE INVERSION PUBLICA” CORRESPONDIENTE AL GAM VILLA AZURDUY."/>
    <m/>
    <m/>
    <m/>
    <m/>
    <m/>
    <m/>
    <n v="0"/>
    <n v="98227.08"/>
    <s v="NO_CONCILIADO"/>
  </r>
  <r>
    <x v="61"/>
    <m/>
    <x v="61"/>
    <x v="37"/>
    <s v="F0012001"/>
    <s v="NTE"/>
    <n v="5232086"/>
    <m/>
    <s v="A:00099021001 TRANSFERENCIA DE RECUPERACIONES SEGÚN NOTA GEF-LCR-CMD-0119-NOT/23 POR CONCEPTO DE PAGO DE CAPITAL E INTERES DE ACUERDO A CONTRATO DE FIDEICOMISO “PROYECTOS DE INVERSION PUBLICA” CORRESPONDIENTE AL GAM SHINAHOTA."/>
    <m/>
    <m/>
    <m/>
    <m/>
    <m/>
    <m/>
    <n v="0"/>
    <n v="126074.8"/>
    <s v="NO_CONCILIADO"/>
  </r>
  <r>
    <x v="61"/>
    <m/>
    <x v="61"/>
    <x v="37"/>
    <s v="F0012001"/>
    <s v="NTE"/>
    <n v="5215284"/>
    <m/>
    <s v="A:00099021001 TRANSFERENCIA DE RECUPERACIONES SEGÚN NOTA GEF-LCR-CMD-0119-NOT/23 POR CONCEPTO DE PAGO DE CAPITAL E INTERES DE ACUERDO A CONTRATO DE FIDEICOMISO “PROYECTOS DE INVERSION PUBLICA” CORRESPONDIENTE AL GAM SAN CARLOS."/>
    <m/>
    <m/>
    <m/>
    <m/>
    <m/>
    <m/>
    <n v="0"/>
    <n v="21822.82"/>
    <s v="NO_CONCILIADO"/>
  </r>
  <r>
    <x v="61"/>
    <m/>
    <x v="61"/>
    <x v="37"/>
    <s v="F0012001"/>
    <s v="NTE"/>
    <n v="5232076"/>
    <m/>
    <s v="A:00099021001 TRANSFERENCIA DE RECUPERACIONES SEGÚN NOTA GEF-LCR-CMD-0119-NOT/23 POR CONCEPTO DE PAGO DE CAPITAL E INTERES DE ACUERDO A CONTRATO DE FIDEICOMISO “PROYECTOS DE INVERSION PUBLICA” CORRESPONDIENTE AL GAM ANZALDO."/>
    <m/>
    <m/>
    <m/>
    <m/>
    <m/>
    <m/>
    <n v="0"/>
    <n v="15180.12"/>
    <s v="NO_CONCILIADO"/>
  </r>
  <r>
    <x v="61"/>
    <m/>
    <x v="61"/>
    <x v="37"/>
    <s v="F0012001"/>
    <s v="NTE"/>
    <n v="5215277"/>
    <m/>
    <s v="A:00099021001 TRANSFERENCIA DE RECUPERACIONES SEGÚN NOTA GEF-LCR-CMD-0119-NOT/23 POR CONCEPTO DE PAGO DE CAPITAL E INTERES DE ACUERDO A CONTRATO DE FIDEICOMISO “PROYECTOS DE INVERSION PUBLICA” CORRESPONDIENTE AL GAM MOJINETE."/>
    <m/>
    <m/>
    <m/>
    <m/>
    <m/>
    <m/>
    <n v="0"/>
    <n v="8845.2800000000007"/>
    <s v="NO_CONCILIADO"/>
  </r>
  <r>
    <x v="61"/>
    <m/>
    <x v="61"/>
    <x v="37"/>
    <s v="F0012001"/>
    <s v="NTE"/>
    <n v="5232098"/>
    <m/>
    <s v="A:00099021001 TRANSFERENCIA DE RECUPERACIONES SEGÚN NOTA GEF-LCR-CMD-0119-NOT/23 POR CONCEPTO DE PAGO DE CAPITAL E INTERES DE ACUERDO A CONTRATO DE FIDEICOMISO “PROYECTOS DE INVERSION PUBLICA” CORRESPONDIENTE AL GAM ENTRE RIOS (COCHABAMBA)."/>
    <m/>
    <m/>
    <m/>
    <m/>
    <m/>
    <m/>
    <n v="0"/>
    <n v="48116.67"/>
    <s v="NO_CONCILIADO"/>
  </r>
  <r>
    <x v="61"/>
    <m/>
    <x v="61"/>
    <x v="37"/>
    <s v="F0012001"/>
    <s v="NTE"/>
    <n v="5232072"/>
    <m/>
    <s v="A:00099021001 TRANSFERENCIA DE RECUPERACIONES SEGÚN NOTA GEF-LCR-CMD-0119-NOT/23 POR CONCEPTO DE PAGO DE CAPITAL E INTERES DE ACUERDO A CONTRATO DE FIDEICOMISO “PROYECTOS DE INVERSION PUBLICA” CORRESPONDIENTE AL GAM AIQUILE."/>
    <m/>
    <m/>
    <m/>
    <m/>
    <m/>
    <m/>
    <n v="0"/>
    <n v="486120.7"/>
    <s v="NO_CONCILIADO"/>
  </r>
  <r>
    <x v="61"/>
    <m/>
    <x v="61"/>
    <x v="37"/>
    <s v="F0012001"/>
    <s v="NTE"/>
    <n v="5232096"/>
    <m/>
    <s v="A:00099021001 TRANSFERENCIA DE RECUPERACIONES SEGÚN NOTA GEF-LCR-CMD-0119-NOT/23 POR CONCEPTO DE PAGO DE CAPITAL E INTERES DE ACUERDO A CONTRATO DE FIDEICOMISO “PROYECTOS DE INVERSION PUBLICA” CORRESPONDIENTE AL GAM TARVITA."/>
    <m/>
    <m/>
    <m/>
    <m/>
    <m/>
    <m/>
    <n v="0"/>
    <n v="68171.009999999995"/>
    <s v="NO_CONCILIADO"/>
  </r>
  <r>
    <x v="61"/>
    <m/>
    <x v="61"/>
    <x v="37"/>
    <s v="F0012001"/>
    <s v="NTE"/>
    <n v="5232093"/>
    <m/>
    <s v="A:00099021001 TRANSFERENCIA DE RECUPERACIONES SEGÚN NOTA GEF-LCR-CMD-0119-NOT/23 POR CONCEPTO DE PAGO DE CAPITAL E INTERES DE ACUERDO A CONTRATO DE FIDEICOMISO “PROYECTOS DE INVERSION PUBLICA” CORRESPONDIENTE AL GAD TARIJA."/>
    <m/>
    <m/>
    <m/>
    <m/>
    <m/>
    <m/>
    <n v="0"/>
    <n v="3168293.3"/>
    <s v="NO_CONCILIADO"/>
  </r>
  <r>
    <x v="61"/>
    <m/>
    <x v="61"/>
    <x v="37"/>
    <s v="F0012001"/>
    <s v="NTE"/>
    <n v="5232074"/>
    <m/>
    <s v="A:00099021001 TRANSFERENCIA DE RECUPERACIONES SEGÚN NOTA GEF-LCR-CMD-0119-NOT/23 POR CONCEPTO DE PAGO DE CAPITAL E INTERES DE ACUERDO A CONTRATO DE FIDEICOMISO “PROYECTOS DE INVERSION PUBLICA” CORRESPONDIENTE AL GAM COLOMI."/>
    <m/>
    <m/>
    <m/>
    <m/>
    <m/>
    <m/>
    <n v="0"/>
    <n v="150885.79"/>
    <s v="NO_CONCILIADO"/>
  </r>
  <r>
    <x v="34"/>
    <m/>
    <x v="34"/>
    <x v="37"/>
    <s v="G21849960002"/>
    <s v="CRV"/>
    <n v="2184996"/>
    <m/>
    <s v="TRANSFERENCIA DEL EXTERIOR SEGUN SWIFT NO.3354 Y NO.3353 DE FECHA 28/02/2023 ORDENANTE: FASS COMERCIO DE PRODCUTOS QUIMICOS (BRAZIL RIBEIRAO PRETO) REF.: INV YLBGCOODV, YLBGCOODV VEX 34/35 LIB. 00597012001 RECURSOS PROPIOS VENTAS YLB"/>
    <m/>
    <m/>
    <m/>
    <m/>
    <m/>
    <m/>
    <n v="0"/>
    <n v="1221080"/>
    <s v="NO_CONCILIADO"/>
  </r>
  <r>
    <x v="15"/>
    <m/>
    <x v="15"/>
    <x v="37"/>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r>
  <r>
    <x v="15"/>
    <m/>
    <x v="15"/>
    <x v="37"/>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r>
  <r>
    <x v="15"/>
    <m/>
    <x v="15"/>
    <x v="37"/>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r>
  <r>
    <x v="15"/>
    <m/>
    <x v="15"/>
    <x v="37"/>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r>
  <r>
    <x v="15"/>
    <m/>
    <x v="15"/>
    <x v="37"/>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r>
  <r>
    <x v="15"/>
    <m/>
    <x v="15"/>
    <x v="37"/>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r>
  <r>
    <x v="15"/>
    <m/>
    <x v="15"/>
    <x v="37"/>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r>
  <r>
    <x v="15"/>
    <m/>
    <x v="15"/>
    <x v="37"/>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r>
  <r>
    <x v="15"/>
    <m/>
    <x v="15"/>
    <x v="37"/>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r>
  <r>
    <x v="15"/>
    <m/>
    <x v="15"/>
    <x v="37"/>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r>
  <r>
    <x v="34"/>
    <m/>
    <x v="34"/>
    <x v="37"/>
    <s v="G21849970001"/>
    <s v="CVD"/>
    <n v="2184997"/>
    <m/>
    <s v="COBRO COSTOS DE PAPELERIA SEGUN TRANSFERENCIA DEL EXTERIOR POR ORDEN DE FASS COMERCIO DE PRODCUTOS QUIMICOS (BRAZIL RIBEIRAO PRETO) REF.: INV YLBGCOODV, YLBGCOODV VEX 34/35 LIB. 00597012001 RECURSOS PROPIOS VENTAS YLB"/>
    <m/>
    <m/>
    <m/>
    <m/>
    <m/>
    <m/>
    <n v="50"/>
    <n v="0"/>
    <s v="NO_CONCILIADO"/>
  </r>
  <r>
    <x v="31"/>
    <m/>
    <x v="31"/>
    <x v="38"/>
    <s v="O20957830002"/>
    <s v="BOD"/>
    <n v="2095783"/>
    <m/>
    <s v="00041031107 DEPOSITO DE EFECTIVO, DEPOSITANTE: INSTITUTO BOLIVIANO DE METROLOGIA -IBMETRO, CONCEPTO: DEVOLUCION DE GASTOS DE TRANSPORTE DE PATRON DE TRABAJO, CUENTA DE DEPOSITO: CUENTA UNICA DEL TESORO"/>
    <m/>
    <m/>
    <m/>
    <m/>
    <m/>
    <m/>
    <n v="0"/>
    <n v="140"/>
    <s v="NO_CONCILIADO"/>
  </r>
  <r>
    <x v="1"/>
    <m/>
    <x v="1"/>
    <x v="38"/>
    <s v="O20957840002"/>
    <s v="BOD"/>
    <n v="2095784"/>
    <m/>
    <s v="00099021001 DEPOSITO DE EFECTIVO, DEPOSITANTE: ANTONIO ARUQUIPA MALLEA, CONCEPTO: DEVOLUCION DE RETROACTIVO, CUENTA DE DEPOSITO: CUENTA UNICA DEL TESORO"/>
    <m/>
    <m/>
    <m/>
    <m/>
    <m/>
    <m/>
    <n v="0"/>
    <n v="290"/>
    <s v="NO_CONCILIADO"/>
  </r>
  <r>
    <x v="4"/>
    <m/>
    <x v="4"/>
    <x v="38"/>
    <s v="O20958040002"/>
    <s v="BOD"/>
    <n v="2095804"/>
    <m/>
    <s v="00046104203 DEPOSITO DE EFECTIVO, DEPOSITANTE: RUBEN CALLE FLORES, CONCEPTO: REVERSIÓN, CUENTA DE DEPOSITO: CUENTA UNICA DEL TESORO"/>
    <m/>
    <m/>
    <m/>
    <m/>
    <m/>
    <m/>
    <n v="0"/>
    <n v="1100"/>
    <s v="NO_CONCILIADO"/>
  </r>
  <r>
    <x v="4"/>
    <m/>
    <x v="4"/>
    <x v="38"/>
    <s v="O20958070002"/>
    <s v="BOD"/>
    <n v="2095807"/>
    <m/>
    <s v="00046171101 DEPOSITO DE EFECTIVO, DEPOSITANTE: BESTENS SRL-LAURA NABIL MUÑOZ ORTIZ, CONCEPTO: SANCION POR INFRACCION AGEMED, CUENTA DE DEPOSITO: CUENTA UNICA DEL TESORO"/>
    <m/>
    <m/>
    <m/>
    <m/>
    <m/>
    <m/>
    <n v="0"/>
    <n v="5000"/>
    <s v="NO_CONCILIADO"/>
  </r>
  <r>
    <x v="62"/>
    <m/>
    <x v="62"/>
    <x v="38"/>
    <s v="O20958090002"/>
    <s v="BOD"/>
    <n v="2095809"/>
    <m/>
    <s v="00010011101 DEPOSITO DE EFECTIVO, DEPOSITANTE: BEIMAR WILLY FUERTES ORIHUELA, CONCEPTO: DEVOLUCIÓN POR USO DE CRÉDITO EN DEMASÍA DE LA LINEA CORPORATIVA 72099138 DE LA GESTIÓN 2022, CUENTA DE DEPOSITO: CUENTA UNICA DEL TESORO"/>
    <m/>
    <m/>
    <m/>
    <m/>
    <m/>
    <m/>
    <n v="0"/>
    <n v="62.05"/>
    <s v="NO_CONCILIADO"/>
  </r>
  <r>
    <x v="62"/>
    <m/>
    <x v="62"/>
    <x v="38"/>
    <s v="O20958120002"/>
    <s v="BOD"/>
    <n v="2095812"/>
    <m/>
    <s v="00099021001 DEPOSITO DE EFECTIVO, DEPOSITANTE: PATRICIA GUZMÁN CABELLO, CONCEPTO: DEVOLUCIÓN POR USO DE CRÉDITO EN DEMASÍA DE LA LÍNEA CORPORATIVA 72099138 DE LA GESTIÓN 2021, CUENTA DE DEPOSITO: CUENTA UNICA DEL TESORO"/>
    <m/>
    <m/>
    <m/>
    <m/>
    <m/>
    <m/>
    <n v="0"/>
    <n v="164.57"/>
    <s v="NO_CONCILIADO"/>
  </r>
  <r>
    <x v="9"/>
    <m/>
    <x v="9"/>
    <x v="38"/>
    <s v="O20958340002"/>
    <s v="BOD"/>
    <n v="2095834"/>
    <m/>
    <s v="00132052001 DEPOSITO DE EFECTIVO, DEPOSITANTE: CARLOS OSINAGA ROMERO - EEPS, CONCEPTO: POR INCUMPLIMIENTO AL INSTRUCTIVO TRINUTARIO, CUENTA DE DEPOSITO: CUENTA UNICA DEL TESORO"/>
    <m/>
    <m/>
    <m/>
    <m/>
    <m/>
    <m/>
    <n v="0"/>
    <n v="2"/>
    <s v="NO_CONCILIADO"/>
  </r>
  <r>
    <x v="9"/>
    <m/>
    <x v="9"/>
    <x v="38"/>
    <s v="O20958380002"/>
    <s v="BOD"/>
    <n v="2095838"/>
    <m/>
    <s v="00132052001 DEPOSITO DE EFECTIVO, DEPOSITANTE: CARLOS OSINAGA ROMERO - EEPS, CONCEPTO: POR INCUMPLIMIENTO AL INSTRUCTIVO TRIBUTARIO, CUENTA DE DEPOSITO: CUENTA UNICA DEL TESORO"/>
    <m/>
    <m/>
    <m/>
    <m/>
    <m/>
    <m/>
    <n v="0"/>
    <n v="2"/>
    <s v="NO_CONCILIADO"/>
  </r>
  <r>
    <x v="1"/>
    <m/>
    <x v="1"/>
    <x v="38"/>
    <s v="O20958510002"/>
    <s v="BOD"/>
    <n v="2095851"/>
    <m/>
    <s v="00099021001 DEPOSITO DE EFECTIVO, DEPOSITANTE: MOISES QUIZO ASISTIRI, CONCEPTO: REVERSION DE BOLETA HABER MENSUAL, CUENTA DE DEPOSITO: CUENTA UNICA DEL TESORO"/>
    <m/>
    <m/>
    <m/>
    <m/>
    <m/>
    <m/>
    <n v="0"/>
    <n v="3451.25"/>
    <s v="NO_CONCILIADO"/>
  </r>
  <r>
    <x v="58"/>
    <m/>
    <x v="58"/>
    <x v="38"/>
    <s v="O20958530002"/>
    <s v="BOD"/>
    <n v="2095853"/>
    <m/>
    <s v="00670072001 DEPOSITO DE EFECTIVO, DEPOSITANTE: MIGUEL ANGEL CONDORI ANAGUA, CONCEPTO: COMBUSTIBLE NO UTILIZADO, CUENTA DE DEPOSITO: CUENTA UNICA DEL TESORO"/>
    <m/>
    <m/>
    <m/>
    <m/>
    <m/>
    <m/>
    <n v="0"/>
    <n v="371.9"/>
    <s v="NO_CONCILIADO"/>
  </r>
  <r>
    <x v="4"/>
    <m/>
    <x v="4"/>
    <x v="38"/>
    <s v="O20958630002"/>
    <s v="BOD"/>
    <n v="2095863"/>
    <m/>
    <s v="00046171101 DEPOSITO DE EFECTIVO, DEPOSITANTE: TITANIUM DENTAL GROUP SRL, CONCEPTO: SANCION POR INCUMPLIMIENTO A LA NORMA 2DA CUOTA RESOLUCION ADM 08-2023, CUENTA DE DEPOSITO: CUENTA UNICA DEL TESORO"/>
    <m/>
    <m/>
    <m/>
    <m/>
    <m/>
    <m/>
    <n v="0"/>
    <n v="250"/>
    <s v="NO_CONCILIADO"/>
  </r>
  <r>
    <x v="1"/>
    <m/>
    <x v="1"/>
    <x v="38"/>
    <s v="O20958620002"/>
    <s v="BOD"/>
    <n v="2095862"/>
    <m/>
    <s v="00099021001 DEPOSITO DE EFECTIVO, DEPOSITANTE: MOISES QUIZO ASISTIRI, CONCEPTO: REVERSION DE BOLETA HABER MENSUAL DE MES DE SEPTIEMBRE DEL AÑO 2020, CUENTA DE DEPOSITO: CUENTA UNICA DEL TESORO"/>
    <m/>
    <m/>
    <m/>
    <m/>
    <m/>
    <m/>
    <n v="0"/>
    <n v="3451.25"/>
    <s v="NO_CONCILIADO"/>
  </r>
  <r>
    <x v="1"/>
    <m/>
    <x v="1"/>
    <x v="38"/>
    <s v="O20958690002"/>
    <s v="BOD"/>
    <n v="2095869"/>
    <m/>
    <s v="00099021001 DEPOSITO DE EFECTIVO, DEPOSITANTE: IBAÑEZ OBLITAS MARCO ANTONIO, CONCEPTO: DEVOLUCION DE RETROACTIVO, CUENTA DE DEPOSITO: CUENTA UNICA DEL TESORO"/>
    <m/>
    <m/>
    <m/>
    <m/>
    <m/>
    <m/>
    <n v="0"/>
    <n v="1312.55"/>
    <s v="NO_CONCILIADO"/>
  </r>
  <r>
    <x v="34"/>
    <m/>
    <x v="34"/>
    <x v="38"/>
    <s v="O20958920002"/>
    <s v="BOD"/>
    <n v="2095892"/>
    <m/>
    <s v="00099021001 DEPOSITO DE EFECTIVO, DEPOSITANTE: JUAN MACHACA FERNANDEZ, CONCEPTO: DEVOLUCION POR DOBLE PERCEPCION DE SUELDOS, CUENTA DE DEPOSITO: CUENTA UNICA DEL TESORO"/>
    <m/>
    <m/>
    <m/>
    <m/>
    <m/>
    <m/>
    <n v="0"/>
    <n v="2539.92"/>
    <s v="NO_CONCILIADO"/>
  </r>
  <r>
    <x v="4"/>
    <m/>
    <x v="4"/>
    <x v="38"/>
    <s v="O20958990002"/>
    <s v="BOD"/>
    <n v="2095899"/>
    <m/>
    <s v="00046024204 DEPOSITO DE EFECTIVO, DEPOSITANTE: MINISTERIO DE SALUD Y DEPORTES, CONCEPTO: RECURSOS NO UTILIZADOS C-31 288/2023, CUENTA DE DEPOSITO: CUENTA UNICA DEL TESORO"/>
    <m/>
    <m/>
    <m/>
    <m/>
    <m/>
    <m/>
    <n v="0"/>
    <n v="1089.0999999999999"/>
    <s v="NO_CONCILIADO"/>
  </r>
  <r>
    <x v="63"/>
    <m/>
    <x v="63"/>
    <x v="38"/>
    <s v="O20959090002"/>
    <s v="BOD"/>
    <n v="2095909"/>
    <m/>
    <s v="00099021001 DEPOSITO DE EFECTIVO, DEPOSITANTE: AGENCIA ESTATAL DE VIVIENDA, CONCEPTO: PAGO DE SERVICIO DE AGUA POTABLE (EPSAS) DE LA AGENCIA ESTATAL DE VIVIENDA12/22., CUENTA DE DEPOSITO: CUENTA UNICA DEL TESORO"/>
    <m/>
    <m/>
    <m/>
    <m/>
    <m/>
    <m/>
    <n v="0"/>
    <n v="2741"/>
    <s v="NO_CONCILIADO"/>
  </r>
  <r>
    <x v="7"/>
    <m/>
    <x v="7"/>
    <x v="38"/>
    <s v="O20959180002"/>
    <s v="BOD"/>
    <n v="2095918"/>
    <m/>
    <s v="00099021001 DEPOSITO DE EFECTIVO, DEPOSITANTE: SONIA ELDER VILDOZO VDA. DE TARQUI, CONCEPTO: COBRO INDEBIDO, CUENTA DE DEPOSITO: CUENTA UNICA DEL TESORO"/>
    <m/>
    <m/>
    <m/>
    <m/>
    <m/>
    <m/>
    <n v="0"/>
    <n v="2097.7600000000002"/>
    <s v="NO_CONCILIADO"/>
  </r>
  <r>
    <x v="27"/>
    <m/>
    <x v="27"/>
    <x v="38"/>
    <s v="O20959520002"/>
    <s v="BOD"/>
    <n v="2095952"/>
    <m/>
    <s v="00099021001 DEPOSITO DE EFECTIVO, DEPOSITANTE: CONSTANTINO PATZI MEDINA, CONCEPTO: DEVOLUCION POR DOBLE PERCEPCION, CUENTA DE DEPOSITO: CUENTA UNICA DEL TESORO"/>
    <m/>
    <m/>
    <m/>
    <m/>
    <m/>
    <m/>
    <n v="0"/>
    <n v="1755.06"/>
    <s v="NO_CONCILIADO"/>
  </r>
  <r>
    <x v="38"/>
    <m/>
    <x v="38"/>
    <x v="38"/>
    <s v="O20959550002"/>
    <s v="BOD"/>
    <n v="2095955"/>
    <m/>
    <s v="00099021001 DEPOSITO DE EFECTIVO, DEPOSITANTE: VALERIO EDUARDO CONDORI, CONCEPTO: DEVOLUCIÓN POR DOBLE PERCEPCIÓN, CUENTA DE DEPOSITO: CUENTA UNICA DEL TESORO"/>
    <m/>
    <m/>
    <m/>
    <m/>
    <m/>
    <m/>
    <n v="0"/>
    <n v="1146.54"/>
    <s v="NO_CONCILIADO"/>
  </r>
  <r>
    <x v="31"/>
    <m/>
    <x v="31"/>
    <x v="38"/>
    <s v="O20959800002"/>
    <s v="BOD"/>
    <n v="2095980"/>
    <m/>
    <s v="00041031107 DEPOSITO DE EFECTIVO, DEPOSITANTE: MARCO ANTONIO GALLARDO MARTINEZ, CONCEPTO: DEVOLUCION DE RECURSOS NO UTILIZADOS, CUENTA DE DEPOSITO: CUENTA UNICA DEL TESORO"/>
    <m/>
    <m/>
    <m/>
    <m/>
    <m/>
    <m/>
    <n v="0"/>
    <n v="485"/>
    <s v="NO_CONCILIADO"/>
  </r>
  <r>
    <x v="59"/>
    <m/>
    <x v="59"/>
    <x v="38"/>
    <s v="O20959920002"/>
    <s v="BOD"/>
    <n v="2095992"/>
    <m/>
    <s v="00206012001 DEPOSITO DE EFECTIVO, DEPOSITANTE: INSTITUTO NACIONAL DE ESTADISTICA, CONCEPTO: DEPÓSITO POR VENTA DE LA OFICINA CENTRAL LA PAZ DE FECHA 28/02/2023, CUENTA DE DEPOSITO: CUENTA UNICA DEL TESORO"/>
    <m/>
    <m/>
    <m/>
    <m/>
    <m/>
    <m/>
    <n v="0"/>
    <n v="35.75"/>
    <s v="NO_CONCILIADO"/>
  </r>
  <r>
    <x v="64"/>
    <m/>
    <x v="64"/>
    <x v="38"/>
    <s v="B20957920002"/>
    <s v="BOD"/>
    <n v="2095792"/>
    <m/>
    <s v="00290114101 DEP.DE CHEQ.AJENOS,RET.DE CAM.,CONCEPTO: TRÁMITE N°8870282, DEPÓSITO EFECTUADO POR OTRAS CUENTAS A COBRAR A CORTO PLAZO,DEP.: SERVICIO DE IMPUESTOS NACIONALES , PROCEDENCIA: BANCO UNION S.A., CHEQUE: 7091, FECHA DE EMISION:23/02/2023"/>
    <m/>
    <m/>
    <m/>
    <m/>
    <m/>
    <m/>
    <n v="0"/>
    <n v="666"/>
    <s v="NO_CONCILIADO"/>
  </r>
  <r>
    <x v="16"/>
    <m/>
    <x v="16"/>
    <x v="38"/>
    <s v="B20958470002"/>
    <s v="BOD"/>
    <n v="2095847"/>
    <m/>
    <s v="00587012020 DEP.DE CHEQ.AJENOS,RET.DE CAM.,CONCEPTO: PAGO PANILLA 1 RURRENABAQUE NAABOL,DEP.: E.B.C. , PROCEDENCIA: BANCO UNION S.A., CHEQUE: 1776, FECHA DE EMISION:01/03/2023"/>
    <m/>
    <m/>
    <m/>
    <m/>
    <m/>
    <m/>
    <n v="0"/>
    <n v="509251.78"/>
    <s v="NO_CONCILIADO"/>
  </r>
  <r>
    <x v="63"/>
    <m/>
    <x v="63"/>
    <x v="38"/>
    <s v="B20959000002"/>
    <s v="BOD"/>
    <n v="2095900"/>
    <m/>
    <s v="00342012001 DEP.DE CHEQ.AJENOS,RET.DE CAM.,CONCEPTO: EJECUCION DE BOLETA DE GARANTIA SERIEDAD DE PROPUESTA - COCHABAMBA,DEP.: AGENCIA ESTATAL DE VIVIENDA , PROCEDENCIA: BANCO UNION S.A., CHEQUE: 270, FECHA DE EMISION:24/02/2023"/>
    <m/>
    <m/>
    <m/>
    <m/>
    <m/>
    <m/>
    <n v="0"/>
    <n v="10661.34"/>
    <s v="NO_CONCILIADO"/>
  </r>
  <r>
    <x v="63"/>
    <m/>
    <x v="63"/>
    <x v="38"/>
    <s v="B20959020002"/>
    <s v="BOD"/>
    <n v="2095902"/>
    <m/>
    <s v="00342012001 DEP.DE CHEQ.AJENOS,RET.DE CAM.,CONCEPTO: DESCARGO DE VIAJE PRESENTADO FUERA DE PLAZO PASAJES Y VIATICOS,DEP.: AGENCIA ESTATAL DE VIVIENDA , PROCEDENCIA: BANCO UNION S.A., CHEQUE: 268, FECHA DE EMISION:24/02/2023"/>
    <m/>
    <m/>
    <m/>
    <m/>
    <m/>
    <m/>
    <n v="0"/>
    <n v="676"/>
    <s v="NO_CONCILIADO"/>
  </r>
  <r>
    <x v="63"/>
    <m/>
    <x v="63"/>
    <x v="38"/>
    <s v="B20959040002"/>
    <s v="BOD"/>
    <n v="2095904"/>
    <m/>
    <s v="00342012001 DEP.DE CHEQ.AJENOS,RET.DE CAM.,CONCEPTO: EJECUCION DE BOLETA DE GARANTIA SERIEDAD DE PROPUESTA - COCHABAMBA,DEP.: AGENCIA ESTATAL DE VIVIENDA , PROCEDENCIA: BANCO UNION S.A., CHEQUE: 271, FECHA DE EMISION:24/02/2023"/>
    <m/>
    <m/>
    <m/>
    <m/>
    <m/>
    <m/>
    <n v="0"/>
    <n v="10719"/>
    <s v="NO_CONCILIADO"/>
  </r>
  <r>
    <x v="1"/>
    <m/>
    <x v="1"/>
    <x v="39"/>
    <s v="O20961500002"/>
    <s v="BOD"/>
    <n v="2096150"/>
    <m/>
    <s v="00099021001 DEPOSITO DE EFECTIVO, DEPOSITANTE: WILFREDO MATIAS POMA, CONCEPTO: REGULARIZACION POR TOPE SALARIAL, CUENTA DE DEPOSITO: CUENTA UNICA DEL TESORO"/>
    <m/>
    <m/>
    <m/>
    <m/>
    <m/>
    <m/>
    <n v="0"/>
    <n v="1058.8399999999999"/>
    <s v="NO_CONCILIADO"/>
  </r>
  <r>
    <x v="31"/>
    <m/>
    <x v="31"/>
    <x v="39"/>
    <s v="O20961550002"/>
    <s v="BOD"/>
    <n v="2096155"/>
    <m/>
    <s v="00041031107 DEPOSITO DE EFECTIVO, DEPOSITANTE: JORGE ALFREDO LUQUE CARI, CONCEPTO: DEVOLUCION DE RECURSOS NO GASTADO PASAJES, CUENTA DE DEPOSITO: CUENTA UNICA DEL TESORO"/>
    <m/>
    <m/>
    <m/>
    <m/>
    <m/>
    <m/>
    <n v="0"/>
    <n v="65"/>
    <s v="NO_CONCILIADO"/>
  </r>
  <r>
    <x v="7"/>
    <m/>
    <x v="7"/>
    <x v="39"/>
    <s v="O20961610002"/>
    <s v="BOD"/>
    <n v="2096161"/>
    <m/>
    <s v="00099021001 DEPOSITO DE EFECTIVO, DEPOSITANTE: EUGENIA QUISPE CHOQUE, CONCEPTO: REGULARIZACION POR TOPE SALARIAL, CUENTA DE DEPOSITO: CUENTA UNICA DEL TESORO"/>
    <m/>
    <m/>
    <m/>
    <m/>
    <m/>
    <m/>
    <n v="0"/>
    <n v="47.92"/>
    <s v="NO_CONCILIADO"/>
  </r>
  <r>
    <x v="65"/>
    <m/>
    <x v="65"/>
    <x v="39"/>
    <s v="O20961790002"/>
    <s v="BOD"/>
    <n v="2096179"/>
    <m/>
    <s v="00099021001 DEPOSITO DE EFECTIVO, DEPOSITANTE: ZENOBIO NINA ARTEAGA, CONCEPTO: DEVOLUCION EXCEDENTE SALARIAL, CUENTA DE DEPOSITO: CUENTA UNICA DEL TESORO"/>
    <m/>
    <m/>
    <m/>
    <m/>
    <m/>
    <m/>
    <n v="0"/>
    <n v="61.35"/>
    <s v="NO_CONCILIADO"/>
  </r>
  <r>
    <x v="4"/>
    <m/>
    <x v="4"/>
    <x v="39"/>
    <s v="O20961810002"/>
    <s v="BOD"/>
    <n v="2096181"/>
    <m/>
    <s v="00046171101 DEPOSITO DE EFECTIVO, DEPOSITANTE: HERGO LTDA, CONCEPTO: SANCION POR INCUMPLIMIENTO A LA NORMA, CUENTA DE DEPOSITO: CUENTA UNICA DEL TESORO"/>
    <m/>
    <m/>
    <m/>
    <m/>
    <m/>
    <m/>
    <n v="0"/>
    <n v="4000"/>
    <s v="NO_CONCILIADO"/>
  </r>
  <r>
    <x v="36"/>
    <m/>
    <x v="36"/>
    <x v="39"/>
    <s v="O20961820002"/>
    <s v="BOD"/>
    <n v="2096182"/>
    <m/>
    <s v="00099021001 DEPOSITO DE EFECTIVO, DEPOSITANTE: JUAN ANGEL CORONEL SARDON C.I.6136125, CONCEPTO: DEVOLUCION SENASIR COACTIVO SOCIAL, CUENTA DE DEPOSITO: CUENTA UNICA DEL TESORO"/>
    <m/>
    <m/>
    <m/>
    <m/>
    <m/>
    <m/>
    <n v="0"/>
    <n v="3513.93"/>
    <s v="NO_CONCILIADO"/>
  </r>
  <r>
    <x v="4"/>
    <m/>
    <x v="4"/>
    <x v="39"/>
    <s v="O20961950002"/>
    <s v="BOD"/>
    <n v="2096195"/>
    <m/>
    <s v="00099021001 DEPOSITO DE EFECTIVO, DEPOSITANTE: LILY SALCEDO ORTIZ, CONCEPTO: EXCESO DE SUELDO, CUENTA DE DEPOSITO: CUENTA UNICA DEL TESORO"/>
    <m/>
    <m/>
    <m/>
    <m/>
    <m/>
    <m/>
    <n v="0"/>
    <n v="3194.68"/>
    <s v="NO_CONCILIADO"/>
  </r>
  <r>
    <x v="4"/>
    <m/>
    <x v="4"/>
    <x v="39"/>
    <s v="O20962030002"/>
    <s v="BOD"/>
    <n v="2096203"/>
    <m/>
    <s v="00046171101 DEPOSITO DE EFECTIVO, DEPOSITANTE: EMPRESA: VIIVVA INTERNATIONAL SRL, CONCEPTO: SANCION POR INCUMPLIMIENTO A REINSCRIPCION GESTION 2022-2023, CUENTA DE DEPOSITO: CUENTA UNICA DEL TESORO"/>
    <m/>
    <m/>
    <m/>
    <m/>
    <m/>
    <m/>
    <n v="0"/>
    <n v="1670"/>
    <s v="NO_CONCILIADO"/>
  </r>
  <r>
    <x v="62"/>
    <m/>
    <x v="62"/>
    <x v="39"/>
    <s v="O20962050002"/>
    <s v="BOD"/>
    <n v="2096205"/>
    <m/>
    <s v="00099021001 DEPOSITO DE EFECTIVO, DEPOSITANTE: EDSON ARIEL SALAZAR PEREZ, CONCEPTO: DEPÓSITO POR CONSUMO EN EXCESO DE LINEA TELEFONICA, CUENTA DE DEPOSITO: CUENTA UNICA DEL TESORO"/>
    <m/>
    <m/>
    <m/>
    <m/>
    <m/>
    <m/>
    <n v="0"/>
    <n v="204.85"/>
    <s v="NO_CONCILIADO"/>
  </r>
  <r>
    <x v="66"/>
    <m/>
    <x v="66"/>
    <x v="39"/>
    <s v="O20962080002"/>
    <s v="BOD"/>
    <n v="2096208"/>
    <m/>
    <s v="00133012001 DEPOSITO DE EFECTIVO, DEPOSITANTE: LOTERIA NACIONAL DE BENEFICENCIA Y SALUBRIDAD, CONCEPTO: SALDO PAGO DE PREMIOS MENORES SORTEO EL MUNDIAL CON LA LOTERIA, CUENTA DE DEPOSITO: CUENTA UNICA DEL TESORO"/>
    <m/>
    <m/>
    <m/>
    <m/>
    <m/>
    <m/>
    <n v="0"/>
    <n v="5010"/>
    <s v="NO_CONCILIADO"/>
  </r>
  <r>
    <x v="1"/>
    <m/>
    <x v="1"/>
    <x v="39"/>
    <s v="O20962490002"/>
    <s v="BOD"/>
    <n v="2096249"/>
    <m/>
    <s v="00099021001 DEPOSITO DE EFECTIVO, DEPOSITANTE: FERMIN QUISPE CLARES, CONCEPTO: DEVOLUCON DE RETROACTIVO, CUENTA DE DEPOSITO: CUENTA UNICA DEL TESORO"/>
    <m/>
    <m/>
    <m/>
    <m/>
    <m/>
    <m/>
    <n v="0"/>
    <n v="801.47"/>
    <s v="NO_CONCILIADO"/>
  </r>
  <r>
    <x v="4"/>
    <m/>
    <x v="4"/>
    <x v="39"/>
    <s v="O20962600002"/>
    <s v="BOD"/>
    <n v="2096260"/>
    <m/>
    <s v="00046171101 DEPOSITO DE EFECTIVO, DEPOSITANTE: LESO ANALITICO SRL, CONCEPTO: MULTA POR CONTRAVENCION LEY N° 1737, CUENTA DE DEPOSITO: CUENTA UNICA DEL TESORO"/>
    <m/>
    <m/>
    <m/>
    <m/>
    <m/>
    <m/>
    <n v="0"/>
    <n v="5000"/>
    <s v="NO_CONCILIADO"/>
  </r>
  <r>
    <x v="4"/>
    <m/>
    <x v="4"/>
    <x v="39"/>
    <s v="O20962650002"/>
    <s v="BOD"/>
    <n v="2096265"/>
    <m/>
    <s v="00046171101 DEPOSITO DE EFECTIVO, DEPOSITANTE: CORMESA LTDA, CONCEPTO: SANCION POR INCUMPLIMIENTO A LA NORMA SEGUN RESOLUCION ADMINISTRATIVA S/085 DE FECHA 6/09/2022, CUENTA DE DEPOSITO: CUENTA UNICA DEL TESORO"/>
    <m/>
    <m/>
    <m/>
    <m/>
    <m/>
    <m/>
    <n v="0"/>
    <n v="10000"/>
    <s v="NO_CONCILIADO"/>
  </r>
  <r>
    <x v="64"/>
    <m/>
    <x v="64"/>
    <x v="39"/>
    <s v="O20962800002"/>
    <s v="BOD"/>
    <n v="2096280"/>
    <m/>
    <s v="00099021001 DEPOSITO DE EFECTIVO, DEPOSITANTE: FLORENCIO SIMON LUNA SANJINES, CONCEPTO: DEVOLUCION POR DOBLE PERCEPCION DE ENERO Y FEBRERO 2023, CUENTA DE DEPOSITO: CUENTA UNICA DEL TESORO"/>
    <m/>
    <m/>
    <m/>
    <m/>
    <m/>
    <m/>
    <n v="0"/>
    <n v="1191.04"/>
    <s v="NO_CONCILIADO"/>
  </r>
  <r>
    <x v="1"/>
    <m/>
    <x v="1"/>
    <x v="39"/>
    <s v="O20962900002"/>
    <s v="BOD"/>
    <n v="2096290"/>
    <m/>
    <s v="00099021001 DEPOSITO DE EFECTIVO, DEPOSITANTE: ANGEL FLORES CHAMBILLA, CONCEPTO: COMPROMISO DE DEVOLUCIÓN DE DEUDA, CUENTA DE DEPOSITO: CUENTA UNICA DEL TESORO"/>
    <m/>
    <m/>
    <m/>
    <m/>
    <m/>
    <m/>
    <n v="0"/>
    <n v="18710.32"/>
    <s v="NO_CONCILIADO"/>
  </r>
  <r>
    <x v="17"/>
    <m/>
    <x v="17"/>
    <x v="39"/>
    <s v="O20962910002"/>
    <s v="BOD"/>
    <n v="2096291"/>
    <m/>
    <s v="00601012001 DEPOSITO DE EFECTIVO, DEPOSITANTE: FRIGORIFICO DEL ORIENTE S.A. - FRIDOSA, CONCEPTO: DEVOLUCION, CUENTA DE DEPOSITO: CUENTA UNICA DEL TESORO"/>
    <m/>
    <m/>
    <m/>
    <m/>
    <m/>
    <m/>
    <n v="0"/>
    <n v="15624.6"/>
    <s v="NO_CONCILIADO"/>
  </r>
  <r>
    <x v="1"/>
    <m/>
    <x v="1"/>
    <x v="39"/>
    <s v="O20962950002"/>
    <s v="BOD"/>
    <n v="2096295"/>
    <m/>
    <s v="00099021001 DEPOSITO DE EFECTIVO, DEPOSITANTE: ELDA APAZA MAMANI, CONCEPTO: DEVOLUCION DE DEUDA, CUENTA DE DEPOSITO: CUENTA UNICA DEL TESORO"/>
    <m/>
    <m/>
    <m/>
    <m/>
    <m/>
    <m/>
    <n v="0"/>
    <n v="363.9"/>
    <s v="NO_CONCILIADO"/>
  </r>
  <r>
    <x v="1"/>
    <m/>
    <x v="1"/>
    <x v="39"/>
    <s v="O20962990002"/>
    <s v="BOD"/>
    <n v="2096299"/>
    <m/>
    <s v="00099021001 DEPOSITO DE EFECTIVO, DEPOSITANTE: JUAN PABLO RODRIGUEZ AUAD, CONCEPTO: DEVOLUCION REMUNERACION MES DE FEBRERO 2023, CUENTA DE DEPOSITO: CUENTA UNICA DEL TESORO"/>
    <m/>
    <m/>
    <m/>
    <m/>
    <m/>
    <m/>
    <n v="0"/>
    <n v="3116.18"/>
    <s v="NO_CONCILIADO"/>
  </r>
  <r>
    <x v="1"/>
    <m/>
    <x v="1"/>
    <x v="39"/>
    <s v="O20963130002"/>
    <s v="BOD"/>
    <n v="2096313"/>
    <m/>
    <s v="00099021001 DEPOSITO DE EFECTIVO, DEPOSITANTE: SARA PADILLA CALLE, CONCEPTO: DOBLE PERCEPCION, CUENTA DE DEPOSITO: CUENTA UNICA DEL TESORO"/>
    <m/>
    <m/>
    <m/>
    <m/>
    <m/>
    <m/>
    <n v="0"/>
    <n v="761"/>
    <s v="NO_CONCILIADO"/>
  </r>
  <r>
    <x v="1"/>
    <m/>
    <x v="1"/>
    <x v="39"/>
    <s v="O20963210002"/>
    <s v="BOD"/>
    <n v="2096321"/>
    <m/>
    <s v="00099021001 DEPOSITO DE EFECTIVO, DEPOSITANTE: EMETERIO CUSI CASTRO CI 2162605 LP, CONCEPTO: PAGO REVERSION DE LA BOLETA HABER MENSUAL NOVIEMBRE, CUENTA DE DEPOSITO: CUENTA UNICA DEL TESORO"/>
    <m/>
    <m/>
    <m/>
    <m/>
    <m/>
    <m/>
    <n v="0"/>
    <n v="10833.66"/>
    <s v="NO_CONCILIADO"/>
  </r>
  <r>
    <x v="4"/>
    <m/>
    <x v="4"/>
    <x v="39"/>
    <s v="O20963260002"/>
    <s v="BOD"/>
    <n v="2096326"/>
    <m/>
    <s v="00046171101 DEPOSITO DE EFECTIVO, DEPOSITANTE: IMPORTADORA BOLIVIANA DE LA PAZ IMBOLPAZ SRL, CONCEPTO: SANCION POR INCUMPLIMIENTO A LA NORMA GESTION 2023, CUENTA DE DEPOSITO: CUENTA UNICA DEL TESORO"/>
    <m/>
    <m/>
    <m/>
    <m/>
    <m/>
    <m/>
    <n v="0"/>
    <n v="1000"/>
    <s v="NO_CONCILIADO"/>
  </r>
  <r>
    <x v="4"/>
    <m/>
    <x v="4"/>
    <x v="39"/>
    <s v="O20963300002"/>
    <s v="BOD"/>
    <n v="2096330"/>
    <m/>
    <s v="00046171101 DEPOSITO DE EFECTIVO, DEPOSITANTE: INDUBRAS BOLIVIA SRL, CONCEPTO: SANCION POR INCUMPLIMIENTO A LA NORMA GESTION 2023, CUENTA DE DEPOSITO: CUENTA UNICA DEL TESORO"/>
    <m/>
    <m/>
    <m/>
    <m/>
    <m/>
    <m/>
    <n v="0"/>
    <n v="840"/>
    <s v="NO_CONCILIADO"/>
  </r>
  <r>
    <x v="2"/>
    <m/>
    <x v="2"/>
    <x v="39"/>
    <s v="O20963330002"/>
    <s v="BOD"/>
    <n v="2096333"/>
    <m/>
    <s v="00099021001 DEPOSITO DE EFECTIVO, DEPOSITANTE: YOMAR RUSCENNA RUEDAS, CONCEPTO: DEVOLUCION SALDO NO UTILIZADO C31-43, CUENTA DE DEPOSITO: CUENTA UNICA DEL TESORO"/>
    <m/>
    <m/>
    <m/>
    <m/>
    <m/>
    <m/>
    <n v="0"/>
    <n v="113"/>
    <s v="NO_CONCILIADO"/>
  </r>
  <r>
    <x v="19"/>
    <m/>
    <x v="19"/>
    <x v="39"/>
    <s v="O20963400002"/>
    <s v="BOD"/>
    <n v="2096340"/>
    <m/>
    <s v="00099021001 DEPOSITO DE EFECTIVO, DEPOSITANTE: FAUSTA CRISTINA LAYME MAMANI, CONCEPTO: DEVOLUCION POR DOBLE PERCEPCION NOV 2021 A ENERO 2022, CUENTA DE DEPOSITO: CUENTA UNICA DEL TESORO"/>
    <m/>
    <m/>
    <m/>
    <m/>
    <m/>
    <m/>
    <n v="0"/>
    <n v="929.95"/>
    <s v="NO_CONCILIADO"/>
  </r>
  <r>
    <x v="4"/>
    <m/>
    <x v="4"/>
    <x v="39"/>
    <s v="O20963510002"/>
    <s v="BOD"/>
    <n v="2096351"/>
    <m/>
    <s v="00046171101 DEPOSITO DE EFECTIVO, DEPOSITANTE: JULIO ANTONIO CACERES CATORETY, CONCEPTO: DEVOLUCION DE VIATICOS NO UTILIZADOS, CUENTA DE DEPOSITO: CUENTA UNICA DEL TESORO"/>
    <m/>
    <m/>
    <m/>
    <m/>
    <m/>
    <m/>
    <n v="0"/>
    <n v="1440.72"/>
    <s v="NO_CONCILIADO"/>
  </r>
  <r>
    <x v="28"/>
    <m/>
    <x v="28"/>
    <x v="39"/>
    <s v="O20963640002"/>
    <s v="BOD"/>
    <n v="2096364"/>
    <m/>
    <s v="00099021001 DEPOSITO DE EFECTIVO, DEPOSITANTE: CAMARA DE SENADORES, CONCEPTO: DEVOLUCION DE SALDO EN FONDOS EN AVANCE MEDIANTE C-31 N°13, CUENTA DE DEPOSITO: CUENTA UNICA DEL TESORO"/>
    <m/>
    <m/>
    <m/>
    <m/>
    <m/>
    <m/>
    <n v="0"/>
    <n v="7"/>
    <s v="NO_CONCILIADO"/>
  </r>
  <r>
    <x v="67"/>
    <m/>
    <x v="67"/>
    <x v="39"/>
    <s v="B20961750002"/>
    <s v="BOD"/>
    <n v="2096175"/>
    <m/>
    <s v="00155010001 DEP.DE CHEQ.AJENOS,RET.DE CAM.,CONCEPTO: DEPÓSITO POR ACTUALIZACION DE FIANZA,DEP.: DIRNOPLU , PROCEDENCIA: BANCO UNION S.A., CHEQUE: 799, FECHA DE EMISION:01/03/2023"/>
    <m/>
    <m/>
    <m/>
    <m/>
    <m/>
    <m/>
    <n v="0"/>
    <n v="2100"/>
    <s v="NO_CONCILIADO"/>
  </r>
  <r>
    <x v="1"/>
    <m/>
    <x v="1"/>
    <x v="39"/>
    <s v="B20962220002"/>
    <s v="BOD"/>
    <n v="2096222"/>
    <m/>
    <s v="00099021001 DEP.DE CHEQ.AJENOS,RET.DE CAM.,CONCEPTO: GIL AUGUSTO OLIVARES ARANA,DEP.: BANCO UNION SA , PROCEDENCIA: BANCO UNION S.A., CHEQUE: 187987, FECHA DE EMISION:02/03/2023"/>
    <m/>
    <m/>
    <m/>
    <m/>
    <m/>
    <m/>
    <n v="0"/>
    <n v="1337.33"/>
    <s v="NO_CONCILIADO"/>
  </r>
  <r>
    <x v="7"/>
    <m/>
    <x v="7"/>
    <x v="40"/>
    <s v="O20965270002"/>
    <s v="BOD"/>
    <n v="2096527"/>
    <m/>
    <s v="00099021001 DEPOSITO DE EFECTIVO, DEPOSITANTE: RICARDO CHOQUE TICONA, CONCEPTO: DEVOLUCION POR DOBLE PERCEPCION, CUENTA DE DEPOSITO: CUENTA UNICA DEL TESORO"/>
    <m/>
    <m/>
    <m/>
    <m/>
    <m/>
    <m/>
    <n v="0"/>
    <n v="289.32"/>
    <s v="NO_CONCILIADO"/>
  </r>
  <r>
    <x v="30"/>
    <m/>
    <x v="30"/>
    <x v="40"/>
    <s v="O20965420002"/>
    <s v="BOD"/>
    <n v="2096542"/>
    <m/>
    <s v="00590012001 DEPOSITO DE EFECTIVO, DEPOSITANTE: CRHISTIAN JOSE POLO APURI EMPRESA PÚBLICA QUIPUS, CONCEPTO: DEVOLUCIÓN DE FONDOS NO USADOS DE ACUERDO A PREVENTIVO N°302, CUENTA DE DEPOSITO: CUENTA UNICA DEL TESORO"/>
    <m/>
    <m/>
    <m/>
    <m/>
    <m/>
    <m/>
    <n v="0"/>
    <n v="32.799999999999997"/>
    <s v="NO_CONCILIADO"/>
  </r>
  <r>
    <x v="4"/>
    <m/>
    <x v="4"/>
    <x v="40"/>
    <s v="O20965430002"/>
    <s v="BOD"/>
    <n v="2096543"/>
    <m/>
    <s v="00099021001 DEPOSITO DE EFECTIVO, DEPOSITANTE: EDUARDO AILLON TERAN, CONCEPTO: DEVOLUCION DE DEUDA POR DOBLE PERCEPCION, CUENTA DE DEPOSITO: CUENTA UNICA DEL TESORO"/>
    <m/>
    <m/>
    <m/>
    <m/>
    <m/>
    <m/>
    <n v="0"/>
    <n v="946.12"/>
    <s v="NO_CONCILIADO"/>
  </r>
  <r>
    <x v="37"/>
    <m/>
    <x v="37"/>
    <x v="40"/>
    <s v="O20965610002"/>
    <s v="BOD"/>
    <n v="2096561"/>
    <m/>
    <s v="00099021001 DEPOSITO DE EFECTIVO, DEPOSITANTE: JORGE NINA BERNAL, CONCEPTO: DEVOLUCION POR DOBLE PERCEPCION DE ACUERDO A CONVENIO DE PAGOS N°004/2021, CUENTA DE DEPOSITO: CUENTA UNICA DEL TESORO"/>
    <m/>
    <m/>
    <m/>
    <m/>
    <m/>
    <m/>
    <n v="0"/>
    <n v="900"/>
    <s v="NO_CONCILIADO"/>
  </r>
  <r>
    <x v="36"/>
    <m/>
    <x v="36"/>
    <x v="40"/>
    <s v="O20965680002"/>
    <s v="BOD"/>
    <n v="2096568"/>
    <m/>
    <s v="00099021001 DEPOSITO DE EFECTIVO, DEPOSITANTE: URSINA MANUELO CORNEJO, CONCEPTO: DEVOLUCION COBRO INDEBIDO POR INCONSISTENCIA DE COTIZACIONES SENASIR, CUENTA DE DEPOSITO: CUENTA UNICA DEL TESORO"/>
    <m/>
    <m/>
    <m/>
    <m/>
    <m/>
    <m/>
    <n v="0"/>
    <n v="2945"/>
    <s v="NO_CONCILIADO"/>
  </r>
  <r>
    <x v="1"/>
    <m/>
    <x v="1"/>
    <x v="40"/>
    <s v="O20965940002"/>
    <s v="BOD"/>
    <n v="2096594"/>
    <m/>
    <s v="00099021001 DEPOSITO DE EFECTIVO, DEPOSITANTE: FLORA RODRIGUEZ SIRPA, CONCEPTO: DEVOLUCION POR COBRO INDEBIDO, CUENTA DE DEPOSITO: CUENTA UNICA DEL TESORO"/>
    <m/>
    <m/>
    <m/>
    <m/>
    <m/>
    <m/>
    <n v="0"/>
    <n v="6200"/>
    <s v="NO_CONCILIADO"/>
  </r>
  <r>
    <x v="1"/>
    <m/>
    <x v="1"/>
    <x v="40"/>
    <s v="O20966020002"/>
    <s v="BOD"/>
    <n v="2096602"/>
    <m/>
    <s v="00099021001 DEPOSITO DE EFECTIVO, DEPOSITANTE: FELICIANO HUANCA LAURA, CONCEPTO: DEVOLUCION DE COBRO INDEBIDO, CUENTA DE DEPOSITO: CUENTA UNICA DEL TESORO"/>
    <m/>
    <m/>
    <m/>
    <m/>
    <m/>
    <m/>
    <n v="0"/>
    <n v="4310"/>
    <s v="NO_CONCILIADO"/>
  </r>
  <r>
    <x v="4"/>
    <m/>
    <x v="4"/>
    <x v="40"/>
    <s v="O20966220002"/>
    <s v="BOD"/>
    <n v="2096622"/>
    <m/>
    <s v="00046171101 DEPOSITO DE EFECTIVO, DEPOSITANTE: EMBEXTRA PHARMACEUTICA SRL, CONCEPTO: SANCION POR INCUMPLIMIENTO DE NORMA, CUENTA DE DEPOSITO: CUENTA UNICA DEL TESORO"/>
    <m/>
    <m/>
    <m/>
    <m/>
    <m/>
    <m/>
    <n v="0"/>
    <n v="5000"/>
    <s v="NO_CONCILIADO"/>
  </r>
  <r>
    <x v="4"/>
    <m/>
    <x v="4"/>
    <x v="40"/>
    <s v="O20966230002"/>
    <s v="BOD"/>
    <n v="2096623"/>
    <m/>
    <s v="00046171101 DEPOSITO DE EFECTIVO, DEPOSITANTE: TECHNOLOGY KEEPER GROUP LTDA, CONCEPTO: SANCION POR INCUMPLIMIENTO A LA NORMA, CUENTA DE DEPOSITO: CUENTA UNICA DEL TESORO"/>
    <m/>
    <m/>
    <m/>
    <m/>
    <m/>
    <m/>
    <n v="0"/>
    <n v="500"/>
    <s v="NO_CONCILIADO"/>
  </r>
  <r>
    <x v="1"/>
    <m/>
    <x v="1"/>
    <x v="40"/>
    <s v="O20966250002"/>
    <s v="BOD"/>
    <n v="2096625"/>
    <m/>
    <s v="00099021001 DEPOSITO DE EFECTIVO, DEPOSITANTE: SKY RED LOGISTICS SRL NIT: 396417021, CONCEPTO: PAGO EN DEMASIA, CUENTA DE DEPOSITO: CUENTA UNICA DEL TESORO"/>
    <m/>
    <m/>
    <m/>
    <m/>
    <m/>
    <m/>
    <n v="0"/>
    <n v="1403"/>
    <s v="NO_CONCILIADO"/>
  </r>
  <r>
    <x v="62"/>
    <m/>
    <x v="62"/>
    <x v="40"/>
    <s v="O20966410002"/>
    <s v="BOD"/>
    <n v="2096641"/>
    <m/>
    <s v="00010011101 DEPOSITO DE EFECTIVO, DEPOSITANTE: ISMAEL PASCUAL MENDOZA CAREAGA, CONCEPTO: DEVOLUCIÓN POR USO DE CREDITO EN DEMASIA DE LA LINEA CORP. 72025913, CUENTA DE DEPOSITO: CUENTA UNICA DEL TESORO"/>
    <m/>
    <m/>
    <m/>
    <m/>
    <m/>
    <m/>
    <n v="0"/>
    <n v="196.49"/>
    <s v="NO_CONCILIADO"/>
  </r>
  <r>
    <x v="36"/>
    <m/>
    <x v="36"/>
    <x v="40"/>
    <s v="O20966470002"/>
    <s v="BOD"/>
    <n v="2096647"/>
    <m/>
    <s v="00099021001 DEPOSITO DE EFECTIVO, DEPOSITANTE: TOMAS CHAMBI MAMANI, CONCEPTO: DEVOLUCION DE APORTES AL SENASIR, CUENTA DE DEPOSITO: CUENTA UNICA DEL TESORO"/>
    <m/>
    <m/>
    <m/>
    <m/>
    <m/>
    <m/>
    <n v="0"/>
    <n v="13320.61"/>
    <s v="NO_CONCILIADO"/>
  </r>
  <r>
    <x v="1"/>
    <m/>
    <x v="1"/>
    <x v="40"/>
    <s v="O20966580002"/>
    <s v="BOD"/>
    <n v="2096658"/>
    <m/>
    <s v="00099021001 DEPOSITO DE EFECTIVO, DEPOSITANTE: ALBERTINA GUTIERREZ QUISPE, CONCEPTO: DEVOLUCION DE RETROACTIVO, CUENTA DE DEPOSITO: CUENTA UNICA DEL TESORO"/>
    <m/>
    <m/>
    <m/>
    <m/>
    <m/>
    <m/>
    <n v="0"/>
    <n v="810"/>
    <s v="NO_CONCILIADO"/>
  </r>
  <r>
    <x v="4"/>
    <m/>
    <x v="4"/>
    <x v="40"/>
    <s v="O20966790002"/>
    <s v="BOD"/>
    <n v="2096679"/>
    <m/>
    <s v="00099021001 DEPOSITO DE EFECTIVO, DEPOSITANTE: VIVIANA MONICA SALAZAR CUBA, CONCEPTO: REGULARIZACION TOPE SALARIAL FEBRERO 2023, CUENTA DE DEPOSITO: CUENTA UNICA DEL TESORO"/>
    <m/>
    <m/>
    <m/>
    <m/>
    <m/>
    <m/>
    <n v="0"/>
    <n v="10.67"/>
    <s v="NO_CONCILIADO"/>
  </r>
  <r>
    <x v="1"/>
    <m/>
    <x v="1"/>
    <x v="40"/>
    <s v="O20966890002"/>
    <s v="BOD"/>
    <n v="2096689"/>
    <m/>
    <s v="00099021001 DEPOSITO DE EFECTIVO, DEPOSITANTE: SAMUEL EMERANO NIN ZABALA, CONCEPTO: DEVOLUCION DEUDA, CUENTA DE DEPOSITO: CUENTA UNICA DEL TESORO"/>
    <m/>
    <m/>
    <m/>
    <m/>
    <m/>
    <m/>
    <n v="0"/>
    <n v="3945.77"/>
    <s v="NO_CONCILIADO"/>
  </r>
  <r>
    <x v="4"/>
    <m/>
    <x v="4"/>
    <x v="40"/>
    <s v="O20967030002"/>
    <s v="BOD"/>
    <n v="2096703"/>
    <m/>
    <s v="00046171101 DEPOSITO DE EFECTIVO, DEPOSITANTE: WILSON GODOY-FAPROLIMPG, CONCEPTO: PAGO SANCION, CUENTA DE DEPOSITO: CUENTA UNICA DEL TESORO"/>
    <m/>
    <m/>
    <m/>
    <m/>
    <m/>
    <m/>
    <n v="0"/>
    <n v="5000"/>
    <s v="NO_CONCILIADO"/>
  </r>
  <r>
    <x v="1"/>
    <m/>
    <x v="1"/>
    <x v="40"/>
    <s v="O20967130002"/>
    <s v="BOD"/>
    <n v="2096713"/>
    <m/>
    <s v="00099021001 DEPOSITO DE EFECTIVO, DEPOSITANTE: WALTER VILLARROEL CHUQUIMIA, CONCEPTO: DEVOLUCION COBRO INDEBIDO, CUENTA DE DEPOSITO: CUENTA UNICA DEL TESORO"/>
    <m/>
    <m/>
    <m/>
    <m/>
    <m/>
    <m/>
    <n v="0"/>
    <n v="400"/>
    <s v="NO_CONCILIADO"/>
  </r>
  <r>
    <x v="1"/>
    <m/>
    <x v="1"/>
    <x v="40"/>
    <s v="O20967150002"/>
    <s v="BOD"/>
    <n v="2096715"/>
    <m/>
    <s v="00099021001 DEPOSITO DE EFECTIVO, DEPOSITANTE: ALEJANDRO PATTI CAPA, CONCEPTO: DEVOLUCION DE DEUDA, CUENTA DE DEPOSITO: CUENTA UNICA DEL TESORO"/>
    <m/>
    <m/>
    <m/>
    <m/>
    <m/>
    <m/>
    <n v="0"/>
    <n v="971.1"/>
    <s v="NO_CONCILIADO"/>
  </r>
  <r>
    <x v="40"/>
    <m/>
    <x v="40"/>
    <x v="40"/>
    <s v="O20967310002"/>
    <s v="BOD"/>
    <n v="2096731"/>
    <m/>
    <s v="00213012001 DEPOSITO DE EFECTIVO, DEPOSITANTE: DAVID GONZALO TERRAZAS VALENCIA, CONCEPTO: DEVOLUCION DE FONDOS EN AVANCE, CUENTA DE DEPOSITO: CUENTA UNICA DEL TESORO"/>
    <m/>
    <m/>
    <m/>
    <m/>
    <m/>
    <m/>
    <n v="0"/>
    <n v="25.84"/>
    <s v="NO_CONCILIADO"/>
  </r>
  <r>
    <x v="1"/>
    <m/>
    <x v="1"/>
    <x v="40"/>
    <s v="O20967330002"/>
    <s v="BOD"/>
    <n v="2096733"/>
    <m/>
    <s v="00099021001 DEPOSITO DE EFECTIVO, DEPOSITANTE: CLAUDIO RICARDO GONZALES SELARU, CONCEPTO: RECURSOS ORDINARIOS, CUENTA DE DEPOSITO: CUENTA UNICA DEL TESORO"/>
    <m/>
    <m/>
    <m/>
    <m/>
    <m/>
    <m/>
    <n v="0"/>
    <n v="2160.96"/>
    <s v="NO_CONCILIADO"/>
  </r>
  <r>
    <x v="4"/>
    <m/>
    <x v="4"/>
    <x v="40"/>
    <s v="O20967440002"/>
    <s v="BOD"/>
    <n v="2096744"/>
    <m/>
    <s v="00046104203 DEPOSITO DE EFECTIVO, DEPOSITANTE: NICODEM AQUINO CALDERON, CONCEPTO: REVERSION, CUENTA DE DEPOSITO: CUENTA UNICA DEL TESORO"/>
    <m/>
    <m/>
    <m/>
    <m/>
    <m/>
    <m/>
    <n v="0"/>
    <n v="1300"/>
    <s v="NO_CONCILIADO"/>
  </r>
  <r>
    <x v="68"/>
    <m/>
    <x v="68"/>
    <x v="40"/>
    <s v="O20967450002"/>
    <s v="BOD"/>
    <n v="2096745"/>
    <m/>
    <s v="00053011103 DEPOSITO DE EFECTIVO, DEPOSITANTE: VLADIMIR HONOR CRUZ, CONCEPTO: PARA REPOSICION DE CREDENCIAL Y PORTACREDENCIAL DEL MCDYD, CUENTA DE DEPOSITO: CUENTA UNICA DEL TESORO"/>
    <m/>
    <m/>
    <m/>
    <m/>
    <m/>
    <m/>
    <n v="0"/>
    <n v="50"/>
    <s v="NO_CONCILIADO"/>
  </r>
  <r>
    <x v="56"/>
    <m/>
    <x v="56"/>
    <x v="40"/>
    <s v="O20967520002"/>
    <s v="BOD"/>
    <n v="2096752"/>
    <m/>
    <s v="00016011101 DEPOSITO DE EFECTIVO, DEPOSITANTE: JAIME CALLE RAMOS, CONCEPTO: POR DEVOLUCION DE BOLETO NO UTILIZADO, CUENTA DE DEPOSITO: CUENTA UNICA DEL TESORO"/>
    <m/>
    <m/>
    <m/>
    <m/>
    <m/>
    <m/>
    <n v="0"/>
    <n v="7092.3"/>
    <s v="NO_CONCILIADO"/>
  </r>
  <r>
    <x v="4"/>
    <m/>
    <x v="4"/>
    <x v="40"/>
    <s v="O20967540002"/>
    <s v="BOD"/>
    <n v="2096754"/>
    <m/>
    <s v="00046024204 DEPOSITO DE EFECTIVO, DEPOSITANTE: GRECIA FABIOLA GUTIERREZ MANJON, CONCEPTO: DEVOLUCION COMPRA DE PASAJES AEREOS, CUENTA DE DEPOSITO: CUENTA UNICA DEL TESORO"/>
    <m/>
    <m/>
    <m/>
    <m/>
    <m/>
    <m/>
    <n v="0"/>
    <n v="974"/>
    <s v="NO_CONCILIADO"/>
  </r>
  <r>
    <x v="1"/>
    <m/>
    <x v="1"/>
    <x v="40"/>
    <s v="O20967580002"/>
    <s v="BOD"/>
    <n v="2096758"/>
    <m/>
    <s v="00099021001 DEPOSITO DE EFECTIVO, DEPOSITANTE: ROBERTO FLOR CALZADILLA, CONCEPTO: DEVOLUCION, CUENTA DE DEPOSITO: CUENTA UNICA DEL TESORO"/>
    <m/>
    <m/>
    <m/>
    <m/>
    <m/>
    <m/>
    <n v="0"/>
    <n v="1360"/>
    <s v="NO_CONCILIADO"/>
  </r>
  <r>
    <x v="27"/>
    <m/>
    <x v="27"/>
    <x v="40"/>
    <s v="B20965220002"/>
    <s v="BOD"/>
    <n v="2096522"/>
    <m/>
    <s v="00086031112 DEP.DE CHEQ.AJENOS,RET.DE CAM.,CONCEPTO: INGRESOS GENERADOS POR CONCEPTO DE CONVENIO ENTRE EL CARRASCO -ENDE TRANSMISION SA - SERNAP,DEP.: CARRASCO -ENDE TRANSMISION SA - SERNAP"/>
    <m/>
    <m/>
    <m/>
    <m/>
    <m/>
    <m/>
    <n v="0"/>
    <n v="556800"/>
    <s v="NO_CONCILIADO"/>
  </r>
  <r>
    <x v="27"/>
    <m/>
    <x v="27"/>
    <x v="40"/>
    <s v="B20965250002"/>
    <s v="BOD"/>
    <n v="2096525"/>
    <m/>
    <s v="00086031112 DEP.DE CHEQ.AJENOS,RET.DE CAM.,CONCEPTO: INGRESOS GENERADOS POR CONVENIOS FIRMADOS ENTRE CARRASCO -ENDE TRANSMISION SA - SERNAP,DEP.: CARRASCO -ENDE TRANSMISION SA - SERNAP"/>
    <m/>
    <m/>
    <m/>
    <m/>
    <m/>
    <m/>
    <n v="0"/>
    <n v="417600"/>
    <s v="NO_CONCILIADO"/>
  </r>
  <r>
    <x v="59"/>
    <m/>
    <x v="59"/>
    <x v="40"/>
    <s v="B20965400002"/>
    <s v="BOD"/>
    <n v="2096540"/>
    <m/>
    <s v="00206012001 DEP.DE CHEQ.AJENOS,RET.DE CAM.,CONCEPTO: DEPÓSITO POR OTROS INGRESOS,DEP.: INSTITUTO NACIONAL DE ESTADISTICA , PROCEDENCIA: BANCO UNION S.A., CHEQUE: 5514, FECHA DE EMISION:02/03/2023"/>
    <m/>
    <m/>
    <m/>
    <m/>
    <m/>
    <m/>
    <n v="0"/>
    <n v="10"/>
    <s v="NO_CONCILIADO"/>
  </r>
  <r>
    <x v="47"/>
    <m/>
    <x v="47"/>
    <x v="40"/>
    <s v="B20965440002"/>
    <s v="BOD"/>
    <n v="2096544"/>
    <m/>
    <s v="00595012002 DEP.DE CHEQ.AJENOS,RET.DE CAM.,CONCEPTO: DEVOLUCION DE FONDOS POR SUBSIDIOS DE INCAPACIDAD TEMPORAL 12/2022,DEP.: CAJA DE SALUD DE LA BANCA PRIVADA , PROCEDENCIA: BANCO NACIONAL DE BOLIVIA S.A., CHEQUE: 9830401, FECHA DE EMISION:27/02/2023"/>
    <m/>
    <m/>
    <m/>
    <m/>
    <m/>
    <m/>
    <n v="0"/>
    <n v="5919.07"/>
    <s v="NO_CONCILIADO"/>
  </r>
  <r>
    <x v="47"/>
    <m/>
    <x v="47"/>
    <x v="40"/>
    <s v="B20965470002"/>
    <s v="BOD"/>
    <n v="2096547"/>
    <m/>
    <s v="00595012002 DEP.DE CHEQ.AJENOS,RET.DE CAM.,CONCEPTO: DEVOLUCION DE FONDOS POR SUBSIDIOS DE INCAPACIDAD TEMPORAL COBIJA 11/2022,DEP.: CAJA DE SALUD DE LA BANCA PRIVADA , PROCEDENCIA: BANCO NACIONAL DE BOLIVIA S.A., CHEQUE: 7191794, FECHA DE EMISION:27/02/2023"/>
    <m/>
    <m/>
    <m/>
    <m/>
    <m/>
    <m/>
    <n v="0"/>
    <n v="1763.1"/>
    <s v="NO_CONCILIADO"/>
  </r>
  <r>
    <x v="47"/>
    <m/>
    <x v="47"/>
    <x v="40"/>
    <s v="B20965490002"/>
    <s v="BOD"/>
    <n v="2096549"/>
    <m/>
    <s v="00595012002 DEP.DE CHEQ.AJENOS,RET.DE CAM.,CONCEPTO: DEVOLUCION DE FONDOS POR SUBSIDIOS DE INCAPACIDAD TEMPORAL COBIJA 12/2022,DEP.: CAJA DE SALUD DE LA BANCA PRIVADA , PROCEDENCIA: BANCO NACIONAL DE BOLIVIA S.A., CHEQUE: 7191795, FECHA DE EMISION:27/02/2023"/>
    <m/>
    <m/>
    <m/>
    <m/>
    <m/>
    <m/>
    <n v="0"/>
    <n v="4407.75"/>
    <s v="NO_CONCILIADO"/>
  </r>
  <r>
    <x v="1"/>
    <m/>
    <x v="1"/>
    <x v="40"/>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r>
  <r>
    <x v="69"/>
    <m/>
    <x v="69"/>
    <x v="40"/>
    <s v="B20965730002"/>
    <s v="BOD"/>
    <n v="2096573"/>
    <m/>
    <s v="00099021001 DEP.DE CHEQ.AJENOS,RET.DE CAM.,CONCEPTO: DEVOLUCION DE VIATICOS DE ERICK JUNIOR LOPEZ CALIZAYA (CARAPARI- TARIJA) F41 - OF111,DEP.: SERVICIO GENERAL DE IDENTIFICACION PERSONAL"/>
    <m/>
    <m/>
    <m/>
    <m/>
    <m/>
    <m/>
    <n v="0"/>
    <n v="371"/>
    <s v="NO_CONCILIADO"/>
  </r>
  <r>
    <x v="69"/>
    <m/>
    <x v="69"/>
    <x v="40"/>
    <s v="B20965780002"/>
    <s v="BOD"/>
    <n v="2096578"/>
    <m/>
    <s v="00099021001 DEP.DE CHEQ.AJENOS,RET.DE CAM.,CONCEPTO: DEVOLUCION VIATICOS VICKY VERONICA APAZA INTIPAMPA (TAMBO QUEMADO) F41 - OF111,DEP.: SERVICIO GENERAL DE IDENTIFICACION PERSONAL , PROCEDENCIA: BANCO UNION S.A., CHEQUE: 16253, FECHA DE EMISION:28/02/2023"/>
    <m/>
    <m/>
    <m/>
    <m/>
    <m/>
    <m/>
    <n v="0"/>
    <n v="782"/>
    <s v="NO_CONCILIADO"/>
  </r>
  <r>
    <x v="22"/>
    <m/>
    <x v="22"/>
    <x v="40"/>
    <s v="B20965860002"/>
    <s v="BOD"/>
    <n v="2096586"/>
    <m/>
    <s v="00283012002 DEP.DE CHEQ.AJENOS,RET.DE CAM.,CONCEPTO: IMPTO. POR PAGAR-RETENCIONES RC-IVA DIC 2022, COMPENSANDO LAS CXC AL LIC. MOLLINEDO POR D. ERRONEO,DEP.: ADUANA NACIONAL , PROCEDENCIA: BANCO UNION S.A., CHEQUE: 4746, FECHA DE EMISION:28/02/2023"/>
    <m/>
    <m/>
    <m/>
    <m/>
    <m/>
    <m/>
    <n v="0"/>
    <n v="9802"/>
    <s v="NO_CONCILIADO"/>
  </r>
  <r>
    <x v="1"/>
    <m/>
    <x v="1"/>
    <x v="40"/>
    <s v="B20966150002"/>
    <s v="BOD"/>
    <n v="2096615"/>
    <m/>
    <s v="00099021001 DEP.DE CHEQ.AJENOS,RET.DE CAM.,CONCEPTO: CRISTOBAL FIDENCIO ROCHA FLORES,DEP.: BANCO UNION S.A. , PROCEDENCIA: BANCO UNION S.A., CHEQUE: 187991, FECHA DE EMISION:03/03/2023"/>
    <m/>
    <m/>
    <m/>
    <m/>
    <m/>
    <m/>
    <n v="0"/>
    <n v="8005"/>
    <s v="NO_CONCILIADO"/>
  </r>
  <r>
    <x v="1"/>
    <m/>
    <x v="1"/>
    <x v="40"/>
    <s v="B20966160002"/>
    <s v="BOD"/>
    <n v="2096616"/>
    <m/>
    <s v="00099021001 DEP.DE CHEQ.AJENOS,RET.DE CAM.,CONCEPTO: CRISTOBAL FIDENCIO ROCHA FLORES,DEP.: BANCO UNION S.A. , PROCEDENCIA: BANCO UNION S.A., CHEQUE: 187990, FECHA DE EMISION:03/03/2023"/>
    <m/>
    <m/>
    <m/>
    <m/>
    <m/>
    <m/>
    <n v="0"/>
    <n v="8005"/>
    <s v="NO_CONCILIADO"/>
  </r>
  <r>
    <x v="1"/>
    <m/>
    <x v="1"/>
    <x v="40"/>
    <s v="B20966170002"/>
    <s v="BOD"/>
    <n v="2096617"/>
    <m/>
    <s v="00099021001 DEP.DE CHEQ.AJENOS,RET.DE CAM.,CONCEPTO: CRISTOBAL FIDENCIO ROCHA FLORES,DEP.: BANCO UNION S.A. , PROCEDENCIA: BANCO UNION S.A., CHEQUE: 187989, FECHA DE EMISION:03/03/2023"/>
    <m/>
    <m/>
    <m/>
    <m/>
    <m/>
    <m/>
    <n v="0"/>
    <n v="8005"/>
    <s v="NO_CONCILIADO"/>
  </r>
  <r>
    <x v="70"/>
    <m/>
    <x v="70"/>
    <x v="40"/>
    <s v="B20966180002"/>
    <s v="BOD"/>
    <n v="2096618"/>
    <m/>
    <s v="00680012001 DEP.DE CHEQ.AJENOS,RET.DE CAM.,CONCEPTO: PAGO POR ALQUILER MES DE MARZO 2023 ATM CONTRALORIA GENERAL DEL ESTADO,DEP.: BANCO UNION S.A. , PROCEDENCIA: BANCO UNION S.A., CHEQUE: 184574, FECHA DE EMISION:03/03/2023"/>
    <m/>
    <m/>
    <m/>
    <m/>
    <m/>
    <m/>
    <n v="0"/>
    <n v="1800"/>
    <s v="NO_CONCILIADO"/>
  </r>
  <r>
    <x v="1"/>
    <m/>
    <x v="1"/>
    <x v="40"/>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r>
  <r>
    <x v="1"/>
    <m/>
    <x v="1"/>
    <x v="40"/>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r>
  <r>
    <x v="9"/>
    <m/>
    <x v="9"/>
    <x v="40"/>
    <s v="B20966240002"/>
    <s v="BOD"/>
    <n v="2096624"/>
    <m/>
    <s v="00132012007 DEP.DE CHEQ.AJENOS,RET.DE CAM.,CONCEPTO: DEVOLUCION DE RECURSOS POR LA OTORGACION DE FONDOS EN AVANCE PREV:778,DEP.: MERCEDES LECARO COIMBRA , PROCEDENCIA: BANCO UNION S.A., CHEQUE: 3331, FECHA DE EMISION:28/02/2023"/>
    <m/>
    <m/>
    <m/>
    <m/>
    <m/>
    <m/>
    <n v="0"/>
    <n v="600"/>
    <s v="NO_CONCILIADO"/>
  </r>
  <r>
    <x v="16"/>
    <m/>
    <x v="16"/>
    <x v="40"/>
    <s v="B20966270002"/>
    <s v="BOD"/>
    <n v="2096627"/>
    <m/>
    <s v="00587012019 DEP.DE CHEQ.AJENOS,RET.DE CAM.,CONCEPTO: DEPÓSITO PLANILLAS 2 Y 3,DEP.: E.B.C. , PROCEDENCIA: BANCO UNION S.A., CHEQUE: 1777, FECHA DE EMISION:03/03/2023"/>
    <m/>
    <m/>
    <m/>
    <m/>
    <m/>
    <m/>
    <n v="0"/>
    <n v="251031.99"/>
    <s v="NO_CONCILIADO"/>
  </r>
  <r>
    <x v="16"/>
    <m/>
    <x v="16"/>
    <x v="40"/>
    <s v="B20966280002"/>
    <s v="BOD"/>
    <n v="2096628"/>
    <m/>
    <s v="00587012022 DEP.DE CHEQ.AJENOS,RET.DE CAM.,CONCEPTO: DEPÓSITO PLANILLA 1 CHIMORE,DEP.: E.B.C. , PROCEDENCIA: BANCO UNION S.A., CHEQUE: 1780, FECHA DE EMISION:03/03/2023"/>
    <m/>
    <m/>
    <m/>
    <m/>
    <m/>
    <m/>
    <n v="0"/>
    <n v="499662.57"/>
    <s v="NO_CONCILIADO"/>
  </r>
  <r>
    <x v="1"/>
    <m/>
    <x v="1"/>
    <x v="41"/>
    <s v="O20969140002"/>
    <s v="BOD"/>
    <n v="2096914"/>
    <m/>
    <s v="00099021001 DEPOSITO DE EFECTIVO, DEPOSITANTE: WENDY MARIN MENDOZA, CONCEPTO: DEVOLUCION, CUENTA DE DEPOSITO: CUENTA UNICA DEL TESORO"/>
    <m/>
    <m/>
    <m/>
    <m/>
    <m/>
    <m/>
    <n v="0"/>
    <n v="930"/>
    <s v="NO_CONCILIADO"/>
  </r>
  <r>
    <x v="1"/>
    <m/>
    <x v="1"/>
    <x v="41"/>
    <s v="O20969160002"/>
    <s v="BOD"/>
    <n v="2096916"/>
    <m/>
    <s v="00099021001 DEPOSITO DE EFECTIVO, DEPOSITANTE: OCTAVIO CUTER GUTIERREZ, CONCEPTO: DEVOLUCION POR DOBLE PERCEPCION, CUENTA DE DEPOSITO: CUENTA UNICA DEL TESORO"/>
    <m/>
    <m/>
    <m/>
    <m/>
    <m/>
    <m/>
    <n v="0"/>
    <n v="3649.73"/>
    <s v="NO_CONCILIADO"/>
  </r>
  <r>
    <x v="70"/>
    <m/>
    <x v="70"/>
    <x v="41"/>
    <s v="O20969290002"/>
    <s v="BOD"/>
    <n v="2096929"/>
    <m/>
    <s v="00099021001 DEPOSITO DE EFECTIVO, DEPOSITANTE: ADOLFO BALBOA MAMANI, CONCEPTO: COMPROMISO DE DEVOLUCION DEUDA, CUENTA DE DEPOSITO: CUENTA UNICA DEL TESORO"/>
    <m/>
    <m/>
    <m/>
    <m/>
    <m/>
    <m/>
    <n v="0"/>
    <n v="846.17"/>
    <s v="NO_CONCILIADO"/>
  </r>
  <r>
    <x v="6"/>
    <m/>
    <x v="6"/>
    <x v="41"/>
    <s v="O20969320002"/>
    <s v="BOD"/>
    <n v="2096932"/>
    <m/>
    <s v="00081011101 DEPOSITO DE EFECTIVO, DEPOSITANTE: SIRHAN MIGUEL LEON GUERRA, CONCEPTO: PAGO TARJETA DE MARCADO, CUENTA DE DEPOSITO: CUENTA UNICA DEL TESORO"/>
    <m/>
    <m/>
    <m/>
    <m/>
    <m/>
    <m/>
    <n v="0"/>
    <n v="25"/>
    <s v="NO_CONCILIADO"/>
  </r>
  <r>
    <x v="6"/>
    <m/>
    <x v="6"/>
    <x v="41"/>
    <s v="O20969340002"/>
    <s v="BOD"/>
    <n v="2096934"/>
    <m/>
    <s v="00081011101 DEPOSITO DE EFECTIVO, DEPOSITANTE: SIRHAN MIGUEL LEON GUERRA, CONCEPTO: PAGO CREDENCIAL, CUENTA DE DEPOSITO: CUENTA UNICA DEL TESORO"/>
    <m/>
    <m/>
    <m/>
    <m/>
    <m/>
    <m/>
    <n v="0"/>
    <n v="25"/>
    <s v="NO_CONCILIADO"/>
  </r>
  <r>
    <x v="62"/>
    <m/>
    <x v="62"/>
    <x v="41"/>
    <s v="O20969630002"/>
    <s v="BOD"/>
    <n v="2096963"/>
    <m/>
    <s v="00010011102 DEPOSITO DE EFECTIVO, DEPOSITANTE: JUAN CARLOS DUEÑAS MUÑOZ, CONCEPTO: PAGO ISAE GESTION 2013, CUENTA DE DEPOSITO: CUENTA UNICA DEL TESORO"/>
    <m/>
    <m/>
    <m/>
    <m/>
    <m/>
    <m/>
    <n v="0"/>
    <n v="265.87"/>
    <s v="NO_CONCILIADO"/>
  </r>
  <r>
    <x v="1"/>
    <m/>
    <x v="1"/>
    <x v="41"/>
    <s v="O20969860002"/>
    <s v="BOD"/>
    <n v="2096986"/>
    <m/>
    <s v="00099021001 DEPOSITO DE EFECTIVO, DEPOSITANTE: RICARDO MAMANI ZOSA, CONCEPTO: COMPROMISO DE DEVOLUCION DE DEUDA, CUENTA DE DEPOSITO: CUENTA UNICA DEL TESORO"/>
    <m/>
    <m/>
    <m/>
    <m/>
    <m/>
    <m/>
    <n v="0"/>
    <n v="2651.04"/>
    <s v="NO_CONCILIADO"/>
  </r>
  <r>
    <x v="39"/>
    <m/>
    <x v="39"/>
    <x v="41"/>
    <s v="O20970120002"/>
    <s v="BOD"/>
    <n v="2097012"/>
    <m/>
    <s v="00548132001 DEPOSITO DE EFECTIVO, DEPOSITANTE: CARLOS EDUARDO IBAÑEZ HELGUERO, CONCEPTO: DEVOLUCION DE VIATICOS, CUENTA DE DEPOSITO: CUENTA UNICA DEL TESORO"/>
    <m/>
    <m/>
    <m/>
    <m/>
    <m/>
    <m/>
    <n v="0"/>
    <n v="1484"/>
    <s v="NO_CONCILIADO"/>
  </r>
  <r>
    <x v="71"/>
    <m/>
    <x v="71"/>
    <x v="41"/>
    <s v="O20970230002"/>
    <s v="BOD"/>
    <n v="2097023"/>
    <m/>
    <s v="00099021001 DEPOSITO DE EFECTIVO, DEPOSITANTE: ELENA HUALLPARA QUISPE, CONCEPTO: COMPROMISO DE DEVOLUCION DE DEUDA SENASIR, CUENTA DE DEPOSITO: CUENTA UNICA DEL TESORO"/>
    <m/>
    <m/>
    <m/>
    <m/>
    <m/>
    <m/>
    <n v="0"/>
    <n v="2108.29"/>
    <s v="NO_CONCILIADO"/>
  </r>
  <r>
    <x v="5"/>
    <m/>
    <x v="5"/>
    <x v="41"/>
    <s v="O20970240002"/>
    <s v="BOD"/>
    <n v="2097024"/>
    <m/>
    <s v="00099021001 DEPOSITO DE EFECTIVO, DEPOSITANTE: INIAF, CONCEPTO: SALDO NO EJECUTADO DE FONDO EN AVANCE, CUENTA DE DEPOSITO: CUENTA UNICA DEL TESORO"/>
    <m/>
    <m/>
    <m/>
    <m/>
    <m/>
    <m/>
    <n v="0"/>
    <n v="10"/>
    <s v="NO_CONCILIADO"/>
  </r>
  <r>
    <x v="4"/>
    <m/>
    <x v="4"/>
    <x v="41"/>
    <s v="O20970600002"/>
    <s v="BOD"/>
    <n v="2097060"/>
    <m/>
    <s v="00046171101 DEPOSITO DE EFECTIVO, DEPOSITANTE: EMPRESA:BIOTRAUMA S.R.L., CONCEPTO: SANCIÓN POR INCUMPLIMIENTO A LA NORMA RA N°S/116 31/10/22, CUENTA DE DEPOSITO: CUENTA UNICA DEL TESORO"/>
    <m/>
    <m/>
    <m/>
    <m/>
    <m/>
    <m/>
    <n v="0"/>
    <n v="2500"/>
    <s v="NO_CONCILIADO"/>
  </r>
  <r>
    <x v="72"/>
    <m/>
    <x v="72"/>
    <x v="41"/>
    <s v="O20970630002"/>
    <s v="BOD"/>
    <n v="2097063"/>
    <m/>
    <s v="00099021001 DEPOSITO DE EFECTIVO, DEPOSITANTE: UNIVERSIDAD MAYOR DE SAN ANDRES, CONCEPTO: COMPROMISO DE DEVOLUCIÓN DE DEUDA, CUENTA DE DEPOSITO: CUENTA UNICA DEL TESORO"/>
    <m/>
    <m/>
    <m/>
    <m/>
    <m/>
    <m/>
    <n v="0"/>
    <n v="1724.43"/>
    <s v="NO_CONCILIADO"/>
  </r>
  <r>
    <x v="56"/>
    <m/>
    <x v="56"/>
    <x v="41"/>
    <s v="O20970920002"/>
    <s v="BOD"/>
    <n v="2097092"/>
    <m/>
    <s v="00016011101 DEPOSITO DE EFECTIVO, DEPOSITANTE: LIBRERIA DEL MINISTERIO DE EDUCACION, CONCEPTO: VENTA DE MATERIAL BIBLIOGRAFICO Y/O MULTIMEDIA DE LA LIBRERIA DEL MINISTERIO DE EDUCACION, CUENTA DE DEPOSITO: CUENTA UNICA DEL TESORO"/>
    <m/>
    <m/>
    <m/>
    <m/>
    <m/>
    <m/>
    <n v="0"/>
    <n v="28"/>
    <s v="NO_CONCILIADO"/>
  </r>
  <r>
    <x v="73"/>
    <m/>
    <x v="73"/>
    <x v="41"/>
    <s v="O20971380002"/>
    <s v="BOD"/>
    <n v="2097138"/>
    <m/>
    <s v="00862012001 DEPOSITO DE EFECTIVO, DEPOSITANTE: MELVIN CARVAJAL, CONCEPTO: DEPÓSITO POR DEVOLUCION DE PAGO DE ANTIGUEDAD, CUENTA DE DEPOSITO: CUENTA UNICA DEL TESORO"/>
    <m/>
    <m/>
    <m/>
    <m/>
    <m/>
    <m/>
    <n v="0"/>
    <n v="5462.03"/>
    <s v="NO_CONCILIADO"/>
  </r>
  <r>
    <x v="35"/>
    <m/>
    <x v="35"/>
    <x v="41"/>
    <s v="B20969410002"/>
    <s v="BOD"/>
    <n v="2096941"/>
    <m/>
    <s v="00293014201 DEP.DE CHEQ.AJENOS,RET.DE CAM.,CONCEPTO: DEVOLUCION DE SALDOS,DEP.: FUNDACION CULTURAL DEL BANCO CENTRAL DE BOLIVIA , PROCEDENCIA: BANCO UNION S.A., CHEQUE: 566, FECHA DE EMISION:03/03/2023"/>
    <m/>
    <m/>
    <m/>
    <m/>
    <m/>
    <m/>
    <n v="0"/>
    <n v="357"/>
    <s v="NO_CONCILIADO"/>
  </r>
  <r>
    <x v="36"/>
    <m/>
    <x v="36"/>
    <x v="42"/>
    <s v="O20973720002"/>
    <s v="BOD"/>
    <n v="2097372"/>
    <m/>
    <s v="00099021001 DEPOSITO DE EFECTIVO, DEPOSITANTE: EUGENIO QUISPE CHOQUE, CONCEPTO: DEVOLUCION DE DEUDA (SENASIR), CUENTA DE DEPOSITO: CUENTA UNICA DEL TESORO"/>
    <m/>
    <m/>
    <m/>
    <m/>
    <m/>
    <m/>
    <n v="0"/>
    <n v="2184.27"/>
    <s v="NO_CONCILIADO"/>
  </r>
  <r>
    <x v="5"/>
    <m/>
    <x v="5"/>
    <x v="42"/>
    <s v="O20973780002"/>
    <s v="BOD"/>
    <n v="2097378"/>
    <m/>
    <s v="00099021001 DEPOSITO DE EFECTIVO, DEPOSITANTE: NARCISO CHOQUE MAMANI, CONCEPTO: DEVOLUCION DE FONDOS EN AVANCE NO EJECUTADOS-ASIGNADO MEDIANTE PREVENTIVO N°182 FAVOR DE INIAF, CUENTA DE DEPOSITO: CUENTA UNICA DEL TESORO"/>
    <m/>
    <m/>
    <m/>
    <m/>
    <m/>
    <m/>
    <n v="0"/>
    <n v="5610"/>
    <s v="NO_CONCILIADO"/>
  </r>
  <r>
    <x v="1"/>
    <m/>
    <x v="1"/>
    <x v="42"/>
    <s v="O20973880002"/>
    <s v="BOD"/>
    <n v="2097388"/>
    <m/>
    <s v="00099021001 DEPOSITO DE EFECTIVO, DEPOSITANTE: BENEDICTA CERON VDA DE CALLE, CONCEPTO: SUSCRIPCION DE CONVENIO PARA EL PAGO DE LO ADEUDADO, CUENTA DE DEPOSITO: CUENTA UNICA DEL TESORO"/>
    <m/>
    <m/>
    <m/>
    <m/>
    <m/>
    <m/>
    <n v="0"/>
    <n v="1441"/>
    <s v="NO_CONCILIADO"/>
  </r>
  <r>
    <x v="6"/>
    <m/>
    <x v="6"/>
    <x v="42"/>
    <s v="O20973920002"/>
    <s v="BOD"/>
    <n v="2097392"/>
    <m/>
    <s v="00099021001 DEPOSITO DE EFECTIVO, DEPOSITANTE: M.O.P.S.V., CONCEPTO: PAGO DE SERVICIOS DE AGUA POTABLE CORRESPONDIENTES AL MES DE DICIEMBRE, CUENTA DE DEPOSITO: CUENTA UNICA DEL TESORO"/>
    <m/>
    <m/>
    <m/>
    <m/>
    <m/>
    <m/>
    <n v="0"/>
    <n v="155.15"/>
    <s v="NO_CONCILIADO"/>
  </r>
  <r>
    <x v="7"/>
    <m/>
    <x v="7"/>
    <x v="42"/>
    <s v="O20974230002"/>
    <s v="BOD"/>
    <n v="2097423"/>
    <m/>
    <s v="00015011108 DEPOSITO DE EFECTIVO, DEPOSITANTE: LIMBERTH SALAZAR CASTRO, CONCEPTO: DEPÓSITO POR EXCESO DE FACTURACIÓN DE ENTEL S.A. POR EL MES DE DICIEMBRE 2022, CUENTA DE DEPOSITO: CUENTA UNICA DEL TESORO"/>
    <m/>
    <m/>
    <m/>
    <m/>
    <m/>
    <m/>
    <n v="0"/>
    <n v="373.3"/>
    <s v="NO_CONCILIADO"/>
  </r>
  <r>
    <x v="41"/>
    <m/>
    <x v="41"/>
    <x v="42"/>
    <s v="O20974330002"/>
    <s v="BOD"/>
    <n v="2097433"/>
    <m/>
    <s v="00099021001 DEPOSITO DE EFECTIVO, DEPOSITANTE: NINOSKCA ISABEL FERNANDEZ ORELLANA, CONCEPTO: COMPROMISO DE DEVOLUCION DE DEUDA, CUENTA DE DEPOSITO: CUENTA UNICA DEL TESORO"/>
    <m/>
    <m/>
    <m/>
    <m/>
    <m/>
    <m/>
    <n v="0"/>
    <n v="974.5"/>
    <s v="NO_CONCILIADO"/>
  </r>
  <r>
    <x v="34"/>
    <m/>
    <x v="34"/>
    <x v="42"/>
    <s v="O20974470002"/>
    <s v="BOD"/>
    <n v="2097447"/>
    <m/>
    <s v="00597012001 DEPOSITO DE EFECTIVO, DEPOSITANTE: YLB, CONCEPTO: ADEUDOS CARGO CUENTA COMIBOL TRANSFERIDOS A YLB, CUENTA DE DEPOSITO: CUENTA UNICA DEL TESORO"/>
    <m/>
    <m/>
    <m/>
    <m/>
    <m/>
    <m/>
    <n v="0"/>
    <n v="2785.32"/>
    <s v="NO_CONCILIADO"/>
  </r>
  <r>
    <x v="74"/>
    <m/>
    <x v="74"/>
    <x v="42"/>
    <s v="O20974630002"/>
    <s v="BOD"/>
    <n v="2097463"/>
    <m/>
    <s v="00070057001 DEPOSITO DE EFECTIVO, DEPOSITANTE: JOHNNY CADIMA, CONCEPTO: DEVOLUCION DE FONDOS POR PERMISO DE UN DIA SIN GOCE DE HABER ENERO 2023, CUENTA DE DEPOSITO: CUENTA UNICA DEL TESORO"/>
    <m/>
    <m/>
    <m/>
    <m/>
    <m/>
    <m/>
    <n v="0"/>
    <n v="339.1"/>
    <s v="NO_CONCILIADO"/>
  </r>
  <r>
    <x v="7"/>
    <m/>
    <x v="7"/>
    <x v="42"/>
    <s v="O20974640002"/>
    <s v="BOD"/>
    <n v="2097464"/>
    <m/>
    <s v="00099021001 DEPOSITO DE EFECTIVO, DEPOSITANTE: NILO MARCELO TORRICO TAPIA C.I. 3399409, CONCEPTO: DEVOLUCIÓN HABERES DEL MES DE DICIEMBRE 2017 - POLICIA BOLIVIANA., CUENTA DE DEPOSITO: CUENTA UNICA DEL TESORO"/>
    <m/>
    <m/>
    <m/>
    <m/>
    <m/>
    <m/>
    <n v="0"/>
    <n v="8643.1299999999992"/>
    <s v="NO_CONCILIADO"/>
  </r>
  <r>
    <x v="70"/>
    <m/>
    <x v="70"/>
    <x v="42"/>
    <s v="O20974690002"/>
    <s v="BOD"/>
    <n v="2097469"/>
    <m/>
    <s v="00099021001 DEPOSITO DE EFECTIVO, DEPOSITANTE: CECILIA AURORA URIBE DE CENTELLAS, CONCEPTO: CONVENIO DOBLE PERCEPCIÓN, CUENTA DE DEPOSITO: CUENTA UNICA DEL TESORO"/>
    <m/>
    <m/>
    <m/>
    <m/>
    <m/>
    <m/>
    <n v="0"/>
    <n v="1090.3499999999999"/>
    <s v="NO_CONCILIADO"/>
  </r>
  <r>
    <x v="1"/>
    <m/>
    <x v="1"/>
    <x v="42"/>
    <s v="O20974730002"/>
    <s v="BOD"/>
    <n v="2097473"/>
    <m/>
    <s v="00099021001 DEPOSITO DE EFECTIVO, DEPOSITANTE: TEOFILO BAPTISTA RAMIREZ, CONCEPTO: DEVOLUCION DE HABERES 2010 MES DE FEBRERO DE 2023, CUENTA DE DEPOSITO: CUENTA UNICA DEL TESORO"/>
    <m/>
    <m/>
    <m/>
    <m/>
    <m/>
    <m/>
    <n v="0"/>
    <n v="1364.9"/>
    <s v="NO_CONCILIADO"/>
  </r>
  <r>
    <x v="1"/>
    <m/>
    <x v="1"/>
    <x v="42"/>
    <s v="O20974760002"/>
    <s v="BOD"/>
    <n v="2097476"/>
    <m/>
    <s v="00099021001 DEPOSITO DE EFECTIVO, DEPOSITANTE: LOURDES ALIAGA ZAPATA, CONCEPTO: DOBLE PERCEPCIÓN DEL MES DE MARZO DEL 2023, CUENTA DE DEPOSITO: CUENTA UNICA DEL TESORO"/>
    <m/>
    <m/>
    <m/>
    <m/>
    <m/>
    <m/>
    <n v="0"/>
    <n v="2000"/>
    <s v="NO_CONCILIADO"/>
  </r>
  <r>
    <x v="61"/>
    <m/>
    <x v="61"/>
    <x v="42"/>
    <s v="O20974800002"/>
    <s v="BOD"/>
    <n v="2097480"/>
    <m/>
    <s v="00066047003 DEPOSITO DE EFECTIVO, DEPOSITANTE: MIN PLANIFICACION - SOLEDAD CALDERON MENDOZA, CONCEPTO: DEVOLUCION POR 2 DIAS DE HONORARIOS MES DE FEBRERO 2023, CUENTA DE DEPOSITO: CUENTA UNICA DEL TESORO"/>
    <m/>
    <m/>
    <m/>
    <m/>
    <m/>
    <m/>
    <n v="0"/>
    <n v="950.55"/>
    <s v="NO_CONCILIADO"/>
  </r>
  <r>
    <x v="4"/>
    <m/>
    <x v="4"/>
    <x v="42"/>
    <s v="O20974890002"/>
    <s v="BOD"/>
    <n v="2097489"/>
    <m/>
    <s v="00046171101 DEPOSITO DE EFECTIVO, DEPOSITANTE: GIOVANA CHOQUE, CONCEPTO: SANCION POR INCUMPLIMIENTO A LA NORMA SEGUN RES ADM N° S/050 DEL 2022 04/07/2022 3 ER PAGO, CUENTA DE DEPOSITO: CUENTA UNICA DEL TESORO"/>
    <m/>
    <m/>
    <m/>
    <m/>
    <m/>
    <m/>
    <n v="0"/>
    <n v="830"/>
    <s v="NO_CONCILIADO"/>
  </r>
  <r>
    <x v="4"/>
    <m/>
    <x v="4"/>
    <x v="42"/>
    <s v="O20974930002"/>
    <s v="BOD"/>
    <n v="2097493"/>
    <m/>
    <s v="00046171101 DEPOSITO DE EFECTIVO, DEPOSITANTE: GUILLPAR SRL, CONCEPTO: SANCION POR INCUMPLIMIENTO A REINSCRIPCION GESTIONES 2019,2020,2021,2022 Y 2023 2 DO PAGO, CUENTA DE DEPOSITO: CUENTA UNICA DEL TESORO"/>
    <m/>
    <m/>
    <m/>
    <m/>
    <m/>
    <m/>
    <n v="0"/>
    <n v="5000"/>
    <s v="NO_CONCILIADO"/>
  </r>
  <r>
    <x v="34"/>
    <m/>
    <x v="34"/>
    <x v="42"/>
    <s v="O20975060002"/>
    <s v="BOD"/>
    <n v="2097506"/>
    <m/>
    <s v="00597012001 DEPOSITO DE EFECTIVO, DEPOSITANTE: JUANA GUILA HUARINA SALLUCA, CONCEPTO: RESARCIMIENTO DE DAÑOS, CUENTA DE DEPOSITO: CUENTA UNICA DEL TESORO"/>
    <m/>
    <m/>
    <m/>
    <m/>
    <m/>
    <m/>
    <n v="0"/>
    <n v="147000"/>
    <s v="NO_CONCILIADO"/>
  </r>
  <r>
    <x v="1"/>
    <m/>
    <x v="1"/>
    <x v="42"/>
    <s v="O20975750002"/>
    <s v="BOD"/>
    <n v="2097575"/>
    <m/>
    <s v="00099021001 DEPOSITO DE EFECTIVO, DEPOSITANTE: GREGORIA ZENOBIA MAYTA CALLISAYA, CONCEPTO: COMPROMISO DE DEVOLUCIÓN DE DEUDA., CUENTA DE DEPOSITO: CUENTA UNICA DEL TESORO"/>
    <m/>
    <m/>
    <m/>
    <m/>
    <m/>
    <m/>
    <n v="0"/>
    <n v="1035.82"/>
    <s v="NO_CONCILIADO"/>
  </r>
  <r>
    <x v="4"/>
    <m/>
    <x v="4"/>
    <x v="42"/>
    <s v="O20975780002"/>
    <s v="BOD"/>
    <n v="2097578"/>
    <m/>
    <s v="00046171101 DEPOSITO DE EFECTIVO, DEPOSITANTE: MEDI-DENT S.R.L., CONCEPTO: (1) SANCION JURIDICA, CUENTA DE DEPOSITO: CUENTA UNICA DEL TESORO"/>
    <m/>
    <m/>
    <m/>
    <m/>
    <m/>
    <m/>
    <n v="0"/>
    <n v="8300"/>
    <s v="NO_CONCILIADO"/>
  </r>
  <r>
    <x v="61"/>
    <m/>
    <x v="61"/>
    <x v="42"/>
    <s v="O20975960002"/>
    <s v="BOD"/>
    <n v="2097596"/>
    <m/>
    <s v="00066047003 DEPOSITO DE EFECTIVO, DEPOSITANTE: MIN. PLANIFICACION - ROGER DELFIN RUIZ CALLE, CONCEPTO: DEPÓSITO POR MEDIO DIA DE ATRASO FEBRERO 2023, CUENTA DE DEPOSITO: CUENTA UNICA DEL TESORO"/>
    <m/>
    <m/>
    <m/>
    <m/>
    <m/>
    <m/>
    <n v="0"/>
    <n v="238"/>
    <s v="NO_CONCILIADO"/>
  </r>
  <r>
    <x v="4"/>
    <m/>
    <x v="4"/>
    <x v="42"/>
    <s v="O20976150002"/>
    <s v="BOD"/>
    <n v="2097615"/>
    <m/>
    <s v="00046171101 DEPOSITO DE EFECTIVO, DEPOSITANTE: OXIGENOS VITAL, CONCEPTO: MULTA POR INFRACCION DESCRITA, CUENTA DE DEPOSITO: CUENTA UNICA DEL TESORO"/>
    <m/>
    <m/>
    <m/>
    <m/>
    <m/>
    <m/>
    <n v="0"/>
    <n v="3000"/>
    <s v="NO_CONCILIADO"/>
  </r>
  <r>
    <x v="4"/>
    <m/>
    <x v="4"/>
    <x v="42"/>
    <s v="O20976170002"/>
    <s v="BOD"/>
    <n v="2097617"/>
    <m/>
    <s v="00046134201 DEPOSITO DE EFECTIVO, DEPOSITANTE: ERIK FERNANDO MOLINA CHAVEZ CI 4864994 LP, CONCEPTO: DEVOLUCION DE FONDOS NO EJECUTADOS AL PNFRFSS- MSYD, CUENTA DE DEPOSITO: CUENTA UNICA DEL TESORO"/>
    <m/>
    <m/>
    <m/>
    <m/>
    <m/>
    <m/>
    <n v="0"/>
    <n v="340"/>
    <s v="NO_CONCILIADO"/>
  </r>
  <r>
    <x v="1"/>
    <m/>
    <x v="1"/>
    <x v="42"/>
    <s v="O20976520002"/>
    <s v="BOD"/>
    <n v="2097652"/>
    <m/>
    <s v="00099021001 DEPOSITO DE EFECTIVO, DEPOSITANTE: YHOLA JUANITA YANARICO GABINCHA, CONCEPTO: COBRO INDEBIDO POR NUEVAS NUPCIAS, CUENTA DE DEPOSITO: CUENTA UNICA DEL TESORO"/>
    <m/>
    <m/>
    <m/>
    <m/>
    <m/>
    <m/>
    <n v="0"/>
    <n v="2205"/>
    <s v="NO_CONCILIADO"/>
  </r>
  <r>
    <x v="39"/>
    <m/>
    <x v="39"/>
    <x v="42"/>
    <s v="O20976800002"/>
    <s v="BOD"/>
    <n v="2097680"/>
    <m/>
    <s v="00548132001 DEPOSITO DE EFECTIVO, DEPOSITANTE: JOSE ANTONIO GUERRERO FLORES, CONCEPTO: DEVOLUCION DE VIATICOS, CUENTA DE DEPOSITO: CUENTA UNICA DEL TESORO"/>
    <m/>
    <m/>
    <m/>
    <m/>
    <m/>
    <m/>
    <n v="0"/>
    <n v="193"/>
    <s v="NO_CONCILIADO"/>
  </r>
  <r>
    <x v="40"/>
    <m/>
    <x v="40"/>
    <x v="42"/>
    <s v="O20977330002"/>
    <s v="BOD"/>
    <n v="2097733"/>
    <m/>
    <s v="00213012001 DEPOSITO DE EFECTIVO, DEPOSITANTE: GUTIERREZ PEREZ RAUL JAVIER, CONCEPTO: DEVOLUCION DE FONDOS EN AVANCE, CUENTA DE DEPOSITO: CUENTA UNICA DEL TESORO"/>
    <m/>
    <m/>
    <m/>
    <m/>
    <m/>
    <m/>
    <n v="0"/>
    <n v="194.2"/>
    <s v="NO_CONCILIADO"/>
  </r>
  <r>
    <x v="39"/>
    <m/>
    <x v="39"/>
    <x v="42"/>
    <s v="O20976820002"/>
    <s v="BOD"/>
    <n v="2097682"/>
    <m/>
    <s v="00548132001 DEPOSITO DE EFECTIVO, DEPOSITANTE: GERARDO CHOQUE GUTIERREZ, CONCEPTO: DEVOLUCION DEL 13% POR VIATICOS, CUENTA DE DEPOSITO: CUENTA UNICA DEL TESORO"/>
    <m/>
    <m/>
    <m/>
    <m/>
    <m/>
    <m/>
    <n v="0"/>
    <n v="59"/>
    <s v="NO_CONCILIADO"/>
  </r>
  <r>
    <x v="39"/>
    <m/>
    <x v="39"/>
    <x v="42"/>
    <s v="O20976840002"/>
    <s v="BOD"/>
    <n v="2097684"/>
    <m/>
    <s v="00548132001 DEPOSITO DE EFECTIVO, DEPOSITANTE: OSMANY RAUL MACHICADO NARVAEZ, CONCEPTO: DEVOLUCION DEL 13% POR VIATICOS, CUENTA DE DEPOSITO: CUENTA UNICA DEL TESORO"/>
    <m/>
    <m/>
    <m/>
    <m/>
    <m/>
    <m/>
    <n v="0"/>
    <n v="193"/>
    <s v="NO_CONCILIADO"/>
  </r>
  <r>
    <x v="56"/>
    <m/>
    <x v="56"/>
    <x v="42"/>
    <s v="O20976910002"/>
    <s v="BOD"/>
    <n v="2097691"/>
    <m/>
    <s v="00016011101 DEPOSITO DE EFECTIVO, DEPOSITANTE: MINISTERIO DE EDUCACION, CONCEPTO: VENTA DE MATERIAL BIBLIOGRAFICO Y/O MULTIMEDIA DE LA LIBRERIA DEL MINISTERIO DE EDUCACION, CUENTA DE DEPOSITO: CUENTA UNICA DEL TESORO"/>
    <m/>
    <m/>
    <m/>
    <m/>
    <m/>
    <m/>
    <n v="0"/>
    <n v="20"/>
    <s v="NO_CONCILIADO"/>
  </r>
  <r>
    <x v="15"/>
    <m/>
    <x v="15"/>
    <x v="42"/>
    <s v="B20973810002"/>
    <s v="BOD"/>
    <n v="2097381"/>
    <m/>
    <s v="00099021001 DEP.DE CHEQ.AJENOS,RET.DE CAM.,CONCEPTO: DEVOLUCIÓN DE SALDOS NO EJECUTADOS GEST. 2022,DEP.: GOBIERNO AUTONOMO MPAL. APOLO , PROCEDENCIA: BANCO UNION S.A., CHEQUE: 12645, FECHA DE EMISION:05/03/2023"/>
    <m/>
    <m/>
    <m/>
    <m/>
    <m/>
    <m/>
    <n v="0"/>
    <n v="271052"/>
    <s v="NO_CONCILIADO"/>
  </r>
  <r>
    <x v="7"/>
    <m/>
    <x v="7"/>
    <x v="42"/>
    <s v="B20973940002"/>
    <s v="BOD"/>
    <n v="2097394"/>
    <m/>
    <s v="00015011108 DEP.DE CHEQ.AJENOS,RET.DE CAM.,CONCEPTO: DEPÓSITO A LA CUT,DEP.: MINISTERIO DE GOBIERNO , PROCEDENCIA: BANCO UNION S.A., CHEQUE: 52222, FECHA DE EMISION:03/03/2023"/>
    <m/>
    <m/>
    <m/>
    <m/>
    <m/>
    <m/>
    <n v="0"/>
    <n v="100"/>
    <s v="NO_CONCILIADO"/>
  </r>
  <r>
    <x v="64"/>
    <m/>
    <x v="64"/>
    <x v="42"/>
    <s v="B20974420002"/>
    <s v="BOD"/>
    <n v="2097442"/>
    <m/>
    <s v="00290012001 DEP.DE CHEQ.AJENOS,RET.DE CAM.,CONCEPTO: TRAMITE NRO 8874132 MULTAS DE CONSULTORES DE LINEA,DEP.: SERVICIO DE IMPUESTOS NACIONALES , PROCEDENCIA: BANCO UNION S.A., CHEQUE: 7094, FECHA DE EMISION:27/02/2023"/>
    <m/>
    <m/>
    <m/>
    <m/>
    <m/>
    <m/>
    <n v="0"/>
    <n v="1179.4000000000001"/>
    <s v="NO_CONCILIADO"/>
  </r>
  <r>
    <x v="70"/>
    <m/>
    <x v="70"/>
    <x v="42"/>
    <s v="B20974450002"/>
    <s v="BOD"/>
    <n v="2097445"/>
    <m/>
    <s v="00099021001 DEP.DE CHEQ.AJENOS,RET.DE CAM.,CONCEPTO: SUBSIDIO DE INCAPACIDAD TEMPORAL COCHABAMBA,DEP.: CONTRALORIA GENERAL DEL ESTADO , PROCEDENCIA: BANCO NACIONAL DE BOLIVIA S.A., CHEQUE: 7235558, FECHA DE EMISION:23/02/2023"/>
    <m/>
    <m/>
    <m/>
    <m/>
    <m/>
    <m/>
    <n v="0"/>
    <n v="1272.97"/>
    <s v="NO_CONCILIADO"/>
  </r>
  <r>
    <x v="75"/>
    <m/>
    <x v="75"/>
    <x v="42"/>
    <s v="B20974540002"/>
    <s v="BOD"/>
    <n v="2097454"/>
    <m/>
    <s v="00099021001 DEP.DE CHEQ.AJENOS,RET.DE CAM.,CONCEPTO: ABEL LOPEZ ARRUETA,DEP.: BANCO UNION S.A. , PROCEDENCIA: BANCO UNION S.A., CHEQUE: 187992, FECHA DE EMISION:07/03/2023"/>
    <m/>
    <m/>
    <m/>
    <m/>
    <m/>
    <m/>
    <n v="0"/>
    <n v="1530.98"/>
    <s v="NO_CONCILIADO"/>
  </r>
  <r>
    <x v="76"/>
    <m/>
    <x v="76"/>
    <x v="42"/>
    <s v="B20974820002"/>
    <s v="BOD"/>
    <n v="2097482"/>
    <m/>
    <s v="00254014101 DEP.DE CHEQ.AJENOS,RET.DE CAM.,CONCEPTO: TRANSFERENCIA DE RECURSOS GAM-RAVELO,DEP.: INSTITUTO DEL SEGURO AGRARIO , PROCEDENCIA: BANCO UNION S.A., CHEQUE: 2333, FECHA DE EMISION:06/03/2023"/>
    <m/>
    <m/>
    <m/>
    <m/>
    <m/>
    <m/>
    <n v="0"/>
    <n v="166626"/>
    <s v="NO_CONCILIADO"/>
  </r>
  <r>
    <x v="76"/>
    <m/>
    <x v="76"/>
    <x v="42"/>
    <s v="B20974860002"/>
    <s v="BOD"/>
    <n v="2097486"/>
    <m/>
    <s v="00254014101 DEP.DE CHEQ.AJENOS,RET.DE CAM.,CONCEPTO: TRANSFERENCIA DE RECURSOS - GAM CARIPUYO,DEP.: INSTITUTO DEL SEGURO AGRARIO , PROCEDENCIA: BANCO UNION S.A., CHEQUE: 2332, FECHA DE EMISION:06/03/2023"/>
    <m/>
    <m/>
    <m/>
    <m/>
    <m/>
    <m/>
    <n v="0"/>
    <n v="73962"/>
    <s v="NO_CONCILIADO"/>
  </r>
  <r>
    <x v="76"/>
    <m/>
    <x v="76"/>
    <x v="42"/>
    <s v="B20974870002"/>
    <s v="BOD"/>
    <n v="2097487"/>
    <m/>
    <s v="00254014101 DEP.DE CHEQ.AJENOS,RET.DE CAM.,CONCEPTO: TRANSFERENCIA DE RECURSOS GAM-TARATA,DEP.: INSTITUTO DEL SEGURO AGRARIO , PROCEDENCIA: BANCO UNION S.A., CHEQUE: 2331, FECHA DE EMISION:06/03/2023"/>
    <m/>
    <m/>
    <m/>
    <m/>
    <m/>
    <m/>
    <n v="0"/>
    <n v="5997"/>
    <s v="NO_CONCILIADO"/>
  </r>
  <r>
    <x v="76"/>
    <m/>
    <x v="76"/>
    <x v="42"/>
    <s v="B20974900002"/>
    <s v="BOD"/>
    <n v="2097490"/>
    <m/>
    <s v="00254014101 DEP.DE CHEQ.AJENOS,RET.DE CAM.,CONCEPTO: TRANSFERENCIA DE RECURSOS GAM-INDEPENDENCIA,DEP.: INSTITUTO DEL SEGURO AGRARIO , PROCEDENCIA: BANCO UNION S.A., CHEQUE: 2330, FECHA DE EMISION:06/03/2023"/>
    <m/>
    <m/>
    <m/>
    <m/>
    <m/>
    <m/>
    <n v="0"/>
    <n v="113039"/>
    <s v="NO_CONCILIADO"/>
  </r>
  <r>
    <x v="76"/>
    <m/>
    <x v="76"/>
    <x v="42"/>
    <s v="B20974940002"/>
    <s v="BOD"/>
    <n v="2097494"/>
    <m/>
    <s v="00254014101 DEP.DE CHEQ.AJENOS,RET.DE CAM.,CONCEPTO: TRANSFERENCIA DE RECURSOS GAM - VILLA VACA GUZMAN (MUYUPAMPA),DEP.: INSTITUTO DEL SEGURO AGRARIO , PROCEDENCIA: BANCO UNION S.A., CHEQUE: 2329, FECHA DE EMISION:06/03/2023"/>
    <m/>
    <m/>
    <m/>
    <m/>
    <m/>
    <m/>
    <n v="0"/>
    <n v="204131"/>
    <s v="NO_CONCILIADO"/>
  </r>
  <r>
    <x v="76"/>
    <m/>
    <x v="76"/>
    <x v="42"/>
    <s v="B20975000002"/>
    <s v="BOD"/>
    <n v="2097500"/>
    <m/>
    <s v="00254014101 DEP.DE CHEQ.AJENOS,RET.DE CAM.,CONCEPTO: TRANSFERENCIA DE RECURSOS GAM-SAN ANTONIO DE LOMERIO,DEP.: INSTITUTO DEL SEGURO AGRARIO , PROCEDENCIA: BANCO UNION S.A., CHEQUE: 2328, FECHA DE EMISION:03/03/2023"/>
    <m/>
    <m/>
    <m/>
    <m/>
    <m/>
    <m/>
    <n v="0"/>
    <n v="7440"/>
    <s v="NO_CONCILIADO"/>
  </r>
  <r>
    <x v="76"/>
    <m/>
    <x v="76"/>
    <x v="42"/>
    <s v="B20975050002"/>
    <s v="BOD"/>
    <n v="2097505"/>
    <m/>
    <s v="00254014101 DEP.DE CHEQ.AJENOS,RET.DE CAM.,CONCEPTO: TRANSFERENCIA DE RECURSOS GAM-UNCIA,DEP.: INSTITUTO DEL SEGURO AGRARIO , PROCEDENCIA: BANCO UNION S.A., CHEQUE: 2327, FECHA DE EMISION:03/03/2023"/>
    <m/>
    <m/>
    <m/>
    <m/>
    <m/>
    <m/>
    <n v="0"/>
    <n v="304117"/>
    <s v="NO_CONCILIADO"/>
  </r>
  <r>
    <x v="76"/>
    <m/>
    <x v="76"/>
    <x v="42"/>
    <s v="B20975080002"/>
    <s v="BOD"/>
    <n v="2097508"/>
    <m/>
    <s v="00254014101 DEP.DE CHEQ.AJENOS,RET.DE CAM.,CONCEPTO: TRANSFERENCIA DE RECURSOS GAM-SAN PEDRO DE BUENA VISTA,DEP.: INSTITUTO DEL SEGURO AGRARIO , PROCEDENCIA: BANCO UNION S.A., CHEQUE: 2326, FECHA DE EMISION:03/03/2023"/>
    <m/>
    <m/>
    <m/>
    <m/>
    <m/>
    <m/>
    <n v="0"/>
    <n v="63078"/>
    <s v="NO_CONCILIADO"/>
  </r>
  <r>
    <x v="76"/>
    <m/>
    <x v="76"/>
    <x v="42"/>
    <s v="B20975130002"/>
    <s v="BOD"/>
    <n v="2097513"/>
    <m/>
    <s v="00254014101 DEP.DE CHEQ.AJENOS,RET.DE CAM.,CONCEPTO: TRANSFERENCIA DE RECURSOS GAM-SAN PABLO DE LIPEZ,DEP.: INSTITUTO DEL SEGURO AGRARIO , PROCEDENCIA: BANCO UNION S.A., CHEQUE: 2325, FECHA DE EMISION:03/03/2023"/>
    <m/>
    <m/>
    <m/>
    <m/>
    <m/>
    <m/>
    <n v="0"/>
    <n v="12987"/>
    <s v="NO_CONCILIADO"/>
  </r>
  <r>
    <x v="76"/>
    <m/>
    <x v="76"/>
    <x v="42"/>
    <s v="B20975140002"/>
    <s v="BOD"/>
    <n v="2097514"/>
    <m/>
    <s v="00254014101 DEP.DE CHEQ.AJENOS,RET.DE CAM.,CONCEPTO: TRASFERENCIA DE RECURSOS GAM-SACACA,DEP.: INSTITUTO DEL SEGURO AGRARIO , PROCEDENCIA: BANCO UNION S.A., CHEQUE: 2324, FECHA DE EMISION:03/03/2023"/>
    <m/>
    <m/>
    <m/>
    <m/>
    <m/>
    <m/>
    <n v="0"/>
    <n v="120712"/>
    <s v="NO_CONCILIADO"/>
  </r>
  <r>
    <x v="76"/>
    <m/>
    <x v="76"/>
    <x v="42"/>
    <s v="B20975170002"/>
    <s v="BOD"/>
    <n v="2097517"/>
    <m/>
    <s v="00254014101 DEP.DE CHEQ.AJENOS,RET.DE CAM.,CONCEPTO: TRANSFERENCIA DE RECURSOS GAM-PUNA,DEP.: INSTITUTO DEL SEGURO AGRARIO , PROCEDENCIA: BANCO UNION S.A., CHEQUE: 2323, FECHA DE EMISION:03/03/2023"/>
    <m/>
    <m/>
    <m/>
    <m/>
    <m/>
    <m/>
    <n v="0"/>
    <n v="294864"/>
    <s v="NO_CONCILIADO"/>
  </r>
  <r>
    <x v="76"/>
    <m/>
    <x v="76"/>
    <x v="42"/>
    <s v="B20975220002"/>
    <s v="BOD"/>
    <n v="2097522"/>
    <m/>
    <s v="00254014101 DEP.DE CHEQ.AJENOS,RET.DE CAM.,CONCEPTO: TRANSFERENCIA DE RECURSOS GAM-LLALLAGUA,DEP.: INSTITUTO DEL SEGURO AGRARIO , PROCEDENCIA: BANCO UNION S.A., CHEQUE: 2321, FECHA DE EMISION:03/03/2023"/>
    <m/>
    <m/>
    <m/>
    <m/>
    <m/>
    <m/>
    <n v="0"/>
    <n v="227410"/>
    <s v="NO_CONCILIADO"/>
  </r>
  <r>
    <x v="76"/>
    <m/>
    <x v="76"/>
    <x v="42"/>
    <s v="B20975260002"/>
    <s v="BOD"/>
    <n v="2097526"/>
    <m/>
    <s v="00254014101 DEP.DE CHEQ.AJENOS,RET.DE CAM.,CONCEPTO: TRANSFERENCIA DE RECURSOS GAM-COTAGAITA,DEP.: INSTITUTO DEL SEGURO AGRARIO , PROCEDENCIA: BANCO UNION S.A., CHEQUE: 2320, FECHA DE EMISION:03/03/2023"/>
    <m/>
    <m/>
    <m/>
    <m/>
    <m/>
    <m/>
    <n v="0"/>
    <n v="143712"/>
    <s v="NO_CONCILIADO"/>
  </r>
  <r>
    <x v="76"/>
    <m/>
    <x v="76"/>
    <x v="42"/>
    <s v="B20975300002"/>
    <s v="BOD"/>
    <n v="2097530"/>
    <m/>
    <s v="00254014101 DEP.DE CHEQ.AJENOS,RET.DE CAM.,CONCEPTO: TRANSFERENCIA DE RECURSOS GAM-CHAQUI,DEP.: INSTITUTO DEL SEGURO AGRARIO , PROCEDENCIA: BANCO UNION S.A., CHEQUE: 2319, FECHA DE EMISION:03/03/2023"/>
    <m/>
    <m/>
    <m/>
    <m/>
    <m/>
    <m/>
    <n v="0"/>
    <n v="85472"/>
    <s v="NO_CONCILIADO"/>
  </r>
  <r>
    <x v="76"/>
    <m/>
    <x v="76"/>
    <x v="42"/>
    <s v="B20975330002"/>
    <s v="BOD"/>
    <n v="2097533"/>
    <m/>
    <s v="00254014101 DEP.DE CHEQ.AJENOS,RET.DE CAM.,CONCEPTO: TRANSFERENCIA DE RECURSOS GAM-CAIZA D,DEP.: INSTITUTO DEL SEGURO AGRARIO , PROCEDENCIA: BANCO UNION S.A., CHEQUE: 2318, FECHA DE EMISION:03/03/2023"/>
    <m/>
    <m/>
    <m/>
    <m/>
    <m/>
    <m/>
    <n v="0"/>
    <n v="98574"/>
    <s v="NO_CONCILIADO"/>
  </r>
  <r>
    <x v="76"/>
    <m/>
    <x v="76"/>
    <x v="42"/>
    <s v="B20975470002"/>
    <s v="BOD"/>
    <n v="2097547"/>
    <m/>
    <s v="00254014101 DEP.DE CHEQ.AJENOS,RET.DE CAM.,CONCEPTO: TRANSFERENCIA DE RECURSOS GAM-SAN PEDRO DE TOTORA,DEP.: INSTITUTO DEL SEGURO AGRARIO , PROCEDENCIA: BANCO UNION S.A., CHEQUE: 2314, FECHA DE EMISION:03/03/2023"/>
    <m/>
    <m/>
    <m/>
    <m/>
    <m/>
    <m/>
    <n v="0"/>
    <n v="111613"/>
    <s v="NO_CONCILIADO"/>
  </r>
  <r>
    <x v="76"/>
    <m/>
    <x v="76"/>
    <x v="42"/>
    <s v="B20975380002"/>
    <s v="BOD"/>
    <n v="2097538"/>
    <m/>
    <s v="00254014101 DEP.DE CHEQ.AJENOS,RET.DE CAM.,CONCEPTO: TRANSFERENCIA DE RECURSOS GAM-ARAMPAMPA,DEP.: INSTITUTO DEL SEGURO AGRARIO , PROCEDENCIA: BANCO UNION S.A., CHEQUE: 2317, FECHA DE EMISION:03/03/2023"/>
    <m/>
    <m/>
    <m/>
    <m/>
    <m/>
    <m/>
    <n v="0"/>
    <n v="46188"/>
    <s v="NO_CONCILIADO"/>
  </r>
  <r>
    <x v="76"/>
    <m/>
    <x v="76"/>
    <x v="42"/>
    <s v="B20975400002"/>
    <s v="BOD"/>
    <n v="2097540"/>
    <m/>
    <s v="00254014101 DEP.DE CHEQ.AJENOS,RET.DE CAM.,CONCEPTO: TRANSFERENCIA DE RECURSOS GAM-TOLEDO,DEP.: INSTITUTO DEL SEGURO AGRARIO , PROCEDENCIA: BANCO UNION S.A., CHEQUE: 2316, FECHA DE EMISION:03/03/2023"/>
    <m/>
    <m/>
    <m/>
    <m/>
    <m/>
    <m/>
    <n v="0"/>
    <n v="163731"/>
    <s v="NO_CONCILIADO"/>
  </r>
  <r>
    <x v="76"/>
    <m/>
    <x v="76"/>
    <x v="42"/>
    <s v="B20975440002"/>
    <s v="BOD"/>
    <n v="2097544"/>
    <m/>
    <s v="00254014101 DEP.DE CHEQ.AJENOS,RET.DE CAM.,CONCEPTO: TRANSFERENCIA DE RECURSOS GAM-SANTIAGO DE ANDAMARCA,DEP.: INSTITUTO DEL SEGURO AGRARIO , PROCEDENCIA: BANCO UNION S.A., CHEQUE: 2315, FECHA DE EMISION:03/03/2023"/>
    <m/>
    <m/>
    <m/>
    <m/>
    <m/>
    <m/>
    <n v="0"/>
    <n v="47738"/>
    <s v="NO_CONCILIADO"/>
  </r>
  <r>
    <x v="1"/>
    <m/>
    <x v="1"/>
    <x v="42"/>
    <s v="O20977310002"/>
    <s v="BOD"/>
    <n v="2097731"/>
    <m/>
    <s v="00099021001 DEPOSITO DE EFECTIVO, DEPOSITANTE: SARA PADILLA CALLE, CONCEPTO: DOBLE PERCEPCIÓN POR PERIODOS DE NOVIEMBRE 2022 A ENERO 2023, CUENTA DE DEPOSITO: CUENTA UNICA DEL TESORO"/>
    <m/>
    <m/>
    <m/>
    <m/>
    <m/>
    <m/>
    <n v="0"/>
    <n v="0.56000000000000005"/>
    <s v="NO_CONCILIADO"/>
  </r>
  <r>
    <x v="40"/>
    <m/>
    <x v="40"/>
    <x v="42"/>
    <s v="O20977340002"/>
    <s v="BOD"/>
    <n v="2097734"/>
    <m/>
    <s v="00213012001 DEPOSITO DE EFECTIVO, DEPOSITANTE: SENAMHI, CONCEPTO: POR DEVOLUCION DE FONDOS EN AVANCE, CUENTA DE DEPOSITO: CUENTA UNICA DEL TESORO"/>
    <m/>
    <m/>
    <m/>
    <m/>
    <m/>
    <m/>
    <n v="0"/>
    <n v="2.0299999999999998"/>
    <s v="NO_CONCILIADO"/>
  </r>
  <r>
    <x v="44"/>
    <m/>
    <x v="44"/>
    <x v="42"/>
    <s v="O20976000002"/>
    <s v="BOD"/>
    <n v="2097600"/>
    <m/>
    <s v="00212012001 DEPOSITO DE EFECTIVO, DEPOSITANTE: SILVIA MARIA ANTEQUERA TRIGO, CONCEPTO: DEVOLUCION DIRECCION NACIONAL PLANILLA N° 61, CUENTA DE DEPOSITO: CUENTA UNICA DEL TESORO"/>
    <m/>
    <m/>
    <m/>
    <m/>
    <m/>
    <m/>
    <n v="0"/>
    <n v="7.0000000000000007E-2"/>
    <s v="CONCILIADO_PARCIAL"/>
  </r>
  <r>
    <x v="7"/>
    <m/>
    <x v="7"/>
    <x v="43"/>
    <s v="O20982730002"/>
    <s v="BOD"/>
    <n v="2098273"/>
    <m/>
    <s v="00015011108 DEPOSITO DE EFECTIVO, DEPOSITANTE: MINISTERIO DE GOBIERNO, CONCEPTO: PAGO POR EXCEDENTE DE LA LINEA 67012694, CUENTA DE DEPOSITO: CUENTA UNICA DEL TESORO"/>
    <m/>
    <m/>
    <m/>
    <m/>
    <m/>
    <m/>
    <n v="0"/>
    <n v="4.7699999999999996"/>
    <s v="NO_CONCILIADO"/>
  </r>
  <r>
    <x v="77"/>
    <m/>
    <x v="77"/>
    <x v="43"/>
    <s v="O20982970002"/>
    <s v="BOD"/>
    <n v="2098297"/>
    <m/>
    <s v="00572012001 DEPOSITO DE EFECTIVO, DEPOSITANTE: EMPRESA DE APOYO A LA PRODUCCION DE ALIMENTOS, CONCEPTO: DEVOLUCION DE FONDOS NO EJECUTADOS N°PREVENTIVO 1041, CUENTA DE DEPOSITO: CUENTA UNICA DEL TESORO"/>
    <m/>
    <m/>
    <m/>
    <m/>
    <m/>
    <m/>
    <n v="0"/>
    <n v="6422.5"/>
    <s v="NO_CONCILIADO"/>
  </r>
  <r>
    <x v="56"/>
    <m/>
    <x v="56"/>
    <x v="43"/>
    <s v="O20983120002"/>
    <s v="BOD"/>
    <n v="2098312"/>
    <m/>
    <s v="00099021001 DEPOSITO DE EFECTIVO, DEPOSITANTE: JAVIER OSCAR ESCOBAR YUPANQUI, CONCEPTO: DEVOLUCION REVERSION DE HABER MENSUAL ENERO 2023, CUENTA DE DEPOSITO: CUENTA UNICA DEL TESORO"/>
    <m/>
    <m/>
    <m/>
    <m/>
    <m/>
    <m/>
    <n v="0"/>
    <n v="5028"/>
    <s v="NO_CONCILIADO"/>
  </r>
  <r>
    <x v="56"/>
    <m/>
    <x v="56"/>
    <x v="43"/>
    <s v="O20983160002"/>
    <s v="BOD"/>
    <n v="2098316"/>
    <m/>
    <s v="00099021001 DEPOSITO DE EFECTIVO, DEPOSITANTE: JAVIER OSCAR ESCOBAR YUPANQUI, CONCEPTO: DEVOLUCION REVERSION DE HABER MENSUAL DICIEMBRE 2022, CUENTA DE DEPOSITO: CUENTA UNICA DEL TESORO"/>
    <m/>
    <m/>
    <m/>
    <m/>
    <m/>
    <m/>
    <n v="0"/>
    <n v="5028"/>
    <s v="NO_CONCILIADO"/>
  </r>
  <r>
    <x v="74"/>
    <m/>
    <x v="74"/>
    <x v="43"/>
    <s v="O20983310002"/>
    <s v="BOD"/>
    <n v="2098331"/>
    <m/>
    <s v="00070057001 DEPOSITO DE EFECTIVO, DEPOSITANTE: FERNANDO CANAZA, CONCEPTO: DEVOLUCION DE FONDOS POR PERMISO DE UN DIA SIN GOCE DE HABERES FEBREO 2023, CUENTA DE DEPOSITO: CUENTA UNICA DEL TESORO"/>
    <m/>
    <m/>
    <m/>
    <m/>
    <m/>
    <m/>
    <n v="0"/>
    <n v="257.39999999999998"/>
    <s v="NO_CONCILIADO"/>
  </r>
  <r>
    <x v="78"/>
    <m/>
    <x v="78"/>
    <x v="43"/>
    <s v="O20983490002"/>
    <s v="BOD"/>
    <n v="2098349"/>
    <m/>
    <s v="00288012001 DEPOSITO DE EFECTIVO, DEPOSITANTE: SERVICIO NACIONAL DE RIEGO, CONCEPTO: REVERSION PREVENTIVO 3, CUENTA DE DEPOSITO: CUENTA UNICA DEL TESORO"/>
    <m/>
    <m/>
    <m/>
    <m/>
    <m/>
    <m/>
    <n v="0"/>
    <n v="361"/>
    <s v="NO_CONCILIADO"/>
  </r>
  <r>
    <x v="64"/>
    <m/>
    <x v="64"/>
    <x v="43"/>
    <s v="O20983880002"/>
    <s v="BOD"/>
    <n v="2098388"/>
    <m/>
    <s v="00099021001 DEPOSITO DE EFECTIVO, DEPOSITANTE: RANULFO PRIETO SALINAS, CONCEPTO: DEVOLUCION POR DOBLE PERCEPCION, CUENTA DE DEPOSITO: CUENTA UNICA DEL TESORO"/>
    <m/>
    <m/>
    <m/>
    <m/>
    <m/>
    <m/>
    <n v="0"/>
    <n v="1296.9100000000001"/>
    <s v="NO_CONCILIADO"/>
  </r>
  <r>
    <x v="1"/>
    <m/>
    <x v="1"/>
    <x v="43"/>
    <s v="O20984140002"/>
    <s v="BOD"/>
    <n v="2098414"/>
    <m/>
    <s v="00099021001 DEPOSITO DE EFECTIVO, DEPOSITANTE: ELSA ERAZO MOLINA CI 2373916 LP, CONCEPTO: COMPROMISO DE DEVOLUCION DE DEUDA, CUENTA DE DEPOSITO: CUENTA UNICA DEL TESORO"/>
    <m/>
    <m/>
    <m/>
    <m/>
    <m/>
    <m/>
    <n v="0"/>
    <n v="1665.56"/>
    <s v="NO_CONCILIADO"/>
  </r>
  <r>
    <x v="1"/>
    <m/>
    <x v="1"/>
    <x v="43"/>
    <s v="O20984260002"/>
    <s v="BOD"/>
    <n v="2098426"/>
    <m/>
    <s v="00099021001 DEPOSITO DE EFECTIVO, DEPOSITANTE: JAVIER JORGE TABOADA ROJAS, CONCEPTO: DEVOLUCION DE DEUDA POR DOBLE PERCEPCION ENERO - FEBRERO 2023, CUENTA DE DEPOSITO: CUENTA UNICA DEL TESORO"/>
    <m/>
    <m/>
    <m/>
    <m/>
    <m/>
    <m/>
    <n v="0"/>
    <n v="1677.6"/>
    <s v="NO_CONCILIADO"/>
  </r>
  <r>
    <x v="79"/>
    <m/>
    <x v="79"/>
    <x v="43"/>
    <s v="O20984400002"/>
    <s v="BOD"/>
    <n v="2098440"/>
    <m/>
    <s v="00099021001 DEPOSITO DE EFECTIVO, DEPOSITANTE: RODRIGUEZ MOLLINEDO JOSE ALBERTO, CONCEPTO: DEVOLUCION DE VIATICOS, CUENTA DE DEPOSITO: CUENTA UNICA DEL TESORO"/>
    <m/>
    <m/>
    <m/>
    <m/>
    <m/>
    <m/>
    <n v="0"/>
    <n v="1500"/>
    <s v="NO_CONCILIADO"/>
  </r>
  <r>
    <x v="27"/>
    <m/>
    <x v="27"/>
    <x v="43"/>
    <s v="O20984630002"/>
    <s v="BOD"/>
    <n v="2098463"/>
    <m/>
    <s v="00086011109 DEPOSITO DE EFECTIVO, DEPOSITANTE: FLORENTINO TORREZ VELASQUEZ, CONCEPTO: REPOSICION DE CREDENCIAL, CUENTA DE DEPOSITO: CUENTA UNICA DEL TESORO"/>
    <m/>
    <m/>
    <m/>
    <m/>
    <m/>
    <m/>
    <n v="0"/>
    <n v="50"/>
    <s v="NO_CONCILIADO"/>
  </r>
  <r>
    <x v="1"/>
    <m/>
    <x v="1"/>
    <x v="43"/>
    <s v="O20984780002"/>
    <s v="BOD"/>
    <n v="2098478"/>
    <m/>
    <s v="00099021001 DEPOSITO DE EFECTIVO, DEPOSITANTE: RAMIRO OSCAR LAFUENTE GUARDIA, CONCEPTO: COMPROMISO DE DEVOLUCION DE DEUDA, CUENTA DE DEPOSITO: CUENTA UNICA DEL TESORO"/>
    <m/>
    <m/>
    <m/>
    <m/>
    <m/>
    <m/>
    <n v="0"/>
    <n v="2344.12"/>
    <s v="NO_CONCILIADO"/>
  </r>
  <r>
    <x v="31"/>
    <m/>
    <x v="31"/>
    <x v="43"/>
    <s v="O20984820002"/>
    <s v="BOD"/>
    <n v="2098482"/>
    <m/>
    <s v="00041031107 DEPOSITO DE EFECTIVO, DEPOSITANTE: MARCO ANTONIO GALLARDO MARTINEZ, CONCEPTO: DEVOLUCION DE RECURSOS NO UTILIZADOS - PASAJES, CUENTA DE DEPOSITO: CUENTA UNICA DEL TESORO"/>
    <m/>
    <m/>
    <m/>
    <m/>
    <m/>
    <m/>
    <n v="0"/>
    <n v="80"/>
    <s v="NO_CONCILIADO"/>
  </r>
  <r>
    <x v="24"/>
    <m/>
    <x v="24"/>
    <x v="43"/>
    <s v="O20984930002"/>
    <s v="BOD"/>
    <n v="2098493"/>
    <m/>
    <s v="00099021001 DEPOSITO DE EFECTIVO, DEPOSITANTE: OSCAR JULIO ARCE PERALTA, CONCEPTO: DEVOLUCION POR DOBLE PERCEPCION, CUENTA DE DEPOSITO: CUENTA UNICA DEL TESORO"/>
    <m/>
    <m/>
    <m/>
    <m/>
    <m/>
    <m/>
    <n v="0"/>
    <n v="2681.53"/>
    <s v="NO_CONCILIADO"/>
  </r>
  <r>
    <x v="80"/>
    <m/>
    <x v="80"/>
    <x v="43"/>
    <s v="O20984950002"/>
    <s v="BOD"/>
    <n v="2098495"/>
    <m/>
    <s v="00190012003 DEPOSITO DE EFECTIVO, DEPOSITANTE: ANDREA DEL ROSARIO MARIACA VACA GUZMAN, CONCEPTO: DEVOLUCION DE PASAJES AEREOS, CUENTA DE DEPOSITO: CUENTA UNICA DEL TESORO"/>
    <m/>
    <m/>
    <m/>
    <m/>
    <m/>
    <m/>
    <n v="0"/>
    <n v="800"/>
    <s v="NO_CONCILIADO"/>
  </r>
  <r>
    <x v="4"/>
    <m/>
    <x v="4"/>
    <x v="43"/>
    <s v="O20985080002"/>
    <s v="BOD"/>
    <n v="2098508"/>
    <m/>
    <s v="00046171101 DEPOSITO DE EFECTIVO, DEPOSITANTE: DAVID ANGEL CHOQUE POCOMANI, CONCEPTO: MS-AGEMED INGRESOS POR VENTA DE SERVICIOS, CUENTA DE DEPOSITO: CUENTA UNICA DEL TESORO"/>
    <m/>
    <m/>
    <m/>
    <m/>
    <m/>
    <m/>
    <n v="0"/>
    <n v="500"/>
    <s v="NO_CONCILIADO"/>
  </r>
  <r>
    <x v="76"/>
    <m/>
    <x v="76"/>
    <x v="43"/>
    <s v="B20982000002"/>
    <s v="BOD"/>
    <n v="2098200"/>
    <m/>
    <s v="00254014101 DEP.DE CHEQ.AJENOS,RET.DE CAM.,CONCEPTO: TRANSFERECNIA DE RECURSOS GAM - CHARAZANI,DEP.: INSTITUTO DEL SEGURO AGRARIO , PROCEDENCIA: BANCO UNION S.A., CHEQUE: 2334, FECHA DE EMISION:08/03/2023"/>
    <m/>
    <m/>
    <m/>
    <m/>
    <m/>
    <m/>
    <n v="0"/>
    <n v="4870"/>
    <s v="NO_CONCILIADO"/>
  </r>
  <r>
    <x v="76"/>
    <m/>
    <x v="76"/>
    <x v="43"/>
    <s v="B20982010002"/>
    <s v="BOD"/>
    <n v="2098201"/>
    <m/>
    <s v="00254014101 DEP.DE CHEQ.AJENOS,RET.DE CAM.,CONCEPTO: TRANSFERECNIA DE RECURSOS GAM - PORCO,DEP.: INSTITUTO DEL SEGURO AGRARIO , PROCEDENCIA: BANCO UNION S.A., CHEQUE: 2335, FECHA DE EMISION:08/03/2023"/>
    <m/>
    <m/>
    <m/>
    <m/>
    <m/>
    <m/>
    <n v="0"/>
    <n v="20608"/>
    <s v="NO_CONCILIADO"/>
  </r>
  <r>
    <x v="76"/>
    <m/>
    <x v="76"/>
    <x v="43"/>
    <s v="B20982020002"/>
    <s v="BOD"/>
    <n v="2098202"/>
    <m/>
    <s v="00254014101 DEP.DE CHEQ.AJENOS,RET.DE CAM.,CONCEPTO: TRANSFERENCIA DE RECURSOS GAM COCAPATA,DEP.: INSTITUTO DEL SEGURO AGRARIO , PROCEDENCIA: BANCO UNION S.A., CHEQUE: 2336, FECHA DE EMISION:08/03/2023"/>
    <m/>
    <m/>
    <m/>
    <m/>
    <m/>
    <m/>
    <n v="0"/>
    <n v="36027"/>
    <s v="NO_CONCILIADO"/>
  </r>
  <r>
    <x v="76"/>
    <m/>
    <x v="76"/>
    <x v="43"/>
    <s v="B20982040002"/>
    <s v="BOD"/>
    <n v="2098204"/>
    <m/>
    <s v="00254014101 DEP.DE CHEQ.AJENOS,RET.DE CAM.,CONCEPTO: TRANSFERENCIA DE RECURSOS GAM - SOPACHUY,DEP.: INSTITUTO DEL SEGURO AGRARIO , PROCEDENCIA: BANCO UNION S.A., CHEQUE: 2283, FECHA DE EMISION:03/03/2023"/>
    <m/>
    <m/>
    <m/>
    <m/>
    <m/>
    <m/>
    <n v="0"/>
    <n v="106594"/>
    <s v="NO_CONCILIADO"/>
  </r>
  <r>
    <x v="76"/>
    <m/>
    <x v="76"/>
    <x v="43"/>
    <s v="B20982080002"/>
    <s v="BOD"/>
    <n v="2098208"/>
    <m/>
    <s v="00254014101 DEP.DE CHEQ.AJENOS,RET.DE CAM.,CONCEPTO: TRANSFERENCIA DE RECURSOS GAM- SUCRE,DEP.: INSTITUTO DEL SEGURO AGRARIO , PROCEDENCIA: BANCO UNION S.A., CHEQUE: 2284, FECHA DE EMISION:03/03/2023"/>
    <m/>
    <m/>
    <m/>
    <m/>
    <m/>
    <m/>
    <n v="0"/>
    <n v="149961"/>
    <s v="NO_CONCILIADO"/>
  </r>
  <r>
    <x v="76"/>
    <m/>
    <x v="76"/>
    <x v="43"/>
    <s v="B20982090002"/>
    <s v="BOD"/>
    <n v="2098209"/>
    <m/>
    <s v="00254014101 DEP.DE CHEQ.AJENOS,RET.DE CAM.,CONCEPTO: TRANSFERENCIA DE RECURSOS GAM- TOMINA,DEP.: INSTITUTO DEL SEGURO AGRARIO , PROCEDENCIA: BANCO UNION S.A., CHEQUE: 2285, FECHA DE EMISION:03/03/2023"/>
    <m/>
    <m/>
    <m/>
    <m/>
    <m/>
    <m/>
    <n v="0"/>
    <n v="107179"/>
    <s v="NO_CONCILIADO"/>
  </r>
  <r>
    <x v="76"/>
    <m/>
    <x v="76"/>
    <x v="43"/>
    <s v="B20982110002"/>
    <s v="BOD"/>
    <n v="2098211"/>
    <m/>
    <s v="00254014101 DEP.DE CHEQ.AJENOS,RET.DE CAM.,CONCEPTO: TRANSFERENCIA DE RECURSOS GAM VILLA ALCALA,DEP.: INSTITUTO DEL SEGURO AGRARIO , PROCEDENCIA: BANCO UNION S.A., CHEQUE: 2286, FECHA DE EMISION:03/03/2023"/>
    <m/>
    <m/>
    <m/>
    <m/>
    <m/>
    <m/>
    <n v="0"/>
    <n v="67166"/>
    <s v="NO_CONCILIADO"/>
  </r>
  <r>
    <x v="76"/>
    <m/>
    <x v="76"/>
    <x v="43"/>
    <s v="B20982130002"/>
    <s v="BOD"/>
    <n v="2098213"/>
    <m/>
    <s v="00254014101 DEP.DE CHEQ.AJENOS,RET.DE CAM.,CONCEPTO: TRANSFERENCIA DE RECURSOS GAM VILLA SERRANO,DEP.: INSTITUTO DEL SEGURO AGRARIO , PROCEDENCIA: BANCO UNION S.A., CHEQUE: 2287, FECHA DE EMISION:03/03/2023"/>
    <m/>
    <m/>
    <m/>
    <m/>
    <m/>
    <m/>
    <n v="0"/>
    <n v="202658"/>
    <s v="NO_CONCILIADO"/>
  </r>
  <r>
    <x v="76"/>
    <m/>
    <x v="76"/>
    <x v="43"/>
    <s v="B20982150002"/>
    <s v="BOD"/>
    <n v="2098215"/>
    <m/>
    <s v="00254014101 DEP.DE CHEQ.AJENOS,RET.DE CAM.,CONCEPTO: TRANSFERENCIA DE RECURSOS GAM YAMPARAEZ,DEP.: INSTITUTO DEL SEGURO AGRARIO , PROCEDENCIA: BANCO UNION S.A., CHEQUE: 2288, FECHA DE EMISION:03/03/2023"/>
    <m/>
    <m/>
    <m/>
    <m/>
    <m/>
    <m/>
    <n v="0"/>
    <n v="139707"/>
    <s v="NO_CONCILIADO"/>
  </r>
  <r>
    <x v="76"/>
    <m/>
    <x v="76"/>
    <x v="43"/>
    <s v="B20982170002"/>
    <s v="BOD"/>
    <n v="2098217"/>
    <m/>
    <s v="00254014101 DEP.DE CHEQ.AJENOS,RET.DE CAM.,CONCEPTO: TRANSFERENCIA DE RECURSOS GAM-ZUDAÑEZ,DEP.: INSTITUTO DEL SEGURO AGRARIO , PROCEDENCIA: BANCO UNION S.A., CHEQUE: 2289, FECHA DE EMISION:03/03/2023"/>
    <m/>
    <m/>
    <m/>
    <m/>
    <m/>
    <m/>
    <n v="0"/>
    <n v="67839"/>
    <s v="NO_CONCILIADO"/>
  </r>
  <r>
    <x v="76"/>
    <m/>
    <x v="76"/>
    <x v="43"/>
    <s v="B20982180002"/>
    <s v="BOD"/>
    <n v="2098218"/>
    <m/>
    <s v="00254014101 DEP.DE CHEQ.AJENOS,RET.DE CAM.,CONCEPTO: TRANSFERENCIA DE RECURSOS GAM- AIQUILE,DEP.: INSTITUTO DEL SEGURO AGRARIO , PROCEDENCIA: BANCO UNION S.A., CHEQUE: 2290, FECHA DE EMISION:03/03/2023"/>
    <m/>
    <m/>
    <m/>
    <m/>
    <m/>
    <m/>
    <n v="0"/>
    <n v="250734"/>
    <s v="NO_CONCILIADO"/>
  </r>
  <r>
    <x v="76"/>
    <m/>
    <x v="76"/>
    <x v="43"/>
    <s v="B20982200002"/>
    <s v="BOD"/>
    <n v="2098220"/>
    <m/>
    <s v="00254014101 DEP.DE CHEQ.AJENOS,RET.DE CAM.,CONCEPTO: TRANSFERENCIA DE RECURSOS GAM - ALALAY,DEP.: INSTITUTO DEL SEGURO AGRARIO , PROCEDENCIA: BANCO UNION S.A., CHEQUE: 2291, FECHA DE EMISION:03/03/2023"/>
    <m/>
    <m/>
    <m/>
    <m/>
    <m/>
    <m/>
    <n v="0"/>
    <n v="8759"/>
    <s v="NO_CONCILIADO"/>
  </r>
  <r>
    <x v="76"/>
    <m/>
    <x v="76"/>
    <x v="43"/>
    <s v="B20982220002"/>
    <s v="BOD"/>
    <n v="2098222"/>
    <m/>
    <s v="00254014101 DEP.DE CHEQ.AJENOS,RET.DE CAM.,CONCEPTO: TRANSFERENCIA DE RECURSOS GAM - ANZALDO,DEP.: INSTITUTO DEL SEGURO AGRARIO , PROCEDENCIA: BANCO UNION S.A., CHEQUE: 2292, FECHA DE EMISION:03/03/2023"/>
    <m/>
    <m/>
    <m/>
    <m/>
    <m/>
    <m/>
    <n v="0"/>
    <n v="100774"/>
    <s v="NO_CONCILIADO"/>
  </r>
  <r>
    <x v="76"/>
    <m/>
    <x v="76"/>
    <x v="43"/>
    <s v="B20982240002"/>
    <s v="BOD"/>
    <n v="2098224"/>
    <m/>
    <s v="00254014101 DEP.DE CHEQ.AJENOS,RET.DE CAM.,CONCEPTO: TRANSFERENCIA DE RECURSOS GAM ARBIETO,DEP.: INSTITUTO DEL SEGURO AGRARIO , PROCEDENCIA: BANCO UNION S.A., CHEQUE: 2293, FECHA DE EMISION:03/03/2023"/>
    <m/>
    <m/>
    <m/>
    <m/>
    <m/>
    <m/>
    <n v="0"/>
    <n v="24303"/>
    <s v="NO_CONCILIADO"/>
  </r>
  <r>
    <x v="76"/>
    <m/>
    <x v="76"/>
    <x v="43"/>
    <s v="B20982250002"/>
    <s v="BOD"/>
    <n v="2098225"/>
    <m/>
    <s v="00254014101 DEP.DE CHEQ.AJENOS,RET.DE CAM.,CONCEPTO: TRANSFERENCIA DE RECURSOS GAM MIZQUE|,DEP.: INSTITUTO DEL SEGURO AGRARIO , PROCEDENCIA: BANCO UNION S.A., CHEQUE: 2295, FECHA DE EMISION:03/03/2023"/>
    <m/>
    <m/>
    <m/>
    <m/>
    <m/>
    <m/>
    <n v="0"/>
    <n v="159243"/>
    <s v="NO_CONCILIADO"/>
  </r>
  <r>
    <x v="76"/>
    <m/>
    <x v="76"/>
    <x v="43"/>
    <s v="B20982270002"/>
    <s v="BOD"/>
    <n v="2098227"/>
    <m/>
    <s v="00254014101 DEP.DE CHEQ.AJENOS,RET.DE CAM.,CONCEPTO: TRANSFERENCIA DE RECURSOS GAM OMEREQUE,DEP.: INSTITUTO DEL SEGURO AGRARIO , PROCEDENCIA: BANCO UNION S.A., CHEQUE: 2296, FECHA DE EMISION:03/03/2023"/>
    <m/>
    <m/>
    <m/>
    <m/>
    <m/>
    <m/>
    <n v="0"/>
    <n v="8793"/>
    <s v="NO_CONCILIADO"/>
  </r>
  <r>
    <x v="76"/>
    <m/>
    <x v="76"/>
    <x v="43"/>
    <s v="B20982290002"/>
    <s v="BOD"/>
    <n v="2098229"/>
    <m/>
    <s v="00254014101 DEP.DE CHEQ.AJENOS,RET.DE CAM.,CONCEPTO: TRANSFERENCIA DE RECURSOS GAM PASORAPA,DEP.: INSTITUTO DEL SEGURO AGRARIO , PROCEDENCIA: BANCO UNION S.A., CHEQUE: 2297, FECHA DE EMISION:03/03/2023"/>
    <m/>
    <m/>
    <m/>
    <m/>
    <m/>
    <m/>
    <n v="0"/>
    <n v="98386"/>
    <s v="NO_CONCILIADO"/>
  </r>
  <r>
    <x v="76"/>
    <m/>
    <x v="76"/>
    <x v="43"/>
    <s v="B20982310002"/>
    <s v="BOD"/>
    <n v="2098231"/>
    <m/>
    <s v="00254014101 DEP.DE CHEQ.AJENOS,RET.DE CAM.,CONCEPTO: TRANSFERENCIA DE RECURSOS GAM POJO,DEP.: INSTITUTO DEL SEGURO AGRARIO , PROCEDENCIA: BANCO UNION S.A., CHEQUE: 2298, FECHA DE EMISION:03/03/2023"/>
    <m/>
    <m/>
    <m/>
    <m/>
    <m/>
    <m/>
    <n v="0"/>
    <n v="61839"/>
    <s v="NO_CONCILIADO"/>
  </r>
  <r>
    <x v="76"/>
    <m/>
    <x v="76"/>
    <x v="43"/>
    <s v="B20982330002"/>
    <s v="BOD"/>
    <n v="2098233"/>
    <m/>
    <s v="00254014101 DEP.DE CHEQ.AJENOS,RET.DE CAM.,CONCEPTO: TRANSFERENCIA DE RECURSOS GAM SICAYA,DEP.: INSTITUTO DEL SEGURO AGRARIO , PROCEDENCIA: BANCO UNION S.A., CHEQUE: 2299, FECHA DE EMISION:03/03/2023"/>
    <m/>
    <m/>
    <m/>
    <m/>
    <m/>
    <m/>
    <n v="0"/>
    <n v="3439"/>
    <s v="NO_CONCILIADO"/>
  </r>
  <r>
    <x v="76"/>
    <m/>
    <x v="76"/>
    <x v="43"/>
    <s v="B20982370002"/>
    <s v="BOD"/>
    <n v="2098237"/>
    <m/>
    <s v="00254014101 DEP.DE CHEQ.AJENOS,RET.DE CAM.,CONCEPTO: TRANSFERENCIA DE RECURSOS GAM TACACHI,DEP.: INSTITUTO DEL SEGURO AGRARIO , PROCEDENCIA: BANCO UNION S.A., CHEQUE: 2300, FECHA DE EMISION:03/03/2023"/>
    <m/>
    <m/>
    <m/>
    <m/>
    <m/>
    <m/>
    <n v="0"/>
    <n v="15007"/>
    <s v="NO_CONCILIADO"/>
  </r>
  <r>
    <x v="76"/>
    <m/>
    <x v="76"/>
    <x v="43"/>
    <s v="B20982400002"/>
    <s v="BOD"/>
    <n v="2098240"/>
    <m/>
    <s v="00254014101 DEP.DE CHEQ.AJENOS,RET.DE CAM.,CONCEPTO: TRANSFERENCIA DE RECURSOS GAM TAPACARI,DEP.: INSTITUTO DEL SEGURO AGRARIO , PROCEDENCIA: BANCO UNION S.A., CHEQUE: 2301, FECHA DE EMISION:03/03/2023"/>
    <m/>
    <m/>
    <m/>
    <m/>
    <m/>
    <m/>
    <n v="0"/>
    <n v="93045"/>
    <s v="NO_CONCILIADO"/>
  </r>
  <r>
    <x v="76"/>
    <m/>
    <x v="76"/>
    <x v="43"/>
    <s v="B20982430002"/>
    <s v="BOD"/>
    <n v="2098243"/>
    <m/>
    <s v="00254014101 DEP.DE CHEQ.AJENOS,RET.DE CAM.,CONCEPTO: TRANSFERENCIA DE RECURSOS GAM VILA VILA,DEP.: INSTITUTO DEL SEGURO AGRARIO , PROCEDENCIA: BANCO UNION S.A., CHEQUE: 2302, FECHA DE EMISION:03/03/2023"/>
    <m/>
    <m/>
    <m/>
    <m/>
    <m/>
    <m/>
    <n v="0"/>
    <n v="49025"/>
    <s v="NO_CONCILIADO"/>
  </r>
  <r>
    <x v="76"/>
    <m/>
    <x v="76"/>
    <x v="43"/>
    <s v="B20982450002"/>
    <s v="BOD"/>
    <n v="2098245"/>
    <m/>
    <s v="00254014101 DEP.DE CHEQ.AJENOS,RET.DE CAM.,CONCEPTO: TRANSFERENCIA DE RECURSOS GAM ACHACAHI,DEP.: INSTITUTO DEL SEGURO AGRARIO , PROCEDENCIA: BANCO UNION S.A., CHEQUE: 2303, FECHA DE EMISION:03/03/2023"/>
    <m/>
    <m/>
    <m/>
    <m/>
    <m/>
    <m/>
    <n v="0"/>
    <n v="315562"/>
    <s v="NO_CONCILIADO"/>
  </r>
  <r>
    <x v="76"/>
    <m/>
    <x v="76"/>
    <x v="43"/>
    <s v="B20982480002"/>
    <s v="BOD"/>
    <n v="2098248"/>
    <m/>
    <s v="00254014101 DEP.DE CHEQ.AJENOS,RET.DE CAM.,CONCEPTO: TRANSFERENCIA DE RECURSOS GAM AYATA,DEP.: INSTITUTO DEL SEGURO AGRARIO , PROCEDENCIA: BANCO UNION S.A., CHEQUE: 2304, FECHA DE EMISION:03/03/2023"/>
    <m/>
    <m/>
    <m/>
    <m/>
    <m/>
    <m/>
    <n v="0"/>
    <n v="22905"/>
    <s v="NO_CONCILIADO"/>
  </r>
  <r>
    <x v="76"/>
    <m/>
    <x v="76"/>
    <x v="43"/>
    <s v="B20982500002"/>
    <s v="BOD"/>
    <n v="2098250"/>
    <m/>
    <s v="00254014101 DEP.DE CHEQ.AJENOS,RET.DE CAM.,CONCEPTO: TRANSFERENCIA DE RECURSOS GAM CHACARILLA,DEP.: INSTITUTO DEL SEGURO AGRARIO , PROCEDENCIA: BANCO UNION S.A., CHEQUE: 2305, FECHA DE EMISION:03/03/2023"/>
    <m/>
    <m/>
    <m/>
    <m/>
    <m/>
    <m/>
    <n v="0"/>
    <n v="103575"/>
    <s v="NO_CONCILIADO"/>
  </r>
  <r>
    <x v="76"/>
    <m/>
    <x v="76"/>
    <x v="43"/>
    <s v="B20982510002"/>
    <s v="BOD"/>
    <n v="2098251"/>
    <m/>
    <s v="00254014101 DEP.DE CHEQ.AJENOS,RET.DE CAM.,CONCEPTO: TRANSFERENCIA DE RECURSOS GAM HUARINA,DEP.: INSTITUTO DEL SEGURO AGRARIO , PROCEDENCIA: BANCO UNION S.A., CHEQUE: 2307, FECHA DE EMISION:03/03/2023"/>
    <m/>
    <m/>
    <m/>
    <m/>
    <m/>
    <m/>
    <n v="0"/>
    <n v="62575"/>
    <s v="NO_CONCILIADO"/>
  </r>
  <r>
    <x v="76"/>
    <m/>
    <x v="76"/>
    <x v="43"/>
    <s v="B20982520002"/>
    <s v="BOD"/>
    <n v="2098252"/>
    <m/>
    <s v="00254014101 DEP.DE CHEQ.AJENOS,RET.DE CAM.,CONCEPTO: TRANSFERENCIA DE RECURSOS GAM LAJA,DEP.: INSTITUTO DEL SEGURO AGRARIO , PROCEDENCIA: BANCO UNION S.A., CHEQUE: 2308, FECHA DE EMISION:03/03/2023"/>
    <m/>
    <m/>
    <m/>
    <m/>
    <m/>
    <m/>
    <n v="0"/>
    <n v="324412"/>
    <s v="NO_CONCILIADO"/>
  </r>
  <r>
    <x v="76"/>
    <m/>
    <x v="76"/>
    <x v="43"/>
    <s v="B20982540002"/>
    <s v="BOD"/>
    <n v="2098254"/>
    <m/>
    <s v="00254014101 DEP.DE CHEQ.AJENOS,RET.DE CAM.,CONCEPTO: TRANSFERENCIA DE RECURSOS GAM PAPEL PAMPA,DEP.: INSTITUTO DEL SEGURO AGRARIO , PROCEDENCIA: BANCO UNION S.A., CHEQUE: 2309, FECHA DE EMISION:03/03/2023"/>
    <m/>
    <m/>
    <m/>
    <m/>
    <m/>
    <m/>
    <n v="0"/>
    <n v="366139"/>
    <s v="NO_CONCILIADO"/>
  </r>
  <r>
    <x v="76"/>
    <m/>
    <x v="76"/>
    <x v="43"/>
    <s v="B20982560002"/>
    <s v="BOD"/>
    <n v="2098256"/>
    <m/>
    <s v="00254014101 DEP.DE CHEQ.AJENOS,RET.DE CAM.,CONCEPTO: TRANSFERENCIA DE RECURSOS GAM YACO,DEP.: INSTITUTO DEL SEGURO AGRARIO , PROCEDENCIA: BANCO UNION S.A., CHEQUE: 2310, FECHA DE EMISION:03/03/2023"/>
    <m/>
    <m/>
    <m/>
    <m/>
    <m/>
    <m/>
    <n v="0"/>
    <n v="70933"/>
    <s v="NO_CONCILIADO"/>
  </r>
  <r>
    <x v="76"/>
    <m/>
    <x v="76"/>
    <x v="43"/>
    <s v="B20982590002"/>
    <s v="BOD"/>
    <n v="2098259"/>
    <m/>
    <s v="00254014101 DEP.DE CHEQ.AJENOS,RET.DE CAM.,CONCEPTO: TRANSFERENCIA DE RECURSOS GAM BELEN DE ANDAMARCA,DEP.: INSTITUTO DEL SEGURO AGRARIO , PROCEDENCIA: BANCO UNION S.A., CHEQUE: 2311, FECHA DE EMISION:03/03/2023"/>
    <m/>
    <m/>
    <m/>
    <m/>
    <m/>
    <m/>
    <n v="0"/>
    <n v="54113"/>
    <s v="NO_CONCILIADO"/>
  </r>
  <r>
    <x v="76"/>
    <m/>
    <x v="76"/>
    <x v="43"/>
    <s v="B20982600002"/>
    <s v="BOD"/>
    <n v="2098260"/>
    <m/>
    <s v="00254014101 DEP.DE CHEQ.AJENOS,RET.DE CAM.,CONCEPTO: TRANSFERENCIA DE RECURSOS GAM CARANGAS,DEP.: INSTITUTO DEL SEGURO AGRARIO , PROCEDENCIA: BANCO UNION S.A., CHEQUE: 2312, FECHA DE EMISION:03/03/2023"/>
    <m/>
    <m/>
    <m/>
    <m/>
    <m/>
    <m/>
    <n v="0"/>
    <n v="1743"/>
    <s v="NO_CONCILIADO"/>
  </r>
  <r>
    <x v="76"/>
    <m/>
    <x v="76"/>
    <x v="43"/>
    <s v="B20982650002"/>
    <s v="BOD"/>
    <n v="2098265"/>
    <m/>
    <s v="00254014101 DEP.DE CHEQ.AJENOS,RET.DE CAM.,CONCEPTO: TRANSFERENCIA DE RECURSOS GAM CORQUE,DEP.: INSTITUTO DEL SEGURO AGRARIO , PROCEDENCIA: BANCO UNION S.A., CHEQUE: 2313, FECHA DE EMISION:03/03/2023"/>
    <m/>
    <m/>
    <m/>
    <m/>
    <m/>
    <m/>
    <n v="0"/>
    <n v="57185"/>
    <s v="NO_CONCILIADO"/>
  </r>
  <r>
    <x v="64"/>
    <m/>
    <x v="64"/>
    <x v="43"/>
    <s v="B20982830002"/>
    <s v="BOD"/>
    <n v="2098283"/>
    <m/>
    <s v="00290012001 DEP.DE CHEQ.AJENOS,RET.DE CAM.,CONCEPTO: TRAMITE NRO 8879386 REGISTRO OTROS INGRESOS POR EXTRAVIO DE CREDENCIAL,DEP.: SERVICIO DE IMPUESTOS NACIONALES , PROCEDENCIA: BANCO UNION S.A., CHEQUE: 7095, FECHA DE EMISION:02/03/2023"/>
    <m/>
    <m/>
    <m/>
    <m/>
    <m/>
    <m/>
    <n v="0"/>
    <n v="250"/>
    <s v="NO_CONCILIADO"/>
  </r>
  <r>
    <x v="64"/>
    <m/>
    <x v="64"/>
    <x v="43"/>
    <s v="B20982900002"/>
    <s v="BOD"/>
    <n v="2098290"/>
    <m/>
    <s v="00099021001 DEP.DE CHEQ.AJENOS,RET.DE CAM.,CONCEPTO: TRAMITE NRO 8882613 ENERO/2023 DESCUENTO POR CONVENIO DOBLE PERCEPCION INGRESOS ORDINARIOS,DEP.: SERVICIO DE IMPUESTOS NACIONALES , PROCEDENCIA: BANCO UNION S.A., CHEQUE: 7096, FECHA DE EMISION:02/03/2023"/>
    <m/>
    <m/>
    <m/>
    <m/>
    <m/>
    <m/>
    <n v="0"/>
    <n v="696"/>
    <s v="NO_CONCILIADO"/>
  </r>
  <r>
    <x v="27"/>
    <m/>
    <x v="27"/>
    <x v="43"/>
    <s v="B20983220002"/>
    <s v="BOD"/>
    <n v="2098322"/>
    <m/>
    <s v="00099021001 DEP.DE CHEQ.AJENOS,RET.DE CAM.,CONCEPTO: DEVOLUCION DE FONDOS NO EJECUTADOS RECURSOS FINANCIADOS (MMAYA) DE LA GESTION 2022,DEP.: GOBIERNO AUTONOMO MUNICIPAL LA ASUNTA , PROCEDENCIA: BANCO UNION S.A., CHEQUE: 26195, FECHA DE EMISION:07/03/2023"/>
    <m/>
    <m/>
    <m/>
    <m/>
    <m/>
    <m/>
    <n v="0"/>
    <n v="18230.14"/>
    <s v="NO_CONCILIADO"/>
  </r>
  <r>
    <x v="1"/>
    <m/>
    <x v="1"/>
    <x v="44"/>
    <s v="O20989330002"/>
    <s v="BOD"/>
    <n v="2098933"/>
    <m/>
    <s v="00099021001 DEPOSITO DE EFECTIVO, DEPOSITANTE: WENCESLAO TORREZ TICONA, CONCEPTO: COMPROMISO DE DEVOLUCION DE DEUDA, CUENTA DE DEPOSITO: CUENTA UNICA DEL TESORO"/>
    <m/>
    <m/>
    <m/>
    <m/>
    <m/>
    <m/>
    <n v="0"/>
    <n v="2278.14"/>
    <s v="NO_CONCILIADO"/>
  </r>
  <r>
    <x v="1"/>
    <m/>
    <x v="1"/>
    <x v="44"/>
    <s v="O20989340002"/>
    <s v="BOD"/>
    <n v="2098934"/>
    <m/>
    <s v="00099021001 DEPOSITO DE EFECTIVO, DEPOSITANTE: YHOVANA RASGUIDO AYCA, CONCEPTO: DEVOLUCION POR PAGO EN EXCESAO DE PAGO DE AGUINALDO DE NAVIDAD - GESTION 2022, CUENTA DE DEPOSITO: CUENTA UNICA DEL TESORO"/>
    <m/>
    <m/>
    <m/>
    <m/>
    <m/>
    <m/>
    <n v="0"/>
    <n v="1601.77"/>
    <s v="NO_CONCILIADO"/>
  </r>
  <r>
    <x v="4"/>
    <m/>
    <x v="4"/>
    <x v="44"/>
    <s v="O20989370002"/>
    <s v="BOD"/>
    <n v="2098937"/>
    <m/>
    <s v="00046171101 DEPOSITO DE EFECTIVO, DEPOSITANTE: ISABEL MENACHO LEON, CONCEPTO: PAGO POR SANCION POR NO REINSCRIPCION DE EMPRESA GESTION 2023 3ER PAGO, CUENTA DE DEPOSITO: CUENTA UNICA DEL TESORO"/>
    <m/>
    <m/>
    <m/>
    <m/>
    <m/>
    <m/>
    <n v="0"/>
    <n v="830"/>
    <s v="NO_CONCILIADO"/>
  </r>
  <r>
    <x v="27"/>
    <m/>
    <x v="27"/>
    <x v="44"/>
    <s v="O20989420002"/>
    <s v="BOD"/>
    <n v="2098942"/>
    <m/>
    <s v="00086011102 DEPOSITO DE EFECTIVO, DEPOSITANTE: TRANS HERRERA PETROL SRL, CONCEPTO: MULTA DEL MEDIO AMBIENTE, CUENTA DE DEPOSITO: CUENTA UNICA DEL TESORO"/>
    <m/>
    <m/>
    <m/>
    <m/>
    <m/>
    <m/>
    <n v="0"/>
    <n v="3754"/>
    <s v="NO_CONCILIADO"/>
  </r>
  <r>
    <x v="4"/>
    <m/>
    <x v="4"/>
    <x v="44"/>
    <s v="O20989520002"/>
    <s v="BOD"/>
    <n v="2098952"/>
    <m/>
    <s v="00046024204 DEPOSITO DE EFECTIVO, DEPOSITANTE: RATZI CABALLERO CASTRO, CONCEPTO: REVERSION SALDO NO EJECUTADO, CUENTA DE DEPOSITO: CUENTA UNICA DEL TESORO"/>
    <m/>
    <m/>
    <m/>
    <m/>
    <m/>
    <m/>
    <n v="0"/>
    <n v="6455"/>
    <s v="NO_CONCILIADO"/>
  </r>
  <r>
    <x v="41"/>
    <m/>
    <x v="41"/>
    <x v="44"/>
    <s v="O20989560002"/>
    <s v="BOD"/>
    <n v="2098956"/>
    <m/>
    <s v="00099021001 DEPOSITO DE EFECTIVO, DEPOSITANTE: JUAN CARLOS TORRES REYES, CONCEPTO: DOBLE PERCEPCION, CUENTA DE DEPOSITO: CUENTA UNICA DEL TESORO"/>
    <m/>
    <m/>
    <m/>
    <m/>
    <m/>
    <m/>
    <n v="0"/>
    <n v="485.41"/>
    <s v="NO_CONCILIADO"/>
  </r>
  <r>
    <x v="28"/>
    <m/>
    <x v="28"/>
    <x v="44"/>
    <s v="O20989940002"/>
    <s v="BOD"/>
    <n v="2098994"/>
    <m/>
    <s v="00099021001 DEPOSITO DE EFECTIVO, DEPOSITANTE: ARANIBAR VARGAS BARBARA NICOL, CONCEPTO: DEVOLUCION DE EXAMEN PREOCUPACIONAL, CUENTA DE DEPOSITO: CUENTA UNICA DEL TESORO"/>
    <m/>
    <m/>
    <m/>
    <m/>
    <m/>
    <m/>
    <n v="0"/>
    <n v="100"/>
    <s v="NO_CONCILIADO"/>
  </r>
  <r>
    <x v="1"/>
    <m/>
    <x v="1"/>
    <x v="44"/>
    <s v="O20990040002"/>
    <s v="BOD"/>
    <n v="2099004"/>
    <m/>
    <s v="00099021001 DEPOSITO DE EFECTIVO, DEPOSITANTE: DEISY DORA HERRERA BUENDIA, CONCEPTO: REVERSION, CUENTA DE DEPOSITO: CUENTA UNICA DEL TESORO"/>
    <m/>
    <m/>
    <m/>
    <m/>
    <m/>
    <m/>
    <n v="0"/>
    <n v="12872.96"/>
    <s v="NO_CONCILIADO"/>
  </r>
  <r>
    <x v="49"/>
    <m/>
    <x v="49"/>
    <x v="44"/>
    <s v="O20990050002"/>
    <s v="BOD"/>
    <n v="2099005"/>
    <m/>
    <s v="00099021001 DEPOSITO DE EFECTIVO, DEPOSITANTE: RAMIRO CERRUTO ESCOBAR, CONCEPTO: DEVOLUCION POR DOBLE PERCEPCION, CUENTA DE DEPOSITO: CUENTA UNICA DEL TESORO"/>
    <m/>
    <m/>
    <m/>
    <m/>
    <m/>
    <m/>
    <n v="0"/>
    <n v="502.38"/>
    <s v="NO_CONCILIADO"/>
  </r>
  <r>
    <x v="4"/>
    <m/>
    <x v="4"/>
    <x v="44"/>
    <s v="O20990220002"/>
    <s v="BOD"/>
    <n v="2099022"/>
    <m/>
    <s v="00046171101 DEPOSITO DE EFECTIVO, DEPOSITANTE: RUBEN YUJRA MAYTA, CONCEPTO: SANCION REINSCRIPCION, CUENTA DE DEPOSITO: CUENTA UNICA DEL TESORO"/>
    <m/>
    <m/>
    <m/>
    <m/>
    <m/>
    <m/>
    <n v="0"/>
    <n v="5000"/>
    <s v="NO_CONCILIADO"/>
  </r>
  <r>
    <x v="3"/>
    <m/>
    <x v="3"/>
    <x v="44"/>
    <s v="B20989550002"/>
    <s v="BOD"/>
    <n v="2098955"/>
    <m/>
    <s v="00389012001 DEP.DE CHEQ.AJENOS,RET.DE CAM.,CONCEPTO: INCAPACIDAD TEMPORAL,DEP.: CAJA DE SALUD CORDES , PROCEDENCIA: BANCO UNION S.A., CHEQUE: 29956, FECHA DE EMISION:23/02/2023"/>
    <m/>
    <m/>
    <m/>
    <m/>
    <m/>
    <m/>
    <n v="0"/>
    <n v="8216.3700000000008"/>
    <s v="NO_CONCILIADO"/>
  </r>
  <r>
    <x v="44"/>
    <m/>
    <x v="44"/>
    <x v="44"/>
    <s v="B20989730002"/>
    <s v="BOD"/>
    <n v="2098973"/>
    <m/>
    <s v="00212012001 DEP.DE CHEQ.AJENOS,RET.DE CAM.,CONCEPTO: DEVOLUCION REALIZADA POR WILFREDO VILLCA VALLEJOS-INFORME AUDITORIA INRA-UAI-INF-N°003/2022(RELEV),DEP.: CLAUDIA SALCEDO-RESP TESORERIA"/>
    <m/>
    <m/>
    <m/>
    <m/>
    <m/>
    <m/>
    <n v="0"/>
    <n v="28036"/>
    <s v="NO_CONCILIADO"/>
  </r>
  <r>
    <x v="1"/>
    <m/>
    <x v="1"/>
    <x v="44"/>
    <s v="B20989770002"/>
    <s v="BOD"/>
    <n v="2098977"/>
    <m/>
    <s v="00099021001 DEP.DE CHEQ.AJENOS,RET.DE CAM.,CONCEPTO: EDWIN RUBEN ARANDA VALDEZ,DEP.: BANCO UNION S.A. , PROCEDENCIA: BANCO UNION S.A., CHEQUE: 187993, FECHA DE EMISION:09/03/2023"/>
    <m/>
    <m/>
    <m/>
    <m/>
    <m/>
    <m/>
    <n v="0"/>
    <n v="2782.5"/>
    <s v="NO_CONCILIADO"/>
  </r>
  <r>
    <x v="44"/>
    <m/>
    <x v="44"/>
    <x v="44"/>
    <s v="B20989780002"/>
    <s v="BOD"/>
    <n v="2098978"/>
    <m/>
    <s v="00212012001 DEP.DE CHEQ.AJENOS,RET.DE CAM.,CONCEPTO: DEVOLUCION PRO FACTURAS NO DECLARADAS HR 18402,16131,1922,DEP.: CLAUDIA SALCEDO-RESP TESORERIA , PROCEDENCIA: BANCO UNION S.A., CHEQUE: 5576, FECHA DE EMISION:03/03/2023"/>
    <m/>
    <m/>
    <m/>
    <m/>
    <m/>
    <m/>
    <n v="0"/>
    <n v="525.71"/>
    <s v="NO_CONCILIADO"/>
  </r>
  <r>
    <x v="44"/>
    <m/>
    <x v="44"/>
    <x v="44"/>
    <s v="B20989810002"/>
    <s v="BOD"/>
    <n v="2098981"/>
    <m/>
    <s v="00212032001 DEP.DE CHEQ.AJENOS,RET.DE CAM.,CONCEPTO: DEPÓSITO MISAEL PATIÑO QUIZO, DEVOLUCION SUELDOS PAGADOS EN EXCESO ENERO/2020,DEP.: CLAUDIA SALCEDO-RESP TESORERIA , PROCEDENCIA: BANCO UNION S.A., CHEQUE: 5554, FECHA DE EMISION:24/02/2023"/>
    <m/>
    <m/>
    <m/>
    <m/>
    <m/>
    <m/>
    <n v="0"/>
    <n v="708.78"/>
    <s v="NO_CONCILIADO"/>
  </r>
  <r>
    <x v="44"/>
    <m/>
    <x v="44"/>
    <x v="44"/>
    <s v="B20989830002"/>
    <s v="BOD"/>
    <n v="2098983"/>
    <m/>
    <s v="00212012001 DEP.DE CHEQ.AJENOS,RET.DE CAM.,CONCEPTO: DEVOLUCION PASAJES Y VIATICOS QUENALLATA PEREZ ARNOLD,DEP.: CLAUDIA SALCEDO-RESP TESORERIA , PROCEDENCIA: BANCO UNION S.A., CHEQUE: 5575, FECHA DE EMISION:03/03/2023"/>
    <m/>
    <m/>
    <m/>
    <m/>
    <m/>
    <m/>
    <n v="0"/>
    <n v="1639"/>
    <s v="NO_CONCILIADO"/>
  </r>
  <r>
    <x v="1"/>
    <m/>
    <x v="1"/>
    <x v="45"/>
    <s v="O20991960002"/>
    <s v="BOD"/>
    <n v="2099196"/>
    <m/>
    <s v="00099021001 DEPOSITO DE EFECTIVO, DEPOSITANTE: FREDDY IVAN CONDORI CUNO, CONCEPTO: POR COBRO INDEBIDO (SEGUNDAS NUPCIAS) DE LOLA CUNO CANASA (Q.E.P.D.), CUENTA DE DEPOSITO: CUENTA UNICA DEL TESORO"/>
    <m/>
    <m/>
    <m/>
    <m/>
    <m/>
    <m/>
    <n v="0"/>
    <n v="800"/>
    <s v="NO_CONCILIADO"/>
  </r>
  <r>
    <x v="1"/>
    <m/>
    <x v="1"/>
    <x v="45"/>
    <s v="O20992100002"/>
    <s v="BOD"/>
    <n v="2099210"/>
    <m/>
    <s v="00099021001 DEPOSITO DE EFECTIVO, DEPOSITANTE: GREGORIO CLARES CALLISAYA, CONCEPTO: COMPROMISO DE DEVOLUCION DE DEUDA, CUENTA DE DEPOSITO: CUENTA UNICA DEL TESORO"/>
    <m/>
    <m/>
    <m/>
    <m/>
    <m/>
    <m/>
    <n v="0"/>
    <n v="2150.4"/>
    <s v="NO_CONCILIADO"/>
  </r>
  <r>
    <x v="15"/>
    <m/>
    <x v="15"/>
    <x v="45"/>
    <s v="O20992330002"/>
    <s v="BOD"/>
    <n v="2099233"/>
    <m/>
    <s v="00099011001 DEPOSITO DE EFECTIVO, DEPOSITANTE: GOBIERNO AUTONOMO MUNICIPAL DE LLALLAGUA, CONCEPTO: DEVOLUCION DE FONDOS PROYECTO MICROCUENTA INTEGRAL MEDIA DEL RIO VERDE, CUENTA DE DEPOSITO: CUENTA UNICA DEL TESORO"/>
    <m/>
    <m/>
    <m/>
    <m/>
    <m/>
    <m/>
    <n v="0"/>
    <n v="13600"/>
    <s v="NO_CONCILIADO"/>
  </r>
  <r>
    <x v="1"/>
    <m/>
    <x v="1"/>
    <x v="45"/>
    <s v="O20992400002"/>
    <s v="BOD"/>
    <n v="2099240"/>
    <m/>
    <s v="00099021001 DEPOSITO DE EFECTIVO, DEPOSITANTE: SEGUROS PROVIDA S.A., CONCEPTO: DEVOLUCION DE FONDOS NO COBRADOS CONCILIACION NOVIEMBRE 2022, CUENTA DE DEPOSITO: CUENTA UNICA DEL TESORO"/>
    <m/>
    <m/>
    <m/>
    <m/>
    <m/>
    <m/>
    <n v="0"/>
    <n v="51.43"/>
    <s v="NO_CONCILIADO"/>
  </r>
  <r>
    <x v="4"/>
    <m/>
    <x v="4"/>
    <x v="45"/>
    <s v="O20992440002"/>
    <s v="BOD"/>
    <n v="2099244"/>
    <m/>
    <s v="00046171101 DEPOSITO DE EFECTIVO, DEPOSITANTE: TVSMEDIC, CONCEPTO: PAGO POR INCUMPLIMIENTO A OBLIGACIONES ADMINISTRATIVAS EN AGEMED, CUENTA DE DEPOSITO: CUENTA UNICA DEL TESORO"/>
    <m/>
    <m/>
    <m/>
    <m/>
    <m/>
    <m/>
    <n v="0"/>
    <n v="4000"/>
    <s v="NO_CONCILIADO"/>
  </r>
  <r>
    <x v="56"/>
    <m/>
    <x v="56"/>
    <x v="45"/>
    <s v="O20992480002"/>
    <s v="BOD"/>
    <n v="2099248"/>
    <m/>
    <s v="00016011101 DEPOSITO DE EFECTIVO, DEPOSITANTE: MINISTERIO DE EDUCACION, CONCEPTO: VENTA DE MATERIAL BIBLIOGRAFICO Y/O MULTIMEDIA DE LA LIBRERIA MINISTERIO DE EDUCACION, CUENTA DE DEPOSITO: CUENTA UNICA DEL TESORO"/>
    <m/>
    <m/>
    <m/>
    <m/>
    <m/>
    <m/>
    <n v="0"/>
    <n v="20"/>
    <s v="NO_CONCILIADO"/>
  </r>
  <r>
    <x v="56"/>
    <m/>
    <x v="56"/>
    <x v="45"/>
    <s v="O20992490002"/>
    <s v="BOD"/>
    <n v="2099249"/>
    <m/>
    <s v="00016011101 DEPOSITO DE EFECTIVO, DEPOSITANTE: MINISTERIO DE EDUCACION, CONCEPTO: VENTA DE MATERIAL BIBLIOGRAFICO Y/O MULTIMEDIA DE LA LIBRERIA MINISTERIO DE EDUCACION, CUENTA DE DEPOSITO: CUENTA UNICA DEL TESORO"/>
    <m/>
    <m/>
    <m/>
    <m/>
    <m/>
    <m/>
    <n v="0"/>
    <n v="21.5"/>
    <s v="NO_CONCILIADO"/>
  </r>
  <r>
    <x v="16"/>
    <m/>
    <x v="16"/>
    <x v="45"/>
    <s v="O20992520002"/>
    <s v="BOD"/>
    <n v="2099252"/>
    <m/>
    <s v="00587012001 DEPOSITO DE EFECTIVO, DEPOSITANTE: E.B.C. - PATRICIA VANIA CHUQUIMIA SARAVIA, CONCEPTO: DEVOLUCIOÓN ALCOMPROBANTE N°497, CUENTA DE DEPOSITO: CUENTA UNICA DEL TESORO"/>
    <m/>
    <m/>
    <m/>
    <m/>
    <m/>
    <m/>
    <n v="0"/>
    <n v="221.81"/>
    <s v="NO_CONCILIADO"/>
  </r>
  <r>
    <x v="54"/>
    <m/>
    <x v="54"/>
    <x v="45"/>
    <s v="O20992580002"/>
    <s v="BOD"/>
    <n v="2099258"/>
    <m/>
    <s v="00598012001 DEPOSITO DE EFECTIVO, DEPOSITANTE: MICHAEL MENDOZA DELGADO, CONCEPTO: DEVOLUCIÓN POR SALDO A CUENTA CARGO, CUENTA DE DEPOSITO: CUENTA UNICA DEL TESORO"/>
    <m/>
    <m/>
    <m/>
    <m/>
    <m/>
    <m/>
    <n v="0"/>
    <n v="3843"/>
    <s v="NO_CONCILIADO"/>
  </r>
  <r>
    <x v="9"/>
    <m/>
    <x v="9"/>
    <x v="45"/>
    <s v="O20992590002"/>
    <s v="BOD"/>
    <n v="2099259"/>
    <m/>
    <s v="00132052001 DEPOSITO DE EFECTIVO, DEPOSITANTE: GONZALO TORRICO BURGOS, CONCEPTO: EDVOLUCION DE VIATICOS FUCOV-0152, CUENTA DE DEPOSITO: CUENTA UNICA DEL TESORO"/>
    <m/>
    <m/>
    <m/>
    <m/>
    <m/>
    <m/>
    <n v="0"/>
    <n v="742"/>
    <s v="NO_CONCILIADO"/>
  </r>
  <r>
    <x v="9"/>
    <m/>
    <x v="9"/>
    <x v="45"/>
    <s v="O20992600002"/>
    <s v="BOD"/>
    <n v="2099260"/>
    <m/>
    <s v="00132052001 DEPOSITO DE EFECTIVO, DEPOSITANTE: EVER LEAÑOS, CONCEPTO: DEVOLUCION DE VIATICOS FUCOV-0151, CUENTA DE DEPOSITO: CUENTA UNICA DEL TESORO"/>
    <m/>
    <m/>
    <m/>
    <m/>
    <m/>
    <m/>
    <n v="0"/>
    <n v="742"/>
    <s v="NO_CONCILIADO"/>
  </r>
  <r>
    <x v="54"/>
    <m/>
    <x v="54"/>
    <x v="45"/>
    <s v="O20992620002"/>
    <s v="BOD"/>
    <n v="2099262"/>
    <m/>
    <s v="00598012001 DEPOSITO DE EFECTIVO, DEPOSITANTE: JAVIER CHIRINOS CONDORI, CONCEPTO: INTERES MORATORIO POR PAGO DE SERVICIO DE GAS DOMICILIARIO, CUENTA DE DEPOSITO: CUENTA UNICA DEL TESORO"/>
    <m/>
    <m/>
    <m/>
    <m/>
    <m/>
    <m/>
    <n v="0"/>
    <n v="1.52"/>
    <s v="NO_CONCILIADO"/>
  </r>
  <r>
    <x v="4"/>
    <m/>
    <x v="4"/>
    <x v="45"/>
    <s v="O20992680002"/>
    <s v="BOD"/>
    <n v="2099268"/>
    <m/>
    <s v="00046171101 DEPOSITO DE EFECTIVO, DEPOSITANTE: PRO IMAGEN - JHONNY CORREA, CONCEPTO: SANCIÓN POR INCUMPLIMIENTO A LA NORMA, CUENTA DE DEPOSITO: CUENTA UNICA DEL TESORO"/>
    <m/>
    <m/>
    <m/>
    <m/>
    <m/>
    <m/>
    <n v="0"/>
    <n v="1500"/>
    <s v="NO_CONCILIADO"/>
  </r>
  <r>
    <x v="4"/>
    <m/>
    <x v="4"/>
    <x v="45"/>
    <s v="O20992720002"/>
    <s v="BOD"/>
    <n v="2099272"/>
    <m/>
    <s v="00046171101 DEPOSITO DE EFECTIVO, DEPOSITANTE: IMPORT EXPORT FAST BUSINES S.R.L., CONCEPTO: SANCIÓN POR INCUMPLIMIENTO A LA NORMA, CUENTA DE DEPOSITO: CUENTA UNICA DEL TESORO"/>
    <m/>
    <m/>
    <m/>
    <m/>
    <m/>
    <m/>
    <n v="0"/>
    <n v="500"/>
    <s v="NO_CONCILIADO"/>
  </r>
  <r>
    <x v="36"/>
    <m/>
    <x v="36"/>
    <x v="45"/>
    <s v="O20992820002"/>
    <s v="BOD"/>
    <n v="2099282"/>
    <m/>
    <s v="00099021001 DEPOSITO DE EFECTIVO, DEPOSITANTE: MERY QUIÑONES GABRIEL, CONCEPTO: DEVOLUCION DE COBRO INDEBIDO SENASIR, CUENTA DE DEPOSITO: CUENTA UNICA DEL TESORO"/>
    <m/>
    <m/>
    <m/>
    <m/>
    <m/>
    <m/>
    <n v="0"/>
    <n v="1310"/>
    <s v="NO_CONCILIADO"/>
  </r>
  <r>
    <x v="56"/>
    <m/>
    <x v="56"/>
    <x v="45"/>
    <s v="O20992970002"/>
    <s v="BOD"/>
    <n v="2099297"/>
    <m/>
    <s v="00016011101 DEPOSITO DE EFECTIVO, DEPOSITANTE: MINISTERIO DE EDUCACION, CONCEPTO: VENTA DE MATERIAL BIBLIOGRAFICO Y/O MULTIMEDIA DE LA LIBRERIA DEL MINISTERIO DE EDUCACION, CUENTA DE DEPOSITO: CUENTA UNICA DEL TESORO"/>
    <m/>
    <m/>
    <m/>
    <m/>
    <m/>
    <m/>
    <n v="0"/>
    <n v="25"/>
    <s v="NO_CONCILIADO"/>
  </r>
  <r>
    <x v="81"/>
    <m/>
    <x v="81"/>
    <x v="45"/>
    <s v="O20993140002"/>
    <s v="BOD"/>
    <n v="2099314"/>
    <m/>
    <s v="00099021001 DEPOSITO DE EFECTIVO, DEPOSITANTE: ESTHER SONIA ZURITA VILLENA, CONCEPTO: DEVOLUCION BONO CANASTA FAMILIAR, CUENTA DE DEPOSITO: CUENTA UNICA DEL TESORO"/>
    <m/>
    <m/>
    <m/>
    <m/>
    <m/>
    <m/>
    <n v="0"/>
    <n v="400"/>
    <s v="NO_CONCILIADO"/>
  </r>
  <r>
    <x v="68"/>
    <m/>
    <x v="68"/>
    <x v="45"/>
    <s v="O20993200002"/>
    <s v="BOD"/>
    <n v="2099320"/>
    <m/>
    <s v="00053014101 DEPOSITO DE EFECTIVO, DEPOSITANTE: UVALDO JAVIER ROMERO MAMANI, CONCEPTO: EDVOLUCION FONDO EN AVANCE NO EJECUTADO, CUENTA DE DEPOSITO: CUENTA UNICA DEL TESORO"/>
    <m/>
    <m/>
    <m/>
    <m/>
    <m/>
    <m/>
    <n v="0"/>
    <n v="10900"/>
    <s v="NO_CONCILIADO"/>
  </r>
  <r>
    <x v="1"/>
    <m/>
    <x v="1"/>
    <x v="45"/>
    <s v="O20993220002"/>
    <s v="BOD"/>
    <n v="2099322"/>
    <m/>
    <s v="00099021001 DEPOSITO DE EFECTIVO, DEPOSITANTE: ALVARO MARCO ANTONIO CABA OLIVAREZ, CONCEPTO: CITE:MEFP/VTCP/DGOPT/UAIS-CPI/N°030/2016 REGULARIZACION MARZO-ABRIL 2022, CUENTA DE DEPOSITO: CUENTA UNICA DEL TESORO"/>
    <m/>
    <m/>
    <m/>
    <m/>
    <m/>
    <m/>
    <n v="0"/>
    <n v="13500"/>
    <s v="NO_CONCILIADO"/>
  </r>
  <r>
    <x v="70"/>
    <m/>
    <x v="70"/>
    <x v="45"/>
    <s v="B20992000002"/>
    <s v="BOD"/>
    <n v="2099200"/>
    <m/>
    <s v="00099021001 DEP.DE CHEQ.AJENOS,RET.DE CAM.,CONCEPTO: REEMBOLSO SUBSIDIO DE INCAPACIDAD TEMPORAL SANTA CRUZ,DEP.: CONTRALORIA GENERAL DEL ESTADO , PROCEDENCIA: BANCO NACIONAL DE BOLIVIA S.A., CHEQUE: 3598804, FECHA DE EMISION:28/02/2023"/>
    <m/>
    <m/>
    <m/>
    <m/>
    <m/>
    <m/>
    <n v="0"/>
    <n v="50.01"/>
    <s v="NO_CONCILIADO"/>
  </r>
  <r>
    <x v="70"/>
    <m/>
    <x v="70"/>
    <x v="45"/>
    <s v="B20992020002"/>
    <s v="BOD"/>
    <n v="2099202"/>
    <m/>
    <s v="00099021001 DEP.DE CHEQ.AJENOS,RET.DE CAM.,CONCEPTO: REEMBOLSO SUBSIDIO DE INCAPACIDAD TEMPORAL SUCRE,DEP.: CONTRALORIA GENERAL DEL ESTADO , PROCEDENCIA: BANCO NACIONAL DE BOLIVIA S.A., CHEQUE: 1001075, FECHA DE EMISION:16/02/2023"/>
    <m/>
    <m/>
    <m/>
    <m/>
    <m/>
    <m/>
    <n v="0"/>
    <n v="4688.55"/>
    <s v="NO_CONCILIADO"/>
  </r>
  <r>
    <x v="60"/>
    <m/>
    <x v="60"/>
    <x v="45"/>
    <s v="B20992110002"/>
    <s v="BOD"/>
    <n v="2099211"/>
    <m/>
    <s v="00514012002 DEP.DE CHEQ.AJENOS,RET.DE CAM.,CONCEPTO: TRANS 5% POR VENTA DE SERV, TRANSMISION, DISPOSICION FINAL OCTAVA D.S. 4848,DEP.: ENDE , PROCEDENCIA: BANCO UNION S.A., CHEQUE: 11537, FECHA DE EMISION:03/03/2023"/>
    <m/>
    <m/>
    <m/>
    <m/>
    <m/>
    <m/>
    <n v="0"/>
    <n v="1200000"/>
    <s v="NO_CONCILIADO"/>
  </r>
  <r>
    <x v="51"/>
    <m/>
    <x v="51"/>
    <x v="45"/>
    <s v="B20992360002"/>
    <s v="BOD"/>
    <n v="2099236"/>
    <m/>
    <s v="00078031111 DEP.DE CHEQ.AJENOS,RET.DE CAM.,CONCEPTO: DEPÓSITO DE SILBANO NINACHI - BENEFICIARIO DEL PROG. MOTORES AMORTIZACION DE DEUDA,DEP.: ENTIDAD EJECUTORA DE CONVERSION A GNV , PROCEDENCIA: BANCO UNION S.A., CHEQUE: 167, FECHA DE EMISION:06/03/2023"/>
    <m/>
    <m/>
    <m/>
    <m/>
    <m/>
    <m/>
    <n v="0"/>
    <n v="600"/>
    <s v="NO_CONCILIADO"/>
  </r>
  <r>
    <x v="1"/>
    <m/>
    <x v="1"/>
    <x v="45"/>
    <s v="B20992380002"/>
    <s v="BOD"/>
    <n v="2099238"/>
    <m/>
    <s v="00099021001 DEP.DE CHEQ.AJENOS,RET.DE CAM.,CONCEPTO: NEYER RIFARACHE CUELLAR,DEP.: BANCO UNION S.A. , PROCEDENCIA: BANCO UNION S.A., CHEQUE: 187999, FECHA DE EMISION:10/03/2023"/>
    <m/>
    <m/>
    <m/>
    <m/>
    <m/>
    <m/>
    <n v="0"/>
    <n v="3221.91"/>
    <s v="NO_CONCILIADO"/>
  </r>
  <r>
    <x v="16"/>
    <m/>
    <x v="16"/>
    <x v="45"/>
    <s v="B20992500002"/>
    <s v="BOD"/>
    <n v="2099250"/>
    <m/>
    <s v="00587012020 DEP.DE CHEQ.AJENOS,RET.DE CAM.,CONCEPTO: DEPÓSITO PLLA. 2. RURRENABAQUE,DEP.: E.B.C. , PROCEDENCIA: BANCO UNION S.A., CHEQUE: 1784, FECHA DE EMISION:10/03/2023"/>
    <m/>
    <m/>
    <m/>
    <m/>
    <m/>
    <m/>
    <n v="0"/>
    <n v="196157.79"/>
    <s v="NO_CONCILIADO"/>
  </r>
  <r>
    <x v="16"/>
    <m/>
    <x v="16"/>
    <x v="45"/>
    <s v="B20992530002"/>
    <s v="BOD"/>
    <n v="2099253"/>
    <m/>
    <s v="00587012012 DEP.DE CHEQ.AJENOS,RET.DE CAM.,CONCEPTO: DEPÓSITO SALDO PLLA SEP/22 SAN IGNACIO,DEP.: E.B.C. , PROCEDENCIA: BANCO UNION S.A., CHEQUE: 1785, FECHA DE EMISION:10/03/2023"/>
    <m/>
    <m/>
    <m/>
    <m/>
    <m/>
    <m/>
    <n v="0"/>
    <n v="1458227.03"/>
    <s v="NO_CONCILIADO"/>
  </r>
  <r>
    <x v="74"/>
    <m/>
    <x v="74"/>
    <x v="45"/>
    <s v="B20992610002"/>
    <s v="BOD"/>
    <n v="2099261"/>
    <m/>
    <s v="00070011102 DEP.DE CHEQ.AJENOS,RET.DE CAM.,CONCEPTO: DEPÓSITO GUILLERMO MENDOZA INFORME MTEPS/UAI 06/2021,DEP.: MINISTERIO DE TRABAJO , PROCEDENCIA: BANCO UNION S.A., CHEQUE: 10895, FECHA DE EMISION:03/03/2023"/>
    <m/>
    <m/>
    <m/>
    <m/>
    <m/>
    <m/>
    <n v="0"/>
    <n v="550"/>
    <s v="NO_CONCILIADO"/>
  </r>
  <r>
    <x v="74"/>
    <m/>
    <x v="74"/>
    <x v="45"/>
    <s v="B20992630002"/>
    <s v="BOD"/>
    <n v="2099263"/>
    <m/>
    <s v="00070011102 DEP.DE CHEQ.AJENOS,RET.DE CAM.,CONCEPTO: DEPÓSITO JOSE EDUARDO RIVERA INF MTEPS/UAI 06/2021,DEP.: MINISTERIO DE TRABAJO , PROCEDENCIA: BANCO UNION S.A., CHEQUE: 10898, FECHA DE EMISION:09/03/2023"/>
    <m/>
    <m/>
    <m/>
    <m/>
    <m/>
    <m/>
    <n v="0"/>
    <n v="1554"/>
    <s v="NO_CONCILIADO"/>
  </r>
  <r>
    <x v="1"/>
    <m/>
    <x v="1"/>
    <x v="46"/>
    <s v="O20995900002"/>
    <s v="BOD"/>
    <n v="2099590"/>
    <m/>
    <s v="00099021001 DEPOSITO DE EFECTIVO, DEPOSITANTE: SEVERINO CONDORI VALENCIA, CONCEPTO: DEVOLUCION POR DOBLE PERCEPCION, CUENTA DE DEPOSITO: CUENTA UNICA DEL TESORO"/>
    <m/>
    <m/>
    <m/>
    <m/>
    <m/>
    <m/>
    <n v="0"/>
    <n v="680.22"/>
    <s v="NO_CONCILIADO"/>
  </r>
  <r>
    <x v="7"/>
    <m/>
    <x v="7"/>
    <x v="46"/>
    <s v="O20995920002"/>
    <s v="BOD"/>
    <n v="2099592"/>
    <m/>
    <s v="00099021001 DEPOSITO DE EFECTIVO, DEPOSITANTE: MARIO MAMANI MENDOZA, CONCEPTO: COMPROMISO DE DEVOLUCION DE DEUDA, CUENTA DE DEPOSITO: CUENTA UNICA DEL TESORO"/>
    <m/>
    <m/>
    <m/>
    <m/>
    <m/>
    <m/>
    <n v="0"/>
    <n v="1126.43"/>
    <s v="NO_CONCILIADO"/>
  </r>
  <r>
    <x v="1"/>
    <m/>
    <x v="1"/>
    <x v="46"/>
    <s v="O20996010002"/>
    <s v="BOD"/>
    <n v="2099601"/>
    <m/>
    <s v="00099021001 DEPOSITO DE EFECTIVO, DEPOSITANTE: AGUSTINA RODRIGUEZ DE APAZA, CONCEPTO: DEVOLUCION NUPCIA, CUENTA DE DEPOSITO: CUENTA UNICA DEL TESORO"/>
    <m/>
    <m/>
    <m/>
    <m/>
    <m/>
    <m/>
    <n v="0"/>
    <n v="5603"/>
    <s v="NO_CONCILIADO"/>
  </r>
  <r>
    <x v="24"/>
    <m/>
    <x v="24"/>
    <x v="46"/>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r>
  <r>
    <x v="24"/>
    <m/>
    <x v="24"/>
    <x v="46"/>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r>
  <r>
    <x v="24"/>
    <m/>
    <x v="24"/>
    <x v="46"/>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r>
  <r>
    <x v="1"/>
    <m/>
    <x v="1"/>
    <x v="46"/>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r>
  <r>
    <x v="1"/>
    <m/>
    <x v="1"/>
    <x v="46"/>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r>
  <r>
    <x v="74"/>
    <m/>
    <x v="74"/>
    <x v="46"/>
    <s v="O20996420002"/>
    <s v="BOD"/>
    <n v="2099642"/>
    <m/>
    <s v="00070057001 DEPOSITO DE EFECTIVO, DEPOSITANTE: JULIA UNTOJA DELGADO, CONCEPTO: DEVOLUCION DE FONDOS POR UN DIA DE REFRIGERIO, FEBRERO 2022, CUENTA DE DEPOSITO: CUENTA UNICA DEL TESORO"/>
    <m/>
    <m/>
    <m/>
    <m/>
    <m/>
    <m/>
    <n v="0"/>
    <n v="18"/>
    <s v="NO_CONCILIADO"/>
  </r>
  <r>
    <x v="4"/>
    <m/>
    <x v="4"/>
    <x v="46"/>
    <s v="O20996380002"/>
    <s v="BOD"/>
    <n v="2099638"/>
    <m/>
    <s v="00046171101 DEPOSITO DE EFECTIVO, DEPOSITANTE: EMPRESA:LABORATORIOS ADDAX INTERNACIONAL, CONCEPTO: SANCION POR INCUMPLIMIENTO A LA NORMA S/G RES ADM 111/2022 DE FECHA 25/OCT DE 2022, CUENTA DE DEPOSITO: CUENTA UNICA DEL TESORO"/>
    <m/>
    <m/>
    <m/>
    <m/>
    <m/>
    <m/>
    <n v="0"/>
    <n v="1000"/>
    <s v="NO_CONCILIADO"/>
  </r>
  <r>
    <x v="74"/>
    <m/>
    <x v="74"/>
    <x v="46"/>
    <s v="O20996410002"/>
    <s v="BOD"/>
    <n v="2099641"/>
    <m/>
    <s v="00070057001 DEPOSITO DE EFECTIVO, DEPOSITANTE: ELVIS ADOLFO VALENCIA QUISPE, CONCEPTO: DEVOLUCION DE FONDOS POR PERMISO DE UN DIA SIN GOCE DE HABER, FEBRERO 2023, CUENTA DE DEPOSITO: CUENTA UNICA DEL TESORO"/>
    <m/>
    <m/>
    <m/>
    <m/>
    <m/>
    <m/>
    <n v="0"/>
    <n v="183.13"/>
    <s v="NO_CONCILIADO"/>
  </r>
  <r>
    <x v="74"/>
    <m/>
    <x v="74"/>
    <x v="46"/>
    <s v="O20996430002"/>
    <s v="BOD"/>
    <n v="2099643"/>
    <m/>
    <s v="00070057001 DEPOSITO DE EFECTIVO, DEPOSITANTE: HERIBERTO MARCA CASTRO, CONCEPTO: DEVOLUCION DE FONDOS POR 3 DIAS DE PERMISO SIN GOCE DE HABERES, MESES DE FEBRERO 2023., CUENTA DE DEPOSITO: CUENTA UNICA DEL TESORO"/>
    <m/>
    <m/>
    <m/>
    <m/>
    <m/>
    <m/>
    <n v="0"/>
    <n v="1299.5"/>
    <s v="NO_CONCILIADO"/>
  </r>
  <r>
    <x v="74"/>
    <m/>
    <x v="74"/>
    <x v="46"/>
    <s v="O20996450002"/>
    <s v="BOD"/>
    <n v="2099645"/>
    <m/>
    <s v="00070057001 DEPOSITO DE EFECTIVO, DEPOSITANTE: MARCO ECHENIQUE MARQUEZ, CONCEPTO: DEVOLUCION DE FONDOS POR PAGO DE DEMASIA, REFRIGERIO JUNIO 2022., CUENTA DE DEPOSITO: CUENTA UNICA DEL TESORO"/>
    <m/>
    <m/>
    <m/>
    <m/>
    <m/>
    <m/>
    <n v="0"/>
    <n v="36"/>
    <s v="NO_CONCILIADO"/>
  </r>
  <r>
    <x v="74"/>
    <m/>
    <x v="74"/>
    <x v="46"/>
    <s v="O20996470002"/>
    <s v="BOD"/>
    <n v="2099647"/>
    <m/>
    <s v="00070057001 DEPOSITO DE EFECTIVO, DEPOSITANTE: JULIA UNTOJA - PAE 11, CONCEPTO: DEVOLUCION DE RECURSOS POR 2 DIAS DE PERMISO SIN GOCE DE HABERES, ENERO 2023, CUENTA DE DEPOSITO: CUENTA UNICA DEL TESORO"/>
    <m/>
    <m/>
    <m/>
    <m/>
    <m/>
    <m/>
    <n v="0"/>
    <n v="366.26"/>
    <s v="NO_CONCILIADO"/>
  </r>
  <r>
    <x v="1"/>
    <m/>
    <x v="1"/>
    <x v="46"/>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r>
  <r>
    <x v="1"/>
    <m/>
    <x v="1"/>
    <x v="46"/>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r>
  <r>
    <x v="1"/>
    <m/>
    <x v="1"/>
    <x v="46"/>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r>
  <r>
    <x v="1"/>
    <m/>
    <x v="1"/>
    <x v="46"/>
    <s v="O20996750002"/>
    <s v="BOD"/>
    <n v="2099675"/>
    <m/>
    <s v="00099021001 DEPOSITO DE EFECTIVO, DEPOSITANTE: DG. FELCN-CHUQUISACA, CONCEPTO: DEVOLUCION POR INCREMENTO DE PRECIOS DG FELCN-CHUQUISACA-DICIEMBRE2022, CUENTA DE DEPOSITO: CUENTA UNICA DEL TESORO"/>
    <m/>
    <m/>
    <m/>
    <m/>
    <m/>
    <m/>
    <n v="0"/>
    <n v="24.1"/>
    <s v="NO_CONCILIADO"/>
  </r>
  <r>
    <x v="4"/>
    <m/>
    <x v="4"/>
    <x v="46"/>
    <s v="O20996760002"/>
    <s v="BOD"/>
    <n v="2099676"/>
    <m/>
    <s v="00046054202 DEPOSITO DE EFECTIVO, DEPOSITANTE: JORGE JEMIO ORTUÑO, CONCEPTO: DEVOLUCION DE RECURSOS, CUENTA DE DEPOSITO: CUENTA UNICA DEL TESORO"/>
    <m/>
    <m/>
    <m/>
    <m/>
    <m/>
    <m/>
    <n v="0"/>
    <n v="974"/>
    <s v="NO_CONCILIADO"/>
  </r>
  <r>
    <x v="4"/>
    <m/>
    <x v="4"/>
    <x v="46"/>
    <s v="O20996830002"/>
    <s v="BOD"/>
    <n v="2099683"/>
    <m/>
    <s v="00046171101 DEPOSITO DE EFECTIVO, DEPOSITANTE: DISMAMED S.R.L., CONCEPTO: SANCION JURIDICA RESOLUCION DE APELACION N°04/2023 DE FECHA 10/02/2023, CUENTA DE DEPOSITO: CUENTA UNICA DEL TESORO"/>
    <m/>
    <m/>
    <m/>
    <m/>
    <m/>
    <m/>
    <n v="0"/>
    <n v="5000"/>
    <s v="NO_CONCILIADO"/>
  </r>
  <r>
    <x v="4"/>
    <m/>
    <x v="4"/>
    <x v="46"/>
    <s v="O20996870002"/>
    <s v="BOD"/>
    <n v="2099687"/>
    <m/>
    <s v="00046171101 DEPOSITO DE EFECTIVO, DEPOSITANTE: EMPRESA:INCERGAL, CONCEPTO: SANCION POR INCUMPLIMIENTO A REINSCRIPCION ANUAL 2021,2022,2023, CUENTA DE DEPOSITO: CUENTA UNICA DEL TESORO"/>
    <m/>
    <m/>
    <m/>
    <m/>
    <m/>
    <m/>
    <n v="0"/>
    <n v="15000"/>
    <s v="NO_CONCILIADO"/>
  </r>
  <r>
    <x v="68"/>
    <m/>
    <x v="68"/>
    <x v="46"/>
    <s v="O20996850002"/>
    <s v="BOD"/>
    <n v="2099685"/>
    <m/>
    <s v="00099021001 DEPOSITO DE EFECTIVO, DEPOSITANTE: JAVIER SELAYA - MCD Y D., CONCEPTO: DEVOLUCION PASAJES EMITIDOS, CUENTA DE DEPOSITO: CUENTA UNICA DEL TESORO"/>
    <m/>
    <m/>
    <m/>
    <m/>
    <m/>
    <m/>
    <n v="0"/>
    <n v="3929"/>
    <s v="NO_CONCILIADO"/>
  </r>
  <r>
    <x v="4"/>
    <m/>
    <x v="4"/>
    <x v="46"/>
    <s v="O20996860002"/>
    <s v="BOD"/>
    <n v="2099686"/>
    <m/>
    <s v="00046171101 DEPOSITO DE EFECTIVO, DEPOSITANTE: MEDIGAMA, CONCEPTO: SANCION POR INCMUPLIMIENTO A LA NORMATIVA SEGUN RES ADM S/173 DE FECHA 22/12/2022, CUENTA DE DEPOSITO: CUENTA UNICA DEL TESORO"/>
    <m/>
    <m/>
    <m/>
    <m/>
    <m/>
    <m/>
    <n v="0"/>
    <n v="1250"/>
    <s v="NO_CONCILIADO"/>
  </r>
  <r>
    <x v="4"/>
    <m/>
    <x v="4"/>
    <x v="46"/>
    <s v="O20996890002"/>
    <s v="BOD"/>
    <n v="2099689"/>
    <m/>
    <s v="00046171101 DEPOSITO DE EFECTIVO, DEPOSITANTE: SMART VISION SRL, CONCEPTO: PAGO POR INFRACCION POR SUPLANTAR REGENTE FARMACEUTICO, CUENTA DE DEPOSITO: CUENTA UNICA DEL TESORO"/>
    <m/>
    <m/>
    <m/>
    <m/>
    <m/>
    <m/>
    <n v="0"/>
    <n v="3000"/>
    <s v="NO_CONCILIADO"/>
  </r>
  <r>
    <x v="28"/>
    <m/>
    <x v="28"/>
    <x v="46"/>
    <s v="O20996960002"/>
    <s v="BOD"/>
    <n v="2099696"/>
    <m/>
    <s v="00099021001 DEPOSITO DE EFECTIVO, DEPOSITANTE: SERGIO DAVID ONOFRE ARISPE, CONCEPTO: PAGO DE TARJETA, CUENTA DE DEPOSITO: CUENTA UNICA DEL TESORO"/>
    <m/>
    <m/>
    <m/>
    <m/>
    <m/>
    <m/>
    <n v="0"/>
    <n v="120"/>
    <s v="NO_CONCILIADO"/>
  </r>
  <r>
    <x v="82"/>
    <m/>
    <x v="82"/>
    <x v="46"/>
    <s v="O20997050002"/>
    <s v="BOD"/>
    <n v="2099705"/>
    <m/>
    <s v="00378012002 DEPOSITO DE EFECTIVO, DEPOSITANTE: ADHEMAR EMILIO ATORA QUISPE, CONCEPTO: DEVOLUCION DEL 13% CREDITO FISCAL DE LA FACTURA DE BOA N°9302408769001 DE FECHA 13/12/2022, CUENTA DE DEPOSITO: CUENTA UNICA DEL TESORO"/>
    <m/>
    <m/>
    <m/>
    <m/>
    <m/>
    <m/>
    <n v="0"/>
    <n v="140.01"/>
    <s v="NO_CONCILIADO"/>
  </r>
  <r>
    <x v="6"/>
    <m/>
    <x v="6"/>
    <x v="46"/>
    <s v="O20997140002"/>
    <s v="BOD"/>
    <n v="2099714"/>
    <m/>
    <s v="00081011101 DEPOSITO DE EFECTIVO, DEPOSITANTE: JUAN CARLOS ACHO AYALA, CONCEPTO: REPOSICION DE CREDENCIAL, CUENTA DE DEPOSITO: CUENTA UNICA DEL TESORO"/>
    <m/>
    <m/>
    <m/>
    <m/>
    <m/>
    <m/>
    <n v="0"/>
    <n v="25"/>
    <s v="NO_CONCILIADO"/>
  </r>
  <r>
    <x v="28"/>
    <m/>
    <x v="28"/>
    <x v="46"/>
    <s v="O20997200002"/>
    <s v="BOD"/>
    <n v="2099720"/>
    <m/>
    <s v="00099021001 DEPOSITO DE EFECTIVO, DEPOSITANTE: VERONICA NATALIA NOGALES NINA, CONCEPTO: REPOSICION DE TARJETA MAGNETICA, CUENTA DE DEPOSITO: CUENTA UNICA DEL TESORO"/>
    <m/>
    <m/>
    <m/>
    <m/>
    <m/>
    <m/>
    <n v="0"/>
    <n v="120"/>
    <s v="NO_CONCILIADO"/>
  </r>
  <r>
    <x v="76"/>
    <m/>
    <x v="76"/>
    <x v="46"/>
    <s v="B20996100002"/>
    <s v="BOD"/>
    <n v="2099610"/>
    <m/>
    <s v="00254014101 DEP.DE CHEQ.AJENOS,RET.DE CAM.,CONCEPTO: TRANSFERENCIA DE RECURSOS GAM-SAN MIGUEL DE VELASCO,DEP.: INSTITUTO DEL SEGURO AGRARIO , PROCEDENCIA: BANCO UNION S.A., CHEQUE: 2350, FECHA DE EMISION:10/03/2023"/>
    <m/>
    <m/>
    <m/>
    <m/>
    <m/>
    <m/>
    <n v="0"/>
    <n v="23152"/>
    <s v="NO_CONCILIADO"/>
  </r>
  <r>
    <x v="76"/>
    <m/>
    <x v="76"/>
    <x v="46"/>
    <s v="B20996140002"/>
    <s v="BOD"/>
    <n v="2099614"/>
    <m/>
    <s v="00254014101 DEP.DE CHEQ.AJENOS,RET.DE CAM.,CONCEPTO: TRANSFERENCIA DE RECURSOS GAM-TINGUIPAYA,DEP.: INSTITUTO DEL SEGURO AGRARIO , PROCEDENCIA: BANCO UNION S.A., CHEQUE: 2349, FECHA DE EMISION:10/03/2023"/>
    <m/>
    <m/>
    <m/>
    <m/>
    <m/>
    <m/>
    <n v="0"/>
    <n v="232884"/>
    <s v="NO_CONCILIADO"/>
  </r>
  <r>
    <x v="76"/>
    <m/>
    <x v="76"/>
    <x v="46"/>
    <s v="B20996170002"/>
    <s v="BOD"/>
    <n v="2099617"/>
    <m/>
    <s v="00254014101 DEP.DE CHEQ.AJENOS,RET.DE CAM.,CONCEPTO: TRANSFERENCIA DE RECURSOS GAM-CKOCHAS,DEP.: INSTITUTO DEL SEGURO AGRARIO , PROCEDENCIA: BANCO UNION S.A., CHEQUE: 2348, FECHA DE EMISION:10/03/2023"/>
    <m/>
    <m/>
    <m/>
    <m/>
    <m/>
    <m/>
    <n v="0"/>
    <n v="255399"/>
    <s v="NO_CONCILIADO"/>
  </r>
  <r>
    <x v="76"/>
    <m/>
    <x v="76"/>
    <x v="46"/>
    <s v="B20996200002"/>
    <s v="BOD"/>
    <n v="2099620"/>
    <m/>
    <s v="00254014101 DEP.DE CHEQ.AJENOS,RET.DE CAM.,CONCEPTO: TRANSFERENCIA DE RECURSOS GAIOC-URU CHIPAYA,DEP.: INSTITUTO DEL SEGURO AGRARIO , PROCEDENCIA: BANCO UNION S.A., CHEQUE: 2347, FECHA DE EMISION:10/03/2023"/>
    <m/>
    <m/>
    <m/>
    <m/>
    <m/>
    <m/>
    <n v="0"/>
    <n v="3303"/>
    <s v="NO_CONCILIADO"/>
  </r>
  <r>
    <x v="76"/>
    <m/>
    <x v="76"/>
    <x v="46"/>
    <s v="B20996220002"/>
    <s v="BOD"/>
    <n v="2099622"/>
    <m/>
    <s v="00254014101 DEP.DE CHEQ.AJENOS,RET.DE CAM.,CONCEPTO: TRANSFERENCIA DE RECURSOS-GAM-SANTIAGO DE HUAYLLAMARCA,DEP.: INSTITUTO DEL SEGURO AGRARIO , PROCEDENCIA: BANCO UNION S.A., CHEQUE: 2346, FECHA DE EMISION:10/03/2023"/>
    <m/>
    <m/>
    <m/>
    <m/>
    <m/>
    <m/>
    <n v="0"/>
    <n v="55189"/>
    <s v="NO_CONCILIADO"/>
  </r>
  <r>
    <x v="76"/>
    <m/>
    <x v="76"/>
    <x v="46"/>
    <s v="B20996240002"/>
    <s v="BOD"/>
    <n v="2099624"/>
    <m/>
    <s v="00254014101 DEP.DE CHEQ.AJENOS,RET.DE CAM.,CONCEPTO: TRANSFERENCIA DE RECURSOS GAM-PAMPA AULLAGAS,DEP.: INSTITUTO DEL SEGURO AGRARIO , PROCEDENCIA: BANCO UNION S.A., CHEQUE: 2345, FECHA DE EMISION:10/03/2023"/>
    <m/>
    <m/>
    <m/>
    <m/>
    <m/>
    <m/>
    <n v="0"/>
    <n v="87822"/>
    <s v="NO_CONCILIADO"/>
  </r>
  <r>
    <x v="76"/>
    <m/>
    <x v="76"/>
    <x v="46"/>
    <s v="B20996270002"/>
    <s v="BOD"/>
    <n v="2099627"/>
    <m/>
    <s v="00254014101 DEP.DE CHEQ.AJENOS,RET.DE CAM.,CONCEPTO: TRANSFERENCIA DE RECURSOS GAM CHUMA,DEP.: INSTITUTO DEL SEGURO AGRARIO , PROCEDENCIA: BANCO UNION S.A., CHEQUE: 2343, FECHA DE EMISION:10/03/2023"/>
    <m/>
    <m/>
    <m/>
    <m/>
    <m/>
    <m/>
    <n v="0"/>
    <n v="72742"/>
    <s v="NO_CONCILIADO"/>
  </r>
  <r>
    <x v="76"/>
    <m/>
    <x v="76"/>
    <x v="46"/>
    <s v="B20996290002"/>
    <s v="BOD"/>
    <n v="2099629"/>
    <m/>
    <s v="00254014101 DEP.DE CHEQ.AJENOS,RET.DE CAM.,CONCEPTO: TRANSFERENCIA DE RECURSOS GAM-CLIZA,DEP.: INSTITUTO DEL SEGURO AGRARIO , PROCEDENCIA: BANCO UNION S.A., CHEQUE: 2340, FECHA DE EMISION:10/03/2023"/>
    <m/>
    <m/>
    <m/>
    <m/>
    <m/>
    <m/>
    <n v="0"/>
    <n v="17065"/>
    <s v="NO_CONCILIADO"/>
  </r>
  <r>
    <x v="76"/>
    <m/>
    <x v="76"/>
    <x v="46"/>
    <s v="B20996300002"/>
    <s v="BOD"/>
    <n v="2099630"/>
    <m/>
    <s v="00254014101 DEP.DE CHEQ.AJENOS,RET.DE CAM.,CONCEPTO: TRANSFERENCIA DE RECURSOS-GAM BOLIVAR,DEP.: INSTITUTO DEL SEGURO AGRARIO , PROCEDENCIA: BANCO UNION S.A., CHEQUE: 2339, FECHA DE EMISION:10/03/2023"/>
    <m/>
    <m/>
    <m/>
    <m/>
    <m/>
    <m/>
    <n v="0"/>
    <n v="155366"/>
    <s v="NO_CONCILIADO"/>
  </r>
  <r>
    <x v="76"/>
    <m/>
    <x v="76"/>
    <x v="46"/>
    <s v="B20996310002"/>
    <s v="BOD"/>
    <n v="2099631"/>
    <m/>
    <s v="00254014101 DEP.DE CHEQ.AJENOS,RET.DE CAM.,CONCEPTO: TRANSFERENCIA DE RECURSOS GAM-VILLA AZURDUY,DEP.: INSTITUTO DEL SEGURO AGRARIO , PROCEDENCIA: BANCO UNION S.A., CHEQUE: 2338, FECHA DE EMISION:10/03/2023"/>
    <m/>
    <m/>
    <m/>
    <m/>
    <m/>
    <m/>
    <n v="0"/>
    <n v="182443"/>
    <s v="NO_CONCILIADO"/>
  </r>
  <r>
    <x v="76"/>
    <m/>
    <x v="76"/>
    <x v="46"/>
    <s v="B20996320002"/>
    <s v="BOD"/>
    <n v="2099632"/>
    <m/>
    <s v="00254014101 DEP.DE CHEQ.AJENOS,RET.DE CAM.,CONCEPTO: TRANSFERENCIA DE RECURSOS GAM-TARVITA,DEP.: INSTITUTO DEL SEGURO AGRARIO , PROCEDENCIA: BANCO UNION S.A., CHEQUE: 2337, FECHA DE EMISION:10/03/2023"/>
    <m/>
    <m/>
    <m/>
    <m/>
    <m/>
    <m/>
    <n v="0"/>
    <n v="92064"/>
    <s v="NO_CONCILIADO"/>
  </r>
  <r>
    <x v="76"/>
    <m/>
    <x v="76"/>
    <x v="46"/>
    <s v="B20996330002"/>
    <s v="BOD"/>
    <n v="2099633"/>
    <m/>
    <s v="00254014101 DEP.DE CHEQ.AJENOS,RET.DE CAM.,CONCEPTO: TRANSFERENCIA DE RECURSOS GAM-ICLA,DEP.: INSTITUTO DEL SEGURO AGRARIO , PROCEDENCIA: BANCO UNION S.A., CHEQUE: 2342, FECHA DE EMISION:10/03/2023"/>
    <m/>
    <m/>
    <m/>
    <m/>
    <m/>
    <m/>
    <n v="0"/>
    <n v="82586"/>
    <s v="NO_CONCILIADO"/>
  </r>
  <r>
    <x v="76"/>
    <m/>
    <x v="76"/>
    <x v="46"/>
    <s v="B20996460002"/>
    <s v="BOD"/>
    <n v="2099646"/>
    <m/>
    <s v="00254014101 DEP.DE CHEQ.AJENOS,RET.DE CAM.,CONCEPTO: TRANSFERENCIA DE RECURSOS GAM-CHORO,DEP.: INSTITUTO DEL SEGURO AGRARIO , PROCEDENCIA: BANCO UNION S.A., CHEQUE: 2344, FECHA DE EMISION:10/03/2023"/>
    <m/>
    <m/>
    <m/>
    <m/>
    <m/>
    <m/>
    <n v="0"/>
    <n v="69280"/>
    <s v="NO_CONCILIADO"/>
  </r>
  <r>
    <x v="1"/>
    <m/>
    <x v="1"/>
    <x v="46"/>
    <s v="B20996540002"/>
    <s v="BOD"/>
    <n v="2099654"/>
    <m/>
    <s v="00099021001 DEP.DE CHEQ.AJENOS,RET.DE CAM.,CONCEPTO: RUTH ROMERO PRIETO,DEP.: BANCO UNION S.A. , PROCEDENCIA: BANCO UNION S.A., CHEQUE: 188001, FECHA DE EMISION:13/03/2023"/>
    <m/>
    <m/>
    <m/>
    <m/>
    <m/>
    <m/>
    <n v="0"/>
    <n v="23.31"/>
    <s v="NO_CONCILIADO"/>
  </r>
  <r>
    <x v="83"/>
    <m/>
    <x v="83"/>
    <x v="46"/>
    <s v="B20996550002"/>
    <s v="BOD"/>
    <n v="2099655"/>
    <m/>
    <s v="00099021001 DEP.DE CHEQ.AJENOS,RET.DE CAM.,CONCEPTO: BIKMAR ALVARO TORREZ VILLARROEL,DEP.: BANCO UNION S.A. , PROCEDENCIA: BANCO UNION S.A., CHEQUE: 188002, FECHA DE EMISION:13/03/2023"/>
    <m/>
    <m/>
    <m/>
    <m/>
    <m/>
    <m/>
    <n v="0"/>
    <n v="2894"/>
    <s v="NO_CONCILIADO"/>
  </r>
  <r>
    <x v="1"/>
    <m/>
    <x v="1"/>
    <x v="46"/>
    <s v="B20996590002"/>
    <s v="BOD"/>
    <n v="2099659"/>
    <m/>
    <s v="00099021001 DEP.DE CHEQ.AJENOS,RET.DE CAM.,CONCEPTO: DEVOLUCION DE RECURSOS POR ATRASOS DE CONSULTORES DE LINEA(JUN-JUL-AGOST-SEPT-OCT-NOV-DIC),DEP.: MEFP , PROCEDENCIA: BANCO UNION S.A., CHEQUE: 943, FECHA DE EMISION:10/03/2023"/>
    <m/>
    <m/>
    <m/>
    <m/>
    <m/>
    <m/>
    <n v="0"/>
    <n v="12337.7"/>
    <s v="NO_CONCILIADO"/>
  </r>
  <r>
    <x v="1"/>
    <m/>
    <x v="1"/>
    <x v="46"/>
    <s v="B20996610002"/>
    <s v="BOD"/>
    <n v="2099661"/>
    <m/>
    <s v="00099021001 DEP.DE CHEQ.AJENOS,RET.DE CAM.,CONCEPTO: DEVOLUCION DE RECURSOS POR ATRASOS DE CONSULTORES DE LINEA (ENERO2023),DEP.: MEFP , PROCEDENCIA: BANCO UNION S.A., CHEQUE: 945, FECHA DE EMISION:13/03/2023"/>
    <m/>
    <m/>
    <m/>
    <m/>
    <m/>
    <m/>
    <n v="0"/>
    <n v="4029.75"/>
    <s v="NO_CONCILIADO"/>
  </r>
  <r>
    <x v="36"/>
    <m/>
    <x v="36"/>
    <x v="46"/>
    <s v="B20996630002"/>
    <s v="BOD"/>
    <n v="2099663"/>
    <m/>
    <s v="00035011104 DEP.DE CHEQ.AJENOS,RET.DE CAM.,CONCEPTO: TRANSFERENCIA DE LA CUENTA A LA LIBRETA DE INGRESOS VARIOS DE ENERO Y FEBRERO 2023,DEP.: MEFP , PROCEDENCIA: BANCO UNION S.A., CHEQUE: 944, FECHA DE EMISION:10/03/2023"/>
    <m/>
    <m/>
    <m/>
    <m/>
    <m/>
    <m/>
    <n v="0"/>
    <n v="138296"/>
    <s v="NO_CONCILIADO"/>
  </r>
  <r>
    <x v="84"/>
    <m/>
    <x v="84"/>
    <x v="46"/>
    <s v="B20996640002"/>
    <s v="BOD"/>
    <n v="2099664"/>
    <m/>
    <s v="00599032003 DEP.DE CHEQ.AJENOS,RET.DE CAM.,CONCEPTO: DEVOLUCION DE RECURSOS,DEP.: EMPRESA BOIVIANA DE ALIMENTOS Y DERIVADOS - EBA , PROCEDENCIA: BANCO UNION S.A., CHEQUE: 1311, FECHA DE EMISION:10/03/2023"/>
    <m/>
    <m/>
    <m/>
    <m/>
    <m/>
    <m/>
    <n v="0"/>
    <n v="1791.94"/>
    <s v="NO_CONCILIADO"/>
  </r>
  <r>
    <x v="28"/>
    <m/>
    <x v="28"/>
    <x v="46"/>
    <s v="O20997210002"/>
    <s v="BOD"/>
    <n v="2099721"/>
    <m/>
    <s v="00099021001 DEPOSITO DE EFECTIVO, DEPOSITANTE: GROVER BUSTAMANTE, CONCEPTO: DEVOLUCION DE FONDOS EN AVANCE C-31 N°13, CUENTA DE DEPOSITO: CUENTA UNICA DEL TESORO"/>
    <m/>
    <m/>
    <m/>
    <m/>
    <m/>
    <m/>
    <n v="0"/>
    <n v="890"/>
    <s v="NO_CONCILIADO"/>
  </r>
  <r>
    <x v="36"/>
    <m/>
    <x v="36"/>
    <x v="47"/>
    <s v="O20998890002"/>
    <s v="BOD"/>
    <n v="2099889"/>
    <m/>
    <s v="00099021001 DEPOSITO DE EFECTIVO, DEPOSITANTE: GROVER ANTONIO FLORES ARANIBAR, CONCEPTO: CONVENIO DOBLE PERCEPCION SENASIR, CUENTA DE DEPOSITO: CUENTA UNICA DEL TESORO"/>
    <m/>
    <m/>
    <m/>
    <m/>
    <m/>
    <m/>
    <n v="0"/>
    <n v="1000"/>
    <s v="NO_CONCILIADO"/>
  </r>
  <r>
    <x v="22"/>
    <m/>
    <x v="22"/>
    <x v="47"/>
    <s v="O20998900002"/>
    <s v="BOD"/>
    <n v="2099890"/>
    <m/>
    <s v="00283024101 DEPOSITO DE EFECTIVO, DEPOSITANTE: ADUANA NACIONAL-GERENCIA REGIONAL LA PAZ TGN, CONCEPTO: DEVOLUCION DE PAGO DE LUZ CONFORME PRORRATEO DE OVIDIO QUISPE MAMANI E COMPENSACION A PREV 67.1, CUENTA DE DEPOSITO: CUENTA UNICA DEL TESORO"/>
    <m/>
    <m/>
    <m/>
    <m/>
    <m/>
    <m/>
    <n v="0"/>
    <n v="82.7"/>
    <s v="NO_CONCILIADO"/>
  </r>
  <r>
    <x v="85"/>
    <m/>
    <x v="85"/>
    <x v="47"/>
    <s v="O20999130002"/>
    <s v="BOD"/>
    <n v="2099913"/>
    <m/>
    <s v="00099021001 DEPOSITO DE EFECTIVO, DEPOSITANTE: SERGIO ARTURO DORIA MEDINA PEREIRA, CONCEPTO: DEVOLUCION INTEGRA DE LA RENTA UNICA PERIODO FEBRERO 2023, CUENTA DE DEPOSITO: CUENTA UNICA DEL TESORO"/>
    <m/>
    <m/>
    <m/>
    <m/>
    <m/>
    <m/>
    <n v="0"/>
    <n v="3648.9"/>
    <s v="NO_CONCILIADO"/>
  </r>
  <r>
    <x v="1"/>
    <m/>
    <x v="1"/>
    <x v="47"/>
    <s v="O20999180002"/>
    <s v="BOD"/>
    <n v="2099918"/>
    <m/>
    <s v="00099021001 DEPOSITO DE EFECTIVO, DEPOSITANTE: ERASMO LISME CASTRO, CONCEPTO: COMPROMISO DE DEVOLUCION DE DEUDA, CUENTA DE DEPOSITO: CUENTA UNICA DEL TESORO"/>
    <m/>
    <m/>
    <m/>
    <m/>
    <m/>
    <m/>
    <n v="0"/>
    <n v="795.52"/>
    <s v="NO_CONCILIADO"/>
  </r>
  <r>
    <x v="31"/>
    <m/>
    <x v="31"/>
    <x v="47"/>
    <s v="O20999550002"/>
    <s v="BOD"/>
    <n v="2099955"/>
    <m/>
    <s v="00041031107 DEPOSITO DE EFECTIVO, DEPOSITANTE: ARNOLD RUDY GONZALES TERRAZAS-IBMETRO, CONCEPTO: DEVOLUCION DE GASTOS DE TRANSPORTE, CUENTA DE DEPOSITO: CUENTA UNICA DEL TESORO"/>
    <m/>
    <m/>
    <m/>
    <m/>
    <m/>
    <m/>
    <n v="0"/>
    <n v="26"/>
    <s v="NO_CONCILIADO"/>
  </r>
  <r>
    <x v="7"/>
    <m/>
    <x v="7"/>
    <x v="47"/>
    <s v="O20999590002"/>
    <s v="BOD"/>
    <n v="2099959"/>
    <m/>
    <s v="00015011108 DEPOSITO DE EFECTIVO, DEPOSITANTE: KARINA INGRID MEDINACELI DIAZ, CONCEPTO: DEVOLUCION POR DOBLE PERCEPCION, CUENTA DE DEPOSITO: CUENTA UNICA DEL TESORO"/>
    <m/>
    <m/>
    <m/>
    <m/>
    <m/>
    <m/>
    <n v="0"/>
    <n v="3166.75"/>
    <s v="NO_CONCILIADO"/>
  </r>
  <r>
    <x v="9"/>
    <m/>
    <x v="9"/>
    <x v="47"/>
    <s v="O20999730002"/>
    <s v="BOD"/>
    <n v="2099973"/>
    <m/>
    <s v="00132072001 DEPOSITO DE EFECTIVO, DEPOSITANTE: DANIELA SANDOVAL CUELLAR, CONCEPTO: DEVOLUCION DE SIN 13% DE REPOSICION, CUENTA DE DEPOSITO: CUENTA UNICA DEL TESORO"/>
    <m/>
    <m/>
    <m/>
    <m/>
    <m/>
    <m/>
    <n v="0"/>
    <n v="361.4"/>
    <s v="NO_CONCILIADO"/>
  </r>
  <r>
    <x v="19"/>
    <m/>
    <x v="19"/>
    <x v="47"/>
    <s v="O20999790002"/>
    <s v="BOD"/>
    <n v="2099979"/>
    <m/>
    <s v="00099021001 DEPOSITO DE EFECTIVO, DEPOSITANTE: FERNANDO WILLY ORIHUELA TAPIA, CONCEPTO: COMPROMISO DE DEVOLUCION DE DEUDA POR DOBLE PERCEPCION DIC 22 A FEBRERO 23, CUENTA DE DEPOSITO: CUENTA UNICA DEL TESORO"/>
    <m/>
    <m/>
    <m/>
    <m/>
    <m/>
    <m/>
    <n v="0"/>
    <n v="5961.71"/>
    <s v="NO_CONCILIADO"/>
  </r>
  <r>
    <x v="36"/>
    <m/>
    <x v="36"/>
    <x v="47"/>
    <s v="O20999870002"/>
    <s v="BOD"/>
    <n v="2099987"/>
    <m/>
    <s v="00099021001 DEPOSITO DE EFECTIVO, DEPOSITANTE: JULIA MARIA QUISBERT LOPEZ, CONCEPTO: CONVENIO DOBLE PERCEPCION -SENASIR, CUENTA DE DEPOSITO: CUENTA UNICA DEL TESORO"/>
    <m/>
    <m/>
    <m/>
    <m/>
    <m/>
    <m/>
    <n v="0"/>
    <n v="0.4"/>
    <s v="NO_CONCILIADO"/>
  </r>
  <r>
    <x v="31"/>
    <m/>
    <x v="31"/>
    <x v="47"/>
    <s v="O20999930002"/>
    <s v="BOD"/>
    <n v="2099993"/>
    <m/>
    <s v="00041031107 DEPOSITO DE EFECTIVO, DEPOSITANTE: JORGE LUIS CUSI SARZURI, CONCEPTO: DEVOLUCION DE RECURSOS NO UTILIZADOS (PASAJES TERRESTRES), CUENTA DE DEPOSITO: CUENTA UNICA DEL TESORO"/>
    <m/>
    <m/>
    <m/>
    <m/>
    <m/>
    <m/>
    <n v="0"/>
    <n v="15"/>
    <s v="NO_CONCILIADO"/>
  </r>
  <r>
    <x v="31"/>
    <m/>
    <x v="31"/>
    <x v="47"/>
    <s v="O20999940002"/>
    <s v="BOD"/>
    <n v="2099994"/>
    <m/>
    <s v="00041031107 DEPOSITO DE EFECTIVO, DEPOSITANTE: LUIS ESTEBAN FLORES SAMO, CONCEPTO: DEVOLUCION DE RECURSOS NO UTILIZADOS (PASAJES TERRESTRES), CUENTA DE DEPOSITO: CUENTA UNICA DEL TESORO"/>
    <m/>
    <m/>
    <m/>
    <m/>
    <m/>
    <m/>
    <n v="0"/>
    <n v="125"/>
    <s v="NO_CONCILIADO"/>
  </r>
  <r>
    <x v="7"/>
    <m/>
    <x v="7"/>
    <x v="47"/>
    <s v="O20999950002"/>
    <s v="BOD"/>
    <n v="2099995"/>
    <m/>
    <s v="00015011107 DEPOSITO DE EFECTIVO, DEPOSITANTE: JORGE COSTAS, CONCEPTO: DEPÓSITO POR CARGO RECONEXION SERVICIO DE AGUA POTABLE, CUENTA DE DEPOSITO: CUENTA UNICA DEL TESORO"/>
    <m/>
    <m/>
    <m/>
    <m/>
    <m/>
    <m/>
    <n v="0"/>
    <n v="44.4"/>
    <s v="NO_CONCILIADO"/>
  </r>
  <r>
    <x v="1"/>
    <m/>
    <x v="1"/>
    <x v="47"/>
    <s v="O20999970002"/>
    <s v="BOD"/>
    <n v="2099997"/>
    <m/>
    <s v="00099021001 DEPOSITO DE EFECTIVO, DEPOSITANTE: JUSTA MENDOZA DE CARVAJAL, CONCEPTO: COBRO INDEVIDO DEVOLUCION RETRACTIVO, CUENTA DE DEPOSITO: CUENTA UNICA DEL TESORO"/>
    <m/>
    <m/>
    <m/>
    <m/>
    <m/>
    <m/>
    <n v="0"/>
    <n v="700"/>
    <s v="NO_CONCILIADO"/>
  </r>
  <r>
    <x v="86"/>
    <m/>
    <x v="86"/>
    <x v="47"/>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r>
  <r>
    <x v="4"/>
    <m/>
    <x v="4"/>
    <x v="47"/>
    <s v="O21000020002"/>
    <s v="BOD"/>
    <n v="2100002"/>
    <m/>
    <s v="00046171101 DEPOSITO DE EFECTIVO, DEPOSITANTE: IMPORTADORA Y EXPORTADORA MATERMED, CONCEPTO: (1) SANCION JURIDICA, CUENTA DE DEPOSITO: CUENTA UNICA DEL TESORO"/>
    <m/>
    <m/>
    <m/>
    <m/>
    <m/>
    <m/>
    <n v="0"/>
    <n v="840"/>
    <s v="NO_CONCILIADO"/>
  </r>
  <r>
    <x v="1"/>
    <m/>
    <x v="1"/>
    <x v="47"/>
    <s v="O21000030002"/>
    <s v="BOD"/>
    <n v="2100003"/>
    <m/>
    <s v="00099021001 DEPOSITO DE EFECTIVO, DEPOSITANTE: RA-5 &quot;MY. ARTURO VERGARA&quot;, CONCEPTO: REVERSION DE SERVICIOS BASICOS MES DIC/22 DEL RA-5 &quot;MY. VERGARA&quot; P-720, CUENTA DE DEPOSITO: CUENTA UNICA DEL TESORO"/>
    <m/>
    <m/>
    <m/>
    <m/>
    <m/>
    <m/>
    <n v="0"/>
    <n v="50"/>
    <s v="NO_CONCILIADO"/>
  </r>
  <r>
    <x v="1"/>
    <m/>
    <x v="1"/>
    <x v="47"/>
    <s v="O21000080002"/>
    <s v="BOD"/>
    <n v="2100008"/>
    <m/>
    <s v="00099021001 DEPOSITO DE EFECTIVO, DEPOSITANTE: RUFINA RUIZ RAMOS, CONCEPTO: REVERSION DE SUELDO MES FEBRERO 2023 A LA CUENTA 00099021001, CUENTA DE DEPOSITO: CUENTA UNICA DEL TESORO"/>
    <m/>
    <m/>
    <m/>
    <m/>
    <m/>
    <m/>
    <n v="0"/>
    <n v="4947.1899999999996"/>
    <s v="NO_CONCILIADO"/>
  </r>
  <r>
    <x v="4"/>
    <m/>
    <x v="4"/>
    <x v="47"/>
    <s v="O21000150002"/>
    <s v="BOD"/>
    <n v="2100015"/>
    <m/>
    <s v="00046171101 DEPOSITO DE EFECTIVO, DEPOSITANTE: NICOLE GABRIELA TARQUI MENDEZ, CONCEPTO: DEVOLUCION POR CAMBIO DE HORARIO DE VIAJE, CUENTA DE DEPOSITO: CUENTA UNICA DEL TESORO"/>
    <m/>
    <m/>
    <m/>
    <m/>
    <m/>
    <m/>
    <n v="0"/>
    <n v="30"/>
    <s v="NO_CONCILIADO"/>
  </r>
  <r>
    <x v="4"/>
    <m/>
    <x v="4"/>
    <x v="47"/>
    <s v="O21000220002"/>
    <s v="BOD"/>
    <n v="2100022"/>
    <m/>
    <s v="00046171101 DEPOSITO DE EFECTIVO, DEPOSITANTE: YURI WERNER QUISBERT ARUQUIPA, CONCEPTO: DEVOLUCION DE CAMBIO DE HORARIO DE VIAJE, CUENTA DE DEPOSITO: CUENTA UNICA DEL TESORO"/>
    <m/>
    <m/>
    <m/>
    <m/>
    <m/>
    <m/>
    <n v="0"/>
    <n v="60"/>
    <s v="NO_CONCILIADO"/>
  </r>
  <r>
    <x v="1"/>
    <m/>
    <x v="1"/>
    <x v="47"/>
    <s v="O21000370002"/>
    <s v="BOD"/>
    <n v="2100037"/>
    <m/>
    <s v="00099021001 DEPOSITO DE EFECTIVO, DEPOSITANTE: CARLOS DENCEL PELAEZ PACHECO, CONCEPTO: REMUNERACION MAXIMA PERMITIDA MES FEBRERO 2023, CUENTA DE DEPOSITO: CUENTA UNICA DEL TESORO"/>
    <m/>
    <m/>
    <m/>
    <m/>
    <m/>
    <m/>
    <n v="0"/>
    <n v="2589.23"/>
    <s v="NO_CONCILIADO"/>
  </r>
  <r>
    <x v="4"/>
    <m/>
    <x v="4"/>
    <x v="47"/>
    <s v="O21000440002"/>
    <s v="BOD"/>
    <n v="2100044"/>
    <m/>
    <s v="00099021001 DEPOSITO DE EFECTIVO, DEPOSITANTE: VICEMINISTERIO DE DEPORTES, CONCEPTO: DEVOLUCION DE FONDOS EN AVANCE, JUAN QUIROGA MOSCOSO,SALDO, CUENTA DE DEPOSITO: CUENTA UNICA DEL TESORO"/>
    <m/>
    <m/>
    <m/>
    <m/>
    <m/>
    <m/>
    <n v="0"/>
    <n v="125"/>
    <s v="NO_CONCILIADO"/>
  </r>
  <r>
    <x v="27"/>
    <m/>
    <x v="27"/>
    <x v="47"/>
    <s v="O21000470002"/>
    <s v="BOD"/>
    <n v="2100047"/>
    <m/>
    <s v="00086011102 DEPOSITO DE EFECTIVO, DEPOSITANTE: EMP DE TRANS DE CARBURANTES Y CAR EMTRACAR SRL, CONCEPTO: MULTAS POR CONTRAVENCIONES A LA LEY DEL MEDIO AMBIENTE, CUENTA DE DEPOSITO: CUENTA UNICA DEL TESORO"/>
    <m/>
    <m/>
    <m/>
    <m/>
    <m/>
    <m/>
    <n v="0"/>
    <n v="9003"/>
    <s v="NO_CONCILIADO"/>
  </r>
  <r>
    <x v="59"/>
    <m/>
    <x v="59"/>
    <x v="47"/>
    <s v="O21000500002"/>
    <s v="BOD"/>
    <n v="2100050"/>
    <m/>
    <s v="00206012001 DEPOSITO DE EFECTIVO, DEPOSITANTE: INSTITUTO NACIONAL DE ESTADISTICA, CONCEPTO: DEPÓSITO POR VENTAS DE LA OFICINA CENTRAL LA PAZ FECHA 13/03/2023, CUENTA DE DEPOSITO: CUENTA UNICA DEL TESORO"/>
    <m/>
    <m/>
    <m/>
    <m/>
    <m/>
    <m/>
    <n v="0"/>
    <n v="52.45"/>
    <s v="NO_CONCILIADO"/>
  </r>
  <r>
    <x v="31"/>
    <m/>
    <x v="31"/>
    <x v="47"/>
    <s v="O21000510002"/>
    <s v="BOD"/>
    <n v="2100051"/>
    <m/>
    <s v="00041031107 DEPOSITO DE EFECTIVO, DEPOSITANTE: MARCO ANTONIO GALLARDO MARTINEZ, CONCEPTO: DEVOLUCION POR RECURSOS NO UTILIZADOS, CUENTA DE DEPOSITO: CUENTA UNICA DEL TESORO"/>
    <m/>
    <m/>
    <m/>
    <m/>
    <m/>
    <m/>
    <n v="0"/>
    <n v="155"/>
    <s v="NO_CONCILIADO"/>
  </r>
  <r>
    <x v="87"/>
    <m/>
    <x v="87"/>
    <x v="47"/>
    <s v="B20998820002"/>
    <s v="BOD"/>
    <n v="2099882"/>
    <m/>
    <s v="00591012001 DEP.DE CHEQ.AJENOS,RET.DE CAM.,CONCEPTO: DEPÓSITOS N°38511479 LINEA ROJA DEL 05/02/2023 CIP 589 BS.400.- Y DOC. ADJ.,DEP.: EMP. ESTATAL DE TRANSPORTE POR CABLE MI TELEFERICO"/>
    <m/>
    <m/>
    <m/>
    <m/>
    <m/>
    <m/>
    <n v="0"/>
    <n v="400"/>
    <s v="NO_CONCILIADO"/>
  </r>
  <r>
    <x v="87"/>
    <m/>
    <x v="87"/>
    <x v="47"/>
    <s v="B20998830002"/>
    <s v="BOD"/>
    <n v="2099883"/>
    <m/>
    <s v="00591012001 DEP.DE CHEQ.AJENOS,RET.DE CAM.,CONCEPTO: DEPÓSITOS NO IDENTIFICADOS POR ALQUILERES Y PUBLICIDAD, GESTION 2023, SG HR MT/2023-00665 Y DOC. ADJ,DEP.: EMP. ESTATAL DE TRANSPORTE POR CABLE MI TELEFERICO"/>
    <m/>
    <m/>
    <m/>
    <m/>
    <m/>
    <m/>
    <n v="0"/>
    <n v="4767.76"/>
    <s v="NO_CONCILIADO"/>
  </r>
  <r>
    <x v="87"/>
    <m/>
    <x v="87"/>
    <x v="47"/>
    <s v="B20998840002"/>
    <s v="BOD"/>
    <n v="2099884"/>
    <m/>
    <s v="00591012001 DEP.DE CHEQ.AJENOS,RET.DE CAM.,CONCEPTO: DEPÓSITOS VENTA DE ACEITE LINEA BLANCA, VERDE Y CELESTE GESTION 2023, SG HR MT/2023-00688 Y DOC. ADJ,DEP.: EMP. ESTATAL DE TRANSPORTE POR CABLE MI TELEFERICO"/>
    <m/>
    <m/>
    <m/>
    <m/>
    <m/>
    <m/>
    <n v="0"/>
    <n v="3432"/>
    <s v="NO_CONCILIADO"/>
  </r>
  <r>
    <x v="87"/>
    <m/>
    <x v="87"/>
    <x v="47"/>
    <s v="B20998850002"/>
    <s v="BOD"/>
    <n v="2099885"/>
    <m/>
    <s v="00591012001 DEP.DE CHEQ.AJENOS,RET.DE CAM.,CONCEPTO: DEPÓSITOS NO IDENTIFICADOS POR ALQUILERES Y PUBLICIDAD GESTION 2020,SG HR MT/2022-08958 Y DOC. ADJ.,DEP.: EMP. ESTATAL DE TRANSPORTE POR CABLE MI TELEFERICO"/>
    <m/>
    <m/>
    <m/>
    <m/>
    <m/>
    <m/>
    <n v="0"/>
    <n v="7140.34"/>
    <s v="NO_CONCILIADO"/>
  </r>
  <r>
    <x v="87"/>
    <m/>
    <x v="87"/>
    <x v="47"/>
    <s v="B20998860002"/>
    <s v="BOD"/>
    <n v="2099886"/>
    <m/>
    <s v="00591012001 DEP.DE CHEQ.AJENOS,RET.DE CAM.,CONCEPTO: DEPÓSITOS NO IDENTIFICADOS POR ALQUILERES Y PUBLICIDAD GESTION 2021, SG HR MT/2022-08969 Y DOC. ADJ.,DEP.: EMP. ESTATAL DE TRANSPORTE POR CABLE MI TELEFERICO"/>
    <m/>
    <m/>
    <m/>
    <m/>
    <m/>
    <m/>
    <n v="0"/>
    <n v="19700.02"/>
    <s v="NO_CONCILIADO"/>
  </r>
  <r>
    <x v="87"/>
    <m/>
    <x v="87"/>
    <x v="47"/>
    <s v="B20998870002"/>
    <s v="BOD"/>
    <n v="2099887"/>
    <m/>
    <s v="00591012001 DEP.DE CHEQ.AJENOS,RET.DE CAM.,CONCEPTO: DEPÓSITOS NO IDENTIFICADOS POR ALQUILERES Y PUBLICIDAD GESTION 2021, SG HR MT/2023-00644 Y DOC. ADJ,DEP.: EMP. ESTATAL DE TRANSPORTE POR CABLE MI TELEFERICO"/>
    <m/>
    <m/>
    <m/>
    <m/>
    <m/>
    <m/>
    <n v="0"/>
    <n v="6575"/>
    <s v="NO_CONCILIADO"/>
  </r>
  <r>
    <x v="87"/>
    <m/>
    <x v="87"/>
    <x v="47"/>
    <s v="B20998880002"/>
    <s v="BOD"/>
    <n v="2099888"/>
    <m/>
    <s v="00591012001 DEP.DE CHEQ.AJENOS,RET.DE CAM.,CONCEPTO: DEPÓSITOS POR EXTRAVIO DE CREDENCIALES Y ROPA DE TRABAJO SEGUN BOLETAS DE DEPÓSITOS Y DOC. ADJ.,DEP.: EMP. ESTATAL DE TRANSPORTE POR CABLE MI TELEFERICO"/>
    <m/>
    <m/>
    <m/>
    <m/>
    <m/>
    <m/>
    <n v="0"/>
    <n v="1198"/>
    <s v="NO_CONCILIADO"/>
  </r>
  <r>
    <x v="24"/>
    <m/>
    <x v="24"/>
    <x v="47"/>
    <s v="B20999240002"/>
    <s v="BOD"/>
    <n v="2099924"/>
    <m/>
    <s v="00099021001 DEP.DE CHEQ.AJENOS,RET.DE CAM.,CONCEPTO: ERICK DARIO BURGOS SEGOVIA,DEP.: BANCO UNION S.A. , PROCEDENCIA: BANCO UNION S.A., CHEQUE: 188006, FECHA DE EMISION:14/03/2023"/>
    <m/>
    <m/>
    <m/>
    <m/>
    <m/>
    <m/>
    <n v="0"/>
    <n v="3413.11"/>
    <s v="NO_CONCILIADO"/>
  </r>
  <r>
    <x v="24"/>
    <m/>
    <x v="24"/>
    <x v="47"/>
    <s v="B20999290002"/>
    <s v="BOD"/>
    <n v="2099929"/>
    <m/>
    <s v="00099021001 DEP.DE CHEQ.AJENOS,RET.DE CAM.,CONCEPTO: ERICK DARIO BURGOS SEGOVIA,DEP.: BANCO UNION SA , PROCEDENCIA: BANCO UNION S.A., CHEQUE: 188005, FECHA DE EMISION:14/03/2023"/>
    <m/>
    <m/>
    <m/>
    <m/>
    <m/>
    <m/>
    <n v="0"/>
    <n v="3413.11"/>
    <s v="NO_CONCILIADO"/>
  </r>
  <r>
    <x v="24"/>
    <m/>
    <x v="24"/>
    <x v="47"/>
    <s v="B20999310002"/>
    <s v="BOD"/>
    <n v="2099931"/>
    <m/>
    <s v="00099021001 DEP.DE CHEQ.AJENOS,RET.DE CAM.,CONCEPTO: ERICK DARIO BURGOS SEGOVIA,DEP.: BANCO UNION SA , PROCEDENCIA: BANCO UNION S.A., CHEQUE: 188004, FECHA DE EMISION:14/03/2023"/>
    <m/>
    <m/>
    <m/>
    <m/>
    <m/>
    <m/>
    <n v="0"/>
    <n v="2905.57"/>
    <s v="NO_CONCILIADO"/>
  </r>
  <r>
    <x v="3"/>
    <m/>
    <x v="3"/>
    <x v="47"/>
    <s v="B20999370002"/>
    <s v="BOD"/>
    <n v="2099937"/>
    <m/>
    <s v="00389012001 DEP.DE CHEQ.AJENOS,RET.DE CAM.,CONCEPTO: DEPÓSITO DE GARANTIA REGIONAL SCZ,DEP.: NAABOL/SCZ/GARANTIA , PROCEDENCIA: BANCO UNION S.A., CHEQUE: 221, FECHA DE EMISION:14/03/2023"/>
    <m/>
    <m/>
    <m/>
    <m/>
    <m/>
    <m/>
    <n v="0"/>
    <n v="220302.65"/>
    <s v="NO_CONCILIADO"/>
  </r>
  <r>
    <x v="3"/>
    <m/>
    <x v="3"/>
    <x v="47"/>
    <s v="B20999390002"/>
    <s v="BOD"/>
    <n v="2099939"/>
    <m/>
    <s v="00389012001 DEP.DE CHEQ.AJENOS,RET.DE CAM.,CONCEPTO: DEPÓSITO DE GARANTIA REGIONAL BENI,DEP.: NAABOL/BNI/GARANTIA , PROCEDENCIA: BANCO UNION S.A., CHEQUE: 220, FECHA DE EMISION:14/03/2023"/>
    <m/>
    <m/>
    <m/>
    <m/>
    <m/>
    <m/>
    <n v="0"/>
    <n v="6774.93"/>
    <s v="NO_CONCILIADO"/>
  </r>
  <r>
    <x v="3"/>
    <m/>
    <x v="3"/>
    <x v="47"/>
    <s v="B20999410002"/>
    <s v="BOD"/>
    <n v="2099941"/>
    <m/>
    <s v="00389012001 DEP.DE CHEQ.AJENOS,RET.DE CAM.,CONCEPTO: DEPÓSITO DE GARANTIA REGIONAL LPZ,DEP.: NAABOL/LPZ/GARANTIA , PROCEDENCIA: BANCO UNION S.A., CHEQUE: 219, FECHA DE EMISION:14/03/2023"/>
    <m/>
    <m/>
    <m/>
    <m/>
    <m/>
    <m/>
    <n v="0"/>
    <n v="20742.29"/>
    <s v="NO_CONCILIADO"/>
  </r>
  <r>
    <x v="3"/>
    <m/>
    <x v="3"/>
    <x v="47"/>
    <s v="B20999420002"/>
    <s v="BOD"/>
    <n v="2099942"/>
    <m/>
    <s v="00389012001 DEP.DE CHEQ.AJENOS,RET.DE CAM.,CONCEPTO: DEPÓSITO DE GARANTIA REGIONAL CBB,DEP.: NAABOL/CBB/GARANTIA , PROCEDENCIA: BANCO UNION S.A., CHEQUE: 218, FECHA DE EMISION:14/03/2023"/>
    <m/>
    <m/>
    <m/>
    <m/>
    <m/>
    <m/>
    <n v="0"/>
    <n v="23743.09"/>
    <s v="NO_CONCILIADO"/>
  </r>
  <r>
    <x v="76"/>
    <m/>
    <x v="76"/>
    <x v="47"/>
    <s v="B20999480002"/>
    <s v="BOD"/>
    <n v="2099948"/>
    <m/>
    <s v="00254014201 DEP.DE CHEQ.AJENOS,RET.DE CAM.,CONCEPTO: TRANSFERENCIA DE RECURSOS GAM COLCHA K,DEP.: INSTITUTO DEL SEGURO AGRARIO , PROCEDENCIA: BANCO UNION S.A., CHEQUE: 2356, FECHA DE EMISION:14/03/2023"/>
    <m/>
    <m/>
    <m/>
    <m/>
    <m/>
    <m/>
    <n v="0"/>
    <n v="46429"/>
    <s v="NO_CONCILIADO"/>
  </r>
  <r>
    <x v="76"/>
    <m/>
    <x v="76"/>
    <x v="47"/>
    <s v="B20999520002"/>
    <s v="BOD"/>
    <n v="2099952"/>
    <m/>
    <s v="00254014101 DEP.DE CHEQ.AJENOS,RET.DE CAM.,CONCEPTO: TRANSFERENCIA DE RECURSOS GAM CHAYANTA,DEP.: INSTITUTO DEL SEGURO AGRARIO , PROCEDENCIA: BANCO UNION S.A., CHEQUE: 2355, FECHA DE EMISION:14/03/2023"/>
    <m/>
    <m/>
    <m/>
    <m/>
    <m/>
    <m/>
    <n v="0"/>
    <n v="147229"/>
    <s v="NO_CONCILIADO"/>
  </r>
  <r>
    <x v="76"/>
    <m/>
    <x v="76"/>
    <x v="47"/>
    <s v="B20999540002"/>
    <s v="BOD"/>
    <n v="2099954"/>
    <m/>
    <s v="00254014101 DEP.DE CHEQ.AJENOS,RET.DE CAM.,CONCEPTO: TRANSFERENCIA DE RECURSOS GAM BETANZOS,DEP.: INSTITUTO DEL SEGURO AGRARIO , PROCEDENCIA: BANCO UNION S.A., CHEQUE: 2354, FECHA DE EMISION:14/03/2023"/>
    <m/>
    <m/>
    <m/>
    <m/>
    <m/>
    <m/>
    <n v="0"/>
    <n v="312503"/>
    <s v="NO_CONCILIADO"/>
  </r>
  <r>
    <x v="76"/>
    <m/>
    <x v="76"/>
    <x v="47"/>
    <s v="B20999560002"/>
    <s v="BOD"/>
    <n v="2099956"/>
    <m/>
    <s v="00254014101 DEP.DE CHEQ.AJENOS,RET.DE CAM.,CONCEPTO: TRANSFERENCIA DE RECURSOS GAM SORACACHI,DEP.: INSTITUTO DEL SEGURO AGRARIO , PROCEDENCIA: BANCO UNION S.A., CHEQUE: 2353, FECHA DE EMISION:14/03/2023"/>
    <m/>
    <m/>
    <m/>
    <m/>
    <m/>
    <m/>
    <n v="0"/>
    <n v="141802"/>
    <s v="NO_CONCILIADO"/>
  </r>
  <r>
    <x v="76"/>
    <m/>
    <x v="76"/>
    <x v="47"/>
    <s v="B20999570002"/>
    <s v="BOD"/>
    <n v="2099957"/>
    <m/>
    <s v="00254014101 DEP.DE CHEQ.AJENOS,RET.DE CAM.,CONCEPTO: TRANSFERENCIA DE RECURSOS GAM CARACOLLO,DEP.: INSTITUTO DEL SEGURO AGRARIO , PROCEDENCIA: BANCO UNION S.A., CHEQUE: 2352, FECHA DE EMISION:14/03/2023"/>
    <m/>
    <m/>
    <m/>
    <m/>
    <m/>
    <m/>
    <n v="0"/>
    <n v="337353"/>
    <s v="NO_CONCILIADO"/>
  </r>
  <r>
    <x v="76"/>
    <m/>
    <x v="76"/>
    <x v="47"/>
    <s v="B20999600002"/>
    <s v="BOD"/>
    <n v="2099960"/>
    <m/>
    <s v="00254014101 DEP.DE CHEQ.AJENOS,RET.DE CAM.,CONCEPTO: TRANSFERENCIA DE RECURSOS GAM VILLA CHARCAS,DEP.: INSTITUTO DEL SEGURO AGRARIO , PROCEDENCIA: BANCO UNION S.A., CHEQUE: 2351, FECHA DE EMISION:14/03/2023"/>
    <m/>
    <m/>
    <m/>
    <m/>
    <m/>
    <m/>
    <n v="0"/>
    <n v="190960"/>
    <s v="NO_CONCILIADO"/>
  </r>
  <r>
    <x v="76"/>
    <m/>
    <x v="76"/>
    <x v="47"/>
    <s v="B20999610002"/>
    <s v="BOD"/>
    <n v="2099961"/>
    <m/>
    <s v="00254014101 DEP.DE CHEQ.AJENOS,RET.DE CAM.,CONCEPTO: TRANSFERENCIA DE RECURSOS GAM DEL VILLAR,DEP.: INSTITUTO DEL SEGURO AGRARIO , PROCEDENCIA: BANCO UNION S.A., CHEQUE: 2341, FECHA DE EMISION:10/03/2023"/>
    <m/>
    <m/>
    <m/>
    <m/>
    <m/>
    <m/>
    <n v="0"/>
    <n v="80275"/>
    <s v="NO_CONCILIADO"/>
  </r>
  <r>
    <x v="88"/>
    <m/>
    <x v="88"/>
    <x v="47"/>
    <s v="B20999690002"/>
    <s v="BOD"/>
    <n v="2099969"/>
    <m/>
    <s v="00585012002 DEP.DE CHEQ.AJENOS,RET.DE CAM.,CONCEPTO: DEPÓSITOS VARIOS,DEP.: AGENCIA BOLIVIANA ESPACIAL , PROCEDENCIA: BANCO UNION S.A., CHEQUE: 1435, FECHA DE EMISION:09/03/2023"/>
    <m/>
    <m/>
    <m/>
    <m/>
    <m/>
    <m/>
    <n v="0"/>
    <n v="47.5"/>
    <s v="NO_CONCILIADO"/>
  </r>
  <r>
    <x v="34"/>
    <m/>
    <x v="34"/>
    <x v="47"/>
    <s v="O20999900002"/>
    <s v="BOD"/>
    <n v="2099990"/>
    <m/>
    <s v="00597012001 DEPOSITO DE EFECTIVO, DEPOSITANTE: MOSCOSO CORONADO ALVARO ALEJANDRO, CONCEPTO: DEVOLUCION ENERO, CUENTA DE DEPOSITO: CUENTA UNICA DEL TESORO"/>
    <m/>
    <m/>
    <m/>
    <m/>
    <m/>
    <m/>
    <n v="0"/>
    <n v="0.1"/>
    <s v="CONCILIADO_PARCIAL"/>
  </r>
  <r>
    <x v="4"/>
    <m/>
    <x v="4"/>
    <x v="48"/>
    <s v="O21001920002"/>
    <s v="BOD"/>
    <n v="2100192"/>
    <m/>
    <s v="00046024204 DEPOSITO DE EFECTIVO, DEPOSITANTE: FREDDY TAMAYO CENTELLAS-MSYD, CONCEPTO: DEVOLUCION POR ASIGNACION DE VIATICOS DR JESUS ANIBAL PARRADO, CUENTA DE DEPOSITO: CUENTA UNICA DEL TESORO"/>
    <m/>
    <m/>
    <m/>
    <m/>
    <m/>
    <m/>
    <n v="0"/>
    <n v="1006.67"/>
    <s v="NO_CONCILIADO"/>
  </r>
  <r>
    <x v="1"/>
    <m/>
    <x v="1"/>
    <x v="48"/>
    <s v="O21001970002"/>
    <s v="BOD"/>
    <n v="2100197"/>
    <m/>
    <s v="00099021001 DEPOSITO DE EFECTIVO, DEPOSITANTE: EDDY WILDER LAURA BALTAZAR, CONCEPTO: DEVOLUCION DE HABERES, CUENTA DE DEPOSITO: CUENTA UNICA DEL TESORO"/>
    <m/>
    <m/>
    <m/>
    <m/>
    <m/>
    <m/>
    <n v="0"/>
    <n v="81310.38"/>
    <s v="NO_CONCILIADO"/>
  </r>
  <r>
    <x v="27"/>
    <m/>
    <x v="27"/>
    <x v="48"/>
    <s v="O21002030002"/>
    <s v="BOD"/>
    <n v="2100203"/>
    <m/>
    <s v="00099021001 DEPOSITO DE EFECTIVO, DEPOSITANTE: MINISTERIO DE MEDIO AMBIENTE Y AGUA, CONCEPTO: DEVOLUCION DE VIATICOS POR VIAJE A COCHABAMBA DE FECHA 31/08/2022 A 04/09/2022, CUENTA DE DEPOSITO: CUENTA UNICA DEL TESORO"/>
    <m/>
    <m/>
    <m/>
    <m/>
    <m/>
    <m/>
    <n v="0"/>
    <n v="1484"/>
    <s v="NO_CONCILIADO"/>
  </r>
  <r>
    <x v="7"/>
    <m/>
    <x v="7"/>
    <x v="48"/>
    <s v="O21002040002"/>
    <s v="BOD"/>
    <n v="2100204"/>
    <m/>
    <s v="00099021001 DEPOSITO DE EFECTIVO, DEPOSITANTE: DAVID WALTER TARQUI CHUQUIMIA, CONCEPTO: COMPROMISO DE DEVOLUCION DE DEUDA, CUENTA DE DEPOSITO: CUENTA UNICA DEL TESORO"/>
    <m/>
    <m/>
    <m/>
    <m/>
    <m/>
    <m/>
    <n v="0"/>
    <n v="1287.98"/>
    <s v="NO_CONCILIADO"/>
  </r>
  <r>
    <x v="84"/>
    <m/>
    <x v="84"/>
    <x v="48"/>
    <s v="O21002050002"/>
    <s v="BOD"/>
    <n v="2100205"/>
    <m/>
    <s v="00599012001 DEPOSITO DE EFECTIVO, DEPOSITANTE: ANTONIO RODOLFO AMEZAGA CHAVEZ, CONCEPTO: DEVOLUCION POR ACTUALIZACION PORCENTAJE RETENCION IMPOSITIVA, CONTRATO EBA/CDIR/2022-036., CUENTA DE DEPOSITO: CUENTA UNICA DEL TESORO"/>
    <m/>
    <m/>
    <m/>
    <m/>
    <m/>
    <m/>
    <n v="0"/>
    <n v="41.42"/>
    <s v="NO_CONCILIADO"/>
  </r>
  <r>
    <x v="10"/>
    <m/>
    <x v="10"/>
    <x v="48"/>
    <s v="O21002060002"/>
    <s v="BOD"/>
    <n v="2100206"/>
    <m/>
    <s v="00291014205 DEPOSITO DE EFECTIVO, DEPOSITANTE: HUGO BOCANEGRA CAMPAÑA-ABC, CONCEPTO: DEVOLUCION DE VIATICOS PREV 369/2022, CUENTA DE DEPOSITO: CUENTA UNICA DEL TESORO"/>
    <m/>
    <m/>
    <m/>
    <m/>
    <m/>
    <m/>
    <n v="0"/>
    <n v="336"/>
    <s v="NO_CONCILIADO"/>
  </r>
  <r>
    <x v="1"/>
    <m/>
    <x v="1"/>
    <x v="48"/>
    <s v="O21002080002"/>
    <s v="BOD"/>
    <n v="2100208"/>
    <m/>
    <s v="00099021001 DEPOSITO DE EFECTIVO, DEPOSITANTE: CARLOS EDUARDO TITO MELGAR, CONCEPTO: REGULARIZACIONES TOPE SALARIAL GESTION SEPTIEMBRE 2022, CUENTA DE DEPOSITO: CUENTA UNICA DEL TESORO"/>
    <m/>
    <m/>
    <m/>
    <m/>
    <m/>
    <m/>
    <n v="0"/>
    <n v="3558.21"/>
    <s v="NO_CONCILIADO"/>
  </r>
  <r>
    <x v="1"/>
    <m/>
    <x v="1"/>
    <x v="48"/>
    <s v="O21002090002"/>
    <s v="BOD"/>
    <n v="2100209"/>
    <m/>
    <s v="00099021001 DEPOSITO DE EFECTIVO, DEPOSITANTE: CARLOS EDUARDO TITO MELGAR, CONCEPTO: REGULARIZACIONES TOPE SALARIAL GESTION OCTUBRE 2022, CUENTA DE DEPOSITO: CUENTA UNICA DEL TESORO"/>
    <m/>
    <m/>
    <m/>
    <m/>
    <m/>
    <m/>
    <n v="0"/>
    <n v="3558.21"/>
    <s v="NO_CONCILIADO"/>
  </r>
  <r>
    <x v="1"/>
    <m/>
    <x v="1"/>
    <x v="48"/>
    <s v="O21002110002"/>
    <s v="BOD"/>
    <n v="2100211"/>
    <m/>
    <s v="00099021001 DEPOSITO DE EFECTIVO, DEPOSITANTE: CARLOS EDUARDO TITO MELGAR, CONCEPTO: REGULARIZACIONES TOPE SALARIAL GESTION NOVIEMBRE 2022, CUENTA DE DEPOSITO: CUENTA UNICA DEL TESORO"/>
    <m/>
    <m/>
    <m/>
    <m/>
    <m/>
    <m/>
    <n v="0"/>
    <n v="3558.21"/>
    <s v="NO_CONCILIADO"/>
  </r>
  <r>
    <x v="4"/>
    <m/>
    <x v="4"/>
    <x v="48"/>
    <s v="O21002120002"/>
    <s v="BOD"/>
    <n v="2100212"/>
    <m/>
    <s v="00099021001 DEPOSITO DE EFECTIVO, DEPOSITANTE: SIGRIDA VERENICE ARIAS EYZAGUIRRE, CONCEPTO: DOBLE PERCEPCION, CUENTA DE DEPOSITO: CUENTA UNICA DEL TESORO"/>
    <m/>
    <m/>
    <m/>
    <m/>
    <m/>
    <m/>
    <n v="0"/>
    <n v="181.1"/>
    <s v="NO_CONCILIADO"/>
  </r>
  <r>
    <x v="1"/>
    <m/>
    <x v="1"/>
    <x v="48"/>
    <s v="O21002130002"/>
    <s v="BOD"/>
    <n v="2100213"/>
    <m/>
    <s v="00099021001 DEPOSITO DE EFECTIVO, DEPOSITANTE: CARLOS EDUARDO TITO MELGAR, CONCEPTO: REGULARIZACIONES TOPE SALARIAL GESTION DICIEMBRE 2022, CUENTA DE DEPOSITO: CUENTA UNICA DEL TESORO"/>
    <m/>
    <m/>
    <m/>
    <m/>
    <m/>
    <m/>
    <n v="0"/>
    <n v="3558.21"/>
    <s v="NO_CONCILIADO"/>
  </r>
  <r>
    <x v="4"/>
    <m/>
    <x v="4"/>
    <x v="48"/>
    <s v="O21002140002"/>
    <s v="BOD"/>
    <n v="2100214"/>
    <m/>
    <s v="00046171101 DEPOSITO DE EFECTIVO, DEPOSITANTE: EMPRESA:ZABIM S.R.L., CONCEPTO: SANCION POR INCUMPLIMIENTO A REINSCRIPCION GESTION 2020,2021,2022, CUENTA DE DEPOSITO: CUENTA UNICA DEL TESORO"/>
    <m/>
    <m/>
    <m/>
    <m/>
    <m/>
    <m/>
    <n v="0"/>
    <n v="2500"/>
    <s v="NO_CONCILIADO"/>
  </r>
  <r>
    <x v="63"/>
    <m/>
    <x v="63"/>
    <x v="48"/>
    <s v="O21002160002"/>
    <s v="BOD"/>
    <n v="2100216"/>
    <m/>
    <s v="00342012001 DEPOSITO DE EFECTIVO, DEPOSITANTE: OSCAR BASUALDO LLANOS, CONCEPTO: DEVOLUCION DE SUELDOS Y SALARIOS DEL MES DE SEPTIEMBRE GESTION 2022, CUENTA DE DEPOSITO: CUENTA UNICA DEL TESORO"/>
    <m/>
    <m/>
    <m/>
    <m/>
    <m/>
    <m/>
    <n v="0"/>
    <n v="4327.84"/>
    <s v="NO_CONCILIADO"/>
  </r>
  <r>
    <x v="63"/>
    <m/>
    <x v="63"/>
    <x v="48"/>
    <s v="O21002180002"/>
    <s v="BOD"/>
    <n v="2100218"/>
    <m/>
    <s v="00342012001 DEPOSITO DE EFECTIVO, DEPOSITANTE: OSCAR BASUALDO LLANOS, CONCEPTO: DEVOLUCION DE SUELDOS Y SALARIOS DEL MES DE OCTUBRE GESTION 2022, CUENTA DE DEPOSITO: CUENTA UNICA DEL TESORO"/>
    <m/>
    <m/>
    <m/>
    <m/>
    <m/>
    <m/>
    <n v="0"/>
    <n v="2452.44"/>
    <s v="NO_CONCILIADO"/>
  </r>
  <r>
    <x v="31"/>
    <m/>
    <x v="31"/>
    <x v="48"/>
    <s v="O21002280002"/>
    <s v="BOD"/>
    <n v="2100228"/>
    <m/>
    <s v="00041031107 DEPOSITO DE EFECTIVO, DEPOSITANTE: EDSON FERNANDO RAMOS LIMACHI-IBMETRO, CONCEPTO: DEVOLUCION DE GASTOS OPERATIVOS, CUENTA DE DEPOSITO: CUENTA UNICA DEL TESORO"/>
    <m/>
    <m/>
    <m/>
    <m/>
    <m/>
    <m/>
    <n v="0"/>
    <n v="70"/>
    <s v="NO_CONCILIADO"/>
  </r>
  <r>
    <x v="4"/>
    <m/>
    <x v="4"/>
    <x v="48"/>
    <s v="O21002320002"/>
    <s v="BOD"/>
    <n v="2100232"/>
    <m/>
    <s v="00046171101 DEPOSITO DE EFECTIVO, DEPOSITANTE: CARLOS ALVARADO HUANCA, CONCEPTO: PAGO DEL 13%-IVA POR LAS FACTURAS N°168171 N°168172 NO DECLARADAS EN EL MES DE ENERO 2023, CUENTA DE DEPOSITO: CUENTA UNICA DEL TESORO"/>
    <m/>
    <m/>
    <m/>
    <m/>
    <m/>
    <m/>
    <n v="0"/>
    <n v="10.4"/>
    <s v="NO_CONCILIADO"/>
  </r>
  <r>
    <x v="62"/>
    <m/>
    <x v="62"/>
    <x v="48"/>
    <s v="O21002330002"/>
    <s v="BOD"/>
    <n v="2100233"/>
    <m/>
    <s v="00010011102 DEPOSITO DE EFECTIVO, DEPOSITANTE: CESAR ADALID SILES BAZAN, CONCEPTO: DEVOLUCION DE VIATICOS, CUENTA DE DEPOSITO: CUENTA UNICA DEL TESORO"/>
    <m/>
    <m/>
    <m/>
    <m/>
    <m/>
    <m/>
    <n v="0"/>
    <n v="1431.75"/>
    <s v="NO_CONCILIADO"/>
  </r>
  <r>
    <x v="27"/>
    <m/>
    <x v="27"/>
    <x v="48"/>
    <s v="O21002340002"/>
    <s v="BOD"/>
    <n v="2100234"/>
    <m/>
    <s v="00086011109 DEPOSITO DE EFECTIVO, DEPOSITANTE: LIZETH HUARANCA ARCE, CONCEPTO: ORDENAMIENTO JURIDICO ADMINISTRATIVO(MMAYA), CUENTA DE DEPOSITO: CUENTA UNICA DEL TESORO"/>
    <m/>
    <m/>
    <m/>
    <m/>
    <m/>
    <m/>
    <n v="0"/>
    <n v="500"/>
    <s v="NO_CONCILIADO"/>
  </r>
  <r>
    <x v="4"/>
    <m/>
    <x v="4"/>
    <x v="48"/>
    <s v="O21002400002"/>
    <s v="BOD"/>
    <n v="2100240"/>
    <m/>
    <s v="00046134201 DEPOSITO DE EFECTIVO, DEPOSITANTE: JESUS EDGAR MACHICADO SALAS CI:492305LP, CONCEPTO: DEVOLUCION DE FONDOS NO EJECUTADOS PNFRFSS-MSYD, CUENTA DE DEPOSITO: CUENTA UNICA DEL TESORO"/>
    <m/>
    <m/>
    <m/>
    <m/>
    <m/>
    <m/>
    <n v="0"/>
    <n v="0.08"/>
    <s v="NO_CONCILIADO"/>
  </r>
  <r>
    <x v="4"/>
    <m/>
    <x v="4"/>
    <x v="48"/>
    <s v="O21002410002"/>
    <s v="BOD"/>
    <n v="2100241"/>
    <m/>
    <s v="00046134201 DEPOSITO DE EFECTIVO, DEPOSITANTE: JESUS EDGAR MACHICADO SALAS CI. 4923054 LP, CONCEPTO: DEVOLUCION DE FONDOS NO EJECUTADOS PNFRFSS-MSYD, CUENTA DE DEPOSITO: CUENTA UNICA DEL TESORO"/>
    <m/>
    <m/>
    <m/>
    <m/>
    <m/>
    <m/>
    <n v="0"/>
    <n v="709.73"/>
    <s v="NO_CONCILIADO"/>
  </r>
  <r>
    <x v="4"/>
    <m/>
    <x v="4"/>
    <x v="48"/>
    <s v="O21002440002"/>
    <s v="BOD"/>
    <n v="2100244"/>
    <m/>
    <s v="00046134201 DEPOSITO DE EFECTIVO, DEPOSITANTE: RODRIGO ZURITA AREVALO CI8010992 CBBA, CONCEPTO: DEVOLUCION DE FONDOS NO EJECUTADOS PNFRFSS-MSYD, CUENTA DE DEPOSITO: CUENTA UNICA DEL TESORO"/>
    <m/>
    <m/>
    <m/>
    <m/>
    <m/>
    <m/>
    <n v="0"/>
    <n v="874.78"/>
    <s v="NO_CONCILIADO"/>
  </r>
  <r>
    <x v="4"/>
    <m/>
    <x v="4"/>
    <x v="48"/>
    <s v="O21002590002"/>
    <s v="BOD"/>
    <n v="2100259"/>
    <m/>
    <s v="00046021109 DEPOSITO DE EFECTIVO, DEPOSITANTE: SORAYDA FLORES VASQUEZ, CONCEPTO: DEVOLUCION DE FONDOS EN AVANCE, CUENTA DE DEPOSITO: CUENTA UNICA DEL TESORO"/>
    <m/>
    <m/>
    <m/>
    <m/>
    <m/>
    <m/>
    <n v="0"/>
    <n v="1400"/>
    <s v="NO_CONCILIADO"/>
  </r>
  <r>
    <x v="39"/>
    <m/>
    <x v="39"/>
    <x v="48"/>
    <s v="O21002780002"/>
    <s v="BOD"/>
    <n v="2100278"/>
    <m/>
    <s v="00548012001 DEPOSITO DE EFECTIVO, DEPOSITANTE: JHONNY MAMANI MELENDRES, CONCEPTO: DEVOLUCION DE VIÁTICOS, CUENTA DE DEPOSITO: CUENTA UNICA DEL TESORO"/>
    <m/>
    <m/>
    <m/>
    <m/>
    <m/>
    <m/>
    <n v="0"/>
    <n v="28"/>
    <s v="NO_CONCILIADO"/>
  </r>
  <r>
    <x v="61"/>
    <m/>
    <x v="61"/>
    <x v="48"/>
    <s v="O21002860002"/>
    <s v="BOD"/>
    <n v="2100286"/>
    <m/>
    <s v="00099021001 DEPOSITO DE EFECTIVO, DEPOSITANTE: ROSS MERY QUINA VILLANUEVA, CONCEPTO: DEVOLUCION POR SALDO DE FONDOS EN AVANCE, CUENTA DE DEPOSITO: CUENTA UNICA DEL TESORO"/>
    <m/>
    <m/>
    <m/>
    <m/>
    <m/>
    <m/>
    <n v="0"/>
    <n v="815"/>
    <s v="NO_CONCILIADO"/>
  </r>
  <r>
    <x v="9"/>
    <m/>
    <x v="9"/>
    <x v="48"/>
    <s v="O21002910002"/>
    <s v="BOD"/>
    <n v="2100291"/>
    <m/>
    <s v="00132092001 DEPOSITO DE EFECTIVO, DEPOSITANTE: MONICA GONZALEZ TORREZ, CONCEPTO: DEVOLUCION DE VIATICOS DEVENGADO N°31/2023, CUENTA DE DEPOSITO: CUENTA UNICA DEL TESORO"/>
    <m/>
    <m/>
    <m/>
    <m/>
    <m/>
    <m/>
    <n v="0"/>
    <n v="742"/>
    <s v="NO_CONCILIADO"/>
  </r>
  <r>
    <x v="4"/>
    <m/>
    <x v="4"/>
    <x v="48"/>
    <s v="O21002920002"/>
    <s v="BOD"/>
    <n v="2100292"/>
    <m/>
    <s v="00046171101 DEPOSITO DE EFECTIVO, DEPOSITANTE: BELLESUR SRL., CONCEPTO: PAGO SANCIÓN A LA NORMA, REINSCRIPCION, PAGO 5° CUOTA., CUENTA DE DEPOSITO: CUENTA UNICA DEL TESORO"/>
    <m/>
    <m/>
    <m/>
    <m/>
    <m/>
    <m/>
    <n v="0"/>
    <n v="2500"/>
    <s v="NO_CONCILIADO"/>
  </r>
  <r>
    <x v="31"/>
    <m/>
    <x v="31"/>
    <x v="48"/>
    <s v="O21003110002"/>
    <s v="BOD"/>
    <n v="2100311"/>
    <m/>
    <s v="00041044201 DEPOSITO DE EFECTIVO, DEPOSITANTE: LUIS FERNANDO TARQUI ARUQUIPA, CONCEPTO: DEVOLUCION DE RECURSOS POR ASIGNACION DE FONDOS EN AVANCE A LA LIBRETA 00041044201, CUENTA DE DEPOSITO: CUENTA UNICA DEL TESORO"/>
    <m/>
    <m/>
    <m/>
    <m/>
    <m/>
    <m/>
    <n v="0"/>
    <n v="6"/>
    <s v="NO_CONCILIADO"/>
  </r>
  <r>
    <x v="31"/>
    <m/>
    <x v="31"/>
    <x v="48"/>
    <s v="O21003130002"/>
    <s v="BOD"/>
    <n v="2100313"/>
    <m/>
    <s v="00041044201 DEPOSITO DE EFECTIVO, DEPOSITANTE: FIDEL CHACAPECHO MAMANI, CONCEPTO: DEVOLUCION DE RECURSOS POR ASIGNACION DE FONDOS EN AVANCE, CUENTA DE DEPOSITO: CUENTA UNICA DEL TESORO"/>
    <m/>
    <m/>
    <m/>
    <m/>
    <m/>
    <m/>
    <n v="0"/>
    <n v="684"/>
    <s v="NO_CONCILIADO"/>
  </r>
  <r>
    <x v="89"/>
    <m/>
    <x v="89"/>
    <x v="48"/>
    <s v="O21003140002"/>
    <s v="BOD"/>
    <n v="2100314"/>
    <m/>
    <s v="00099021001 DEPOSITO DE EFECTIVO, DEPOSITANTE: JUAN CARLOS GUZMAN DAZA, CONCEPTO: DEVOLUCION POR DOBLE PERCEPCION FEBRERO 2023, CUENTA DE DEPOSITO: CUENTA UNICA DEL TESORO"/>
    <m/>
    <m/>
    <m/>
    <m/>
    <m/>
    <m/>
    <n v="0"/>
    <n v="424.81"/>
    <s v="NO_CONCILIADO"/>
  </r>
  <r>
    <x v="24"/>
    <m/>
    <x v="24"/>
    <x v="48"/>
    <s v="O21003250002"/>
    <s v="BOD"/>
    <n v="2100325"/>
    <m/>
    <s v="00099021001 DEPOSITO DE EFECTIVO, DEPOSITANTE: RODOLFO POMA CHUQUIMIA, CONCEPTO: REGULARIZACION POR TOPE FINANCIAL DICIEMBRE 2022, CUENTA DE DEPOSITO: CUENTA UNICA DEL TESORO"/>
    <m/>
    <m/>
    <m/>
    <m/>
    <m/>
    <m/>
    <n v="0"/>
    <n v="1052.23"/>
    <s v="NO_CONCILIADO"/>
  </r>
  <r>
    <x v="4"/>
    <m/>
    <x v="4"/>
    <x v="48"/>
    <s v="O21003440002"/>
    <s v="BOD"/>
    <n v="2100344"/>
    <m/>
    <s v="00046134201 DEPOSITO DE EFECTIVO, DEPOSITANTE: ERIK MOLINA CHAVEZ, CONCEPTO: DEVOLUCION DE FONDOS NO EJECUTADOS AL PNFRFSS, CUENTA DE DEPOSITO: CUENTA UNICA DEL TESORO"/>
    <m/>
    <m/>
    <m/>
    <m/>
    <m/>
    <m/>
    <n v="0"/>
    <n v="350"/>
    <s v="NO_CONCILIADO"/>
  </r>
  <r>
    <x v="1"/>
    <m/>
    <x v="1"/>
    <x v="48"/>
    <s v="O21003450002"/>
    <s v="BOD"/>
    <n v="2100345"/>
    <m/>
    <s v="00099021001 DEPOSITO DE EFECTIVO, DEPOSITANTE: JHONATAN OROSCO QUISPE, CONCEPTO: DEVOLUCION DE HABERES PERIODO-MES JUNIO DE 2022, CUENTA DE DEPOSITO: CUENTA UNICA DEL TESORO"/>
    <m/>
    <m/>
    <m/>
    <m/>
    <m/>
    <m/>
    <n v="0"/>
    <n v="4480"/>
    <s v="NO_CONCILIADO"/>
  </r>
  <r>
    <x v="1"/>
    <m/>
    <x v="1"/>
    <x v="48"/>
    <s v="O21003470002"/>
    <s v="BOD"/>
    <n v="2100347"/>
    <m/>
    <s v="00099021001 DEPOSITO DE EFECTIVO, DEPOSITANTE: JHONATAN OROSCO QUISPE, CONCEPTO: DEVOLUCION DE HABERES PERIODO-MES DE JULIO DE 2022, CUENTA DE DEPOSITO: CUENTA UNICA DEL TESORO"/>
    <m/>
    <m/>
    <m/>
    <m/>
    <m/>
    <m/>
    <n v="0"/>
    <n v="4480"/>
    <s v="NO_CONCILIADO"/>
  </r>
  <r>
    <x v="1"/>
    <m/>
    <x v="1"/>
    <x v="48"/>
    <s v="O21003480002"/>
    <s v="BOD"/>
    <n v="2100348"/>
    <m/>
    <s v="00099021001 DEPOSITO DE EFECTIVO, DEPOSITANTE: JHONATAN OROSCO QUISPE, CONCEPTO: DEVOLUCION DE HABERES PERIODO-MES DE AGOSTO DE 2022, CUENTA DE DEPOSITO: CUENTA UNICA DEL TESORO"/>
    <m/>
    <m/>
    <m/>
    <m/>
    <m/>
    <m/>
    <n v="0"/>
    <n v="4480"/>
    <s v="NO_CONCILIADO"/>
  </r>
  <r>
    <x v="1"/>
    <m/>
    <x v="1"/>
    <x v="48"/>
    <s v="O21003490002"/>
    <s v="BOD"/>
    <n v="2100349"/>
    <m/>
    <s v="00099021001 DEPOSITO DE EFECTIVO, DEPOSITANTE: JHONATAN OROSCO QUISPE, CONCEPTO: DEVOLUCION DE HABERES PERIODO-MES DE SEPTIEMBRE DE 2022, CUENTA DE DEPOSITO: CUENTA UNICA DEL TESORO"/>
    <m/>
    <m/>
    <m/>
    <m/>
    <m/>
    <m/>
    <n v="0"/>
    <n v="4480"/>
    <s v="NO_CONCILIADO"/>
  </r>
  <r>
    <x v="36"/>
    <m/>
    <x v="36"/>
    <x v="48"/>
    <s v="B21002350002"/>
    <s v="BOD"/>
    <n v="2100235"/>
    <m/>
    <s v="00099021001 DEP.DE CHEQ.AJENOS,RET.DE CAM.,CONCEPTO: PAGO INCAPACIDADES TEMPORALES (REEMBOLSO MINISTERIO DE ECONOMIA Y FINANZAS PUBLICAS),DEP.: CAJA NACIONAL DE SALUD , PROCEDENCIA: BANCO UNION S.A., CHEQUE: 31430, FECHA DE EMISION:15/03/2023"/>
    <m/>
    <m/>
    <m/>
    <m/>
    <m/>
    <m/>
    <n v="0"/>
    <n v="163237.76000000001"/>
    <s v="NO_CONCILIADO"/>
  </r>
  <r>
    <x v="36"/>
    <m/>
    <x v="36"/>
    <x v="48"/>
    <s v="B21002370002"/>
    <s v="BOD"/>
    <n v="2100237"/>
    <m/>
    <s v="00099021001 DEP.DE CHEQ.AJENOS,RET.DE CAM.,CONCEPTO: PAGO INCAPACIDADES TEMPORALES (REEMBOLSO MINISTERIO DE ECONOMIA Y FINANZAS PUBLICAS),DEP.: CAJA NACIONAL DE SALUD , PROCEDENCIA: BANCO UNION S.A., CHEQUE: 31431, FECHA DE EMISION:15/03/2023"/>
    <m/>
    <m/>
    <m/>
    <m/>
    <m/>
    <m/>
    <n v="0"/>
    <n v="638010.88"/>
    <s v="NO_CONCILIADO"/>
  </r>
  <r>
    <x v="36"/>
    <m/>
    <x v="36"/>
    <x v="48"/>
    <s v="B21002390002"/>
    <s v="BOD"/>
    <n v="2100239"/>
    <m/>
    <s v="00099021001 DEP.DE CHEQ.AJENOS,RET.DE CAM.,CONCEPTO: PGO INCAPACIDADES TEMPORALES (REEMBOLSO MINISTERIO DE ECONOMIA Y FINANZAS PUBLICAS),DEP.: CAJA NACIONAL DE SALUD , PROCEDENCIA: BANCO UNION S.A., CHEQUE: 31432, FECHA DE EMISION:15/03/2023"/>
    <m/>
    <m/>
    <m/>
    <m/>
    <m/>
    <m/>
    <n v="0"/>
    <n v="1128977.6100000001"/>
    <s v="NO_CONCILIADO"/>
  </r>
  <r>
    <x v="1"/>
    <m/>
    <x v="1"/>
    <x v="48"/>
    <s v="B21002560002"/>
    <s v="BOD"/>
    <n v="2100256"/>
    <m/>
    <s v="00099021001 DEP.DE CHEQ.AJENOS,RET.DE CAM.,CONCEPTO: EVELIN MARCELLE DE PARDO GUETTI,DEP.: BANCO UNION S.A. , PROCEDENCIA: BANCO UNION S.A., CHEQUE: 188008, FECHA DE EMISION:15/03/2023"/>
    <m/>
    <m/>
    <m/>
    <m/>
    <m/>
    <m/>
    <n v="0"/>
    <n v="300"/>
    <s v="NO_CONCILIADO"/>
  </r>
  <r>
    <x v="63"/>
    <m/>
    <x v="63"/>
    <x v="48"/>
    <s v="B21002640002"/>
    <s v="BOD"/>
    <n v="2100264"/>
    <m/>
    <s v="00342012001 DEP.DE CHEQ.AJENOS,RET.DE CAM.,CONCEPTO: DEVOLUCION POR PAGO EN DEMASIA &quot;SERVICIO DE COURIER&quot;,DEP.: AGENCIA ESTATAL DE VIVIENDA AEVIVIENDA , PROCEDENCIA: BANCO UNION S.A., CHEQUE: 278, FECHA DE EMISION:07/03/2023"/>
    <m/>
    <m/>
    <m/>
    <m/>
    <m/>
    <m/>
    <n v="0"/>
    <n v="41"/>
    <s v="NO_CONCILIADO"/>
  </r>
  <r>
    <x v="76"/>
    <m/>
    <x v="76"/>
    <x v="48"/>
    <s v="B21002730002"/>
    <s v="BOD"/>
    <n v="2100273"/>
    <m/>
    <s v="00254014101 DEP.DE CHEQ.AJENOS,RET.DE CAM.,CONCEPTO: TRANSFERENCIA DE RECURSOS GAM-EUCALIPTUS,DEP.: INSTITUTO DEL SEGURO AGRARIO , PROCEDENCIA: BANCO UNION S.A., CHEQUE: 2359, FECHA DE EMISION:15/03/2023"/>
    <m/>
    <m/>
    <m/>
    <m/>
    <m/>
    <m/>
    <n v="0"/>
    <n v="52749"/>
    <s v="NO_CONCILIADO"/>
  </r>
  <r>
    <x v="76"/>
    <m/>
    <x v="76"/>
    <x v="48"/>
    <s v="B21002760002"/>
    <s v="BOD"/>
    <n v="2100276"/>
    <m/>
    <s v="00254014101 DEP.DE CHEQ.AJENOS,RET.DE CAM.,CONCEPTO: TRANSFERENCIA DE RECURSOS GAM-POCOATA,DEP.: INSTITUTO DEL SEGURO AGRARIO , PROCEDENCIA: BANCO UNION S.A., CHEQUE: 2363, FECHA DE EMISION:15/03/2023"/>
    <m/>
    <m/>
    <m/>
    <m/>
    <m/>
    <m/>
    <n v="0"/>
    <n v="236540"/>
    <s v="NO_CONCILIADO"/>
  </r>
  <r>
    <x v="76"/>
    <m/>
    <x v="76"/>
    <x v="48"/>
    <s v="B21002770002"/>
    <s v="BOD"/>
    <n v="2100277"/>
    <m/>
    <s v="00254014101 DEP.DE CHEQ.AJENOS,RET.DE CAM.,CONCEPTO: TRANSFERENCIA DE RECURSOS GAM BELEN DE URMIRI,DEP.: INSTITUTO DEL SEGURO AGRARIO , PROCEDENCIA: BANCO UNION S.A., CHEQUE: 2362, FECHA DE EMISION:15/03/2023"/>
    <m/>
    <m/>
    <m/>
    <m/>
    <m/>
    <m/>
    <n v="0"/>
    <n v="32354"/>
    <s v="NO_CONCILIADO"/>
  </r>
  <r>
    <x v="76"/>
    <m/>
    <x v="76"/>
    <x v="48"/>
    <s v="B21002790002"/>
    <s v="BOD"/>
    <n v="2100279"/>
    <m/>
    <s v="00254014101 DEP.DE CHEQ.AJENOS,RET.DE CAM.,CONCEPTO: TRANSFERENCIA DE RECURSOS GAM-SANTIAGO DE HUARI,DEP.: INSTITUTO DEL SEGURO AGRARIO , PROCEDENCIA: BANCO UNION S.A., CHEQUE: 2361, FECHA DE EMISION:15/03/2023"/>
    <m/>
    <m/>
    <m/>
    <m/>
    <m/>
    <m/>
    <n v="0"/>
    <n v="44456"/>
    <s v="NO_CONCILIADO"/>
  </r>
  <r>
    <x v="76"/>
    <m/>
    <x v="76"/>
    <x v="48"/>
    <s v="B21002850002"/>
    <s v="BOD"/>
    <n v="2100285"/>
    <m/>
    <s v="00254014202 DEP.DE CHEQ.AJENOS,RET.DE CAM.,CONCEPTO: TRANSFERENCIA DE RECURSOS GAM-HUANUNI,DEP.: INSTITUTO DEL SEGURO AGRARIO , PROCEDENCIA: BANCO UNION S.A., CHEQUE: 2360, FECHA DE EMISION:15/03/2023"/>
    <m/>
    <m/>
    <m/>
    <m/>
    <m/>
    <m/>
    <n v="0"/>
    <n v="19405"/>
    <s v="NO_CONCILIADO"/>
  </r>
  <r>
    <x v="65"/>
    <m/>
    <x v="65"/>
    <x v="49"/>
    <s v="O21005100002"/>
    <s v="BOD"/>
    <n v="2100510"/>
    <m/>
    <s v="00099021001 DEPOSITO DE EFECTIVO, DEPOSITANTE: CIRO GERMAN ALAVIA MARIN, CONCEPTO: DEVOLUCION POR TOPE SALARIAL CORRESPONDIENTE A SEPTIEMBRE 2022, CUENTA DE DEPOSITO: CUENTA UNICA DEL TESORO"/>
    <m/>
    <m/>
    <m/>
    <m/>
    <m/>
    <m/>
    <n v="0"/>
    <n v="4738.79"/>
    <s v="NO_CONCILIADO"/>
  </r>
  <r>
    <x v="65"/>
    <m/>
    <x v="65"/>
    <x v="49"/>
    <s v="O21005120002"/>
    <s v="BOD"/>
    <n v="2100512"/>
    <m/>
    <s v="00099021001 DEPOSITO DE EFECTIVO, DEPOSITANTE: CIRO GERMAN ALAVIA MARIN, CONCEPTO: DEVOLUCION POR TOPE SALARIAL CORRESPONDIENTE OCTUBRE 2022, CUENTA DE DEPOSITO: CUENTA UNICA DEL TESORO"/>
    <m/>
    <m/>
    <m/>
    <m/>
    <m/>
    <m/>
    <n v="0"/>
    <n v="4738.79"/>
    <s v="NO_CONCILIADO"/>
  </r>
  <r>
    <x v="65"/>
    <m/>
    <x v="65"/>
    <x v="49"/>
    <s v="O21005140002"/>
    <s v="BOD"/>
    <n v="2100514"/>
    <m/>
    <s v="00099021001 DEPOSITO DE EFECTIVO, DEPOSITANTE: CIRO GERMAN ALAVIA MARIN, CONCEPTO: DEVOLUCION POR TOPE SALARIAL CORRESPONDIENTE A NOVIEMBRE 2022, CUENTA DE DEPOSITO: CUENTA UNICA DEL TESORO"/>
    <m/>
    <m/>
    <m/>
    <m/>
    <m/>
    <m/>
    <n v="0"/>
    <n v="4709.6099999999997"/>
    <s v="NO_CONCILIADO"/>
  </r>
  <r>
    <x v="65"/>
    <m/>
    <x v="65"/>
    <x v="49"/>
    <s v="O21005160002"/>
    <s v="BOD"/>
    <n v="2100516"/>
    <m/>
    <s v="00099021001 DEPOSITO DE EFECTIVO, DEPOSITANTE: CIRO GERMAN ALAVIA MARIN, CONCEPTO: DEVOLUCION POR TOPE SALARIAL CORRESPONDIENTE A DICIEMBRE 2022, CUENTA DE DEPOSITO: CUENTA UNICA DEL TESORO"/>
    <m/>
    <m/>
    <m/>
    <m/>
    <m/>
    <m/>
    <n v="0"/>
    <n v="4738.79"/>
    <s v="NO_CONCILIADO"/>
  </r>
  <r>
    <x v="5"/>
    <m/>
    <x v="5"/>
    <x v="49"/>
    <s v="O21005210002"/>
    <s v="BOD"/>
    <n v="2100521"/>
    <m/>
    <s v="00099021001 DEPOSITO DE EFECTIVO, DEPOSITANTE: PALLY MAMANI PEDRO, CONCEPTO: DEVOLUCION A FAVOR DEL I.N.I.A.F. POR PAGO AL PERSONAL DE CONSULTORIA DE LINEA, CUENTA DE DEPOSITO: CUENTA UNICA DEL TESORO"/>
    <m/>
    <m/>
    <m/>
    <m/>
    <m/>
    <m/>
    <n v="0"/>
    <n v="8640.83"/>
    <s v="NO_CONCILIADO"/>
  </r>
  <r>
    <x v="55"/>
    <m/>
    <x v="55"/>
    <x v="49"/>
    <s v="O21005240002"/>
    <s v="BOD"/>
    <n v="2100524"/>
    <m/>
    <s v="00099021001 DEPOSITO DE EFECTIVO, DEPOSITANTE: SIMON VILLA YUJRA, CONCEPTO: COMPROMISO DE DEVOLUCION DE DEUDA, CUENTA DE DEPOSITO: CUENTA UNICA DEL TESORO"/>
    <m/>
    <m/>
    <m/>
    <m/>
    <m/>
    <m/>
    <n v="0"/>
    <n v="497.53"/>
    <s v="NO_CONCILIADO"/>
  </r>
  <r>
    <x v="55"/>
    <m/>
    <x v="55"/>
    <x v="49"/>
    <s v="O21005430002"/>
    <s v="BOD"/>
    <n v="2100543"/>
    <m/>
    <s v="00526012001 DEPOSITO DE EFECTIVO, DEPOSITANTE: BOLIVIA TV MARCO ANTONIO LLANOS CALDERON, CONCEPTO: DEVOLUCION DE FONDOS EN AVANCE, CUENTA DE DEPOSITO: CUENTA UNICA DEL TESORO"/>
    <m/>
    <m/>
    <m/>
    <m/>
    <m/>
    <m/>
    <n v="0"/>
    <n v="6069.6"/>
    <s v="NO_CONCILIADO"/>
  </r>
  <r>
    <x v="7"/>
    <m/>
    <x v="7"/>
    <x v="49"/>
    <s v="O21005500002"/>
    <s v="BOD"/>
    <n v="2100550"/>
    <m/>
    <s v="00099021001 DEPOSITO DE EFECTIVO, DEPOSITANTE: GERTRUDIS MORALES CHURATA, CONCEPTO: DEVOLUCION DE SALDOS DE FONDO EN AVANCE 1ER PERIODO (4 AL 17 DE MARZO DE 2023)., CUENTA DE DEPOSITO: CUENTA UNICA DEL TESORO"/>
    <m/>
    <m/>
    <m/>
    <m/>
    <m/>
    <m/>
    <n v="0"/>
    <n v="1948"/>
    <s v="NO_CONCILIADO"/>
  </r>
  <r>
    <x v="90"/>
    <m/>
    <x v="90"/>
    <x v="49"/>
    <s v="O21005520002"/>
    <s v="BOD"/>
    <n v="2100552"/>
    <m/>
    <s v="00099021001 DEPOSITO DE EFECTIVO, DEPOSITANTE: SERVICIO DEPARTAMENTAL DE RIEGO LA PAZ, CONCEPTO: CONSUMO DE AGUA DE MES DE DICIEMBRE DE 2022, CUENTA DE DEPOSITO: CUENTA UNICA DEL TESORO"/>
    <m/>
    <m/>
    <m/>
    <m/>
    <m/>
    <m/>
    <n v="0"/>
    <n v="78"/>
    <s v="NO_CONCILIADO"/>
  </r>
  <r>
    <x v="90"/>
    <m/>
    <x v="90"/>
    <x v="49"/>
    <s v="O21005540002"/>
    <s v="BOD"/>
    <n v="2100554"/>
    <m/>
    <s v="00099021001 DEPOSITO DE EFECTIVO, DEPOSITANTE: SERVICIO DEPARTAMENTAL DE RIEGO LA PAZ, CONCEPTO: CONSUMO DEL AGUA DEL MES DE ENERO DE 2023, CUENTA DE DEPOSITO: CUENTA UNICA DEL TESORO"/>
    <m/>
    <m/>
    <m/>
    <m/>
    <m/>
    <m/>
    <n v="0"/>
    <n v="78.180000000000007"/>
    <s v="NO_CONCILIADO"/>
  </r>
  <r>
    <x v="80"/>
    <m/>
    <x v="80"/>
    <x v="49"/>
    <s v="O21005570002"/>
    <s v="BOD"/>
    <n v="2100557"/>
    <m/>
    <s v="00190012003 DEPOSITO DE EFECTIVO, DEPOSITANTE: CAMARA NACIONAL DE DESPACHANTES DE ADUANAS, CONCEPTO: DEVOLUDION POR GASTOS DE ENERGIA ELECTRICA, CUENTA DE DEPOSITO: CUENTA UNICA DEL TESORO"/>
    <m/>
    <m/>
    <m/>
    <m/>
    <m/>
    <m/>
    <n v="0"/>
    <n v="1722"/>
    <s v="NO_CONCILIADO"/>
  </r>
  <r>
    <x v="84"/>
    <m/>
    <x v="84"/>
    <x v="49"/>
    <s v="O21005580002"/>
    <s v="BOD"/>
    <n v="2100558"/>
    <m/>
    <s v="00599012001 DEPOSITO DE EFECTIVO, DEPOSITANTE: ANTONIO RODOLFO AMÉZAGA CHAVEZ, CONCEPTO: DEVOLUCION ACTUALIZACION PORCENTAJE RETENCION IMPOSITIVA, CONTRATO EBA/CDIR/2022-036, OCTUBRE 2022, CUENTA DE DEPOSITO: CUENTA UNICA DEL TESORO"/>
    <m/>
    <m/>
    <m/>
    <m/>
    <m/>
    <m/>
    <n v="0"/>
    <n v="41.42"/>
    <s v="NO_CONCILIADO"/>
  </r>
  <r>
    <x v="56"/>
    <m/>
    <x v="56"/>
    <x v="49"/>
    <s v="O21005690002"/>
    <s v="BOD"/>
    <n v="2100569"/>
    <m/>
    <s v="00016011101 DEPOSITO DE EFECTIVO, DEPOSITANTE: MINISTERIO DE EDUCACION, CONCEPTO: VENTA DE MATERIAL BIBLIOGRAFICO Y/O MULTIMEDIA DE LA LIBRERIA DEL MINISTERIO DE EDUCACION, CUENTA DE DEPOSITO: CUENTA UNICA DEL TESORO"/>
    <m/>
    <m/>
    <m/>
    <m/>
    <m/>
    <m/>
    <n v="0"/>
    <n v="143.5"/>
    <s v="NO_CONCILIADO"/>
  </r>
  <r>
    <x v="4"/>
    <m/>
    <x v="4"/>
    <x v="49"/>
    <s v="O21006090002"/>
    <s v="BOD"/>
    <n v="2100609"/>
    <m/>
    <s v="00046171101 DEPOSITO DE EFECTIVO, DEPOSITANTE: CORMED, CONCEPTO: SANCION POR INCUMPLIMIENTO A LA NORMA GESTION 2022, CUENTA DE DEPOSITO: CUENTA UNICA DEL TESORO"/>
    <m/>
    <m/>
    <m/>
    <m/>
    <m/>
    <m/>
    <n v="0"/>
    <n v="1660"/>
    <s v="NO_CONCILIADO"/>
  </r>
  <r>
    <x v="1"/>
    <m/>
    <x v="1"/>
    <x v="49"/>
    <s v="O21006120002"/>
    <s v="BOD"/>
    <n v="2100612"/>
    <m/>
    <s v="00099021001 DEPOSITO DE EFECTIVO, DEPOSITANTE: SANGA ZABALA FELIX, CONCEPTO: DOBLE PERCEPCION POR LOS PERIODOS DE NOV/2022 A DIC/2022 MAS LAS DUODECIMAS DE AGUINALDO, CUENTA DE DEPOSITO: CUENTA UNICA DEL TESORO"/>
    <m/>
    <m/>
    <m/>
    <m/>
    <m/>
    <m/>
    <n v="0"/>
    <n v="915.37"/>
    <s v="NO_CONCILIADO"/>
  </r>
  <r>
    <x v="1"/>
    <m/>
    <x v="1"/>
    <x v="49"/>
    <s v="O21006180002"/>
    <s v="BOD"/>
    <n v="2100618"/>
    <m/>
    <s v="00099021001 DEPOSITO DE EFECTIVO, DEPOSITANTE: CLAUDIA VERONICA SILVA CORINI, CONCEPTO: DEVOLUCION REMUNERACION MAXIMA, CUENTA DE DEPOSITO: CUENTA UNICA DEL TESORO"/>
    <m/>
    <m/>
    <m/>
    <m/>
    <m/>
    <m/>
    <n v="0"/>
    <n v="3163.13"/>
    <s v="NO_CONCILIADO"/>
  </r>
  <r>
    <x v="59"/>
    <m/>
    <x v="59"/>
    <x v="49"/>
    <s v="O21006260002"/>
    <s v="BOD"/>
    <n v="2100626"/>
    <m/>
    <s v="00206012001 DEPOSITO DE EFECTIVO, DEPOSITANTE: INSTITUTO NACIONAL DE ESTADISTICA, CONCEPTO: DEPÓSITO POR VENTA DE LA OFICINA CENTRAL LA PAZ, DE FECHA 14/03/2023, CUENTA DE DEPOSITO: CUENTA UNICA DEL TESORO"/>
    <m/>
    <m/>
    <m/>
    <m/>
    <m/>
    <m/>
    <n v="0"/>
    <n v="20"/>
    <s v="NO_CONCILIADO"/>
  </r>
  <r>
    <x v="4"/>
    <m/>
    <x v="4"/>
    <x v="49"/>
    <s v="O21006350002"/>
    <s v="BOD"/>
    <n v="2100635"/>
    <m/>
    <s v="00046171101 DEPOSITO DE EFECTIVO, DEPOSITANTE: BLUE HEALTH INTERNATIONAL BOLIVIA S.R.L., CONCEPTO: SANCION PECUNIARIA, CUENTA DE DEPOSITO: CUENTA UNICA DEL TESORO"/>
    <m/>
    <m/>
    <m/>
    <m/>
    <m/>
    <m/>
    <n v="0"/>
    <n v="7500"/>
    <s v="NO_CONCILIADO"/>
  </r>
  <r>
    <x v="39"/>
    <m/>
    <x v="39"/>
    <x v="49"/>
    <s v="O21006360002"/>
    <s v="BOD"/>
    <n v="2100636"/>
    <m/>
    <s v="00548132001 DEPOSITO DE EFECTIVO, DEPOSITANTE: GABRIEL MAMANI ROJAS, CONCEPTO: DEVOLUCION ´POR VIATICOS DEL 13%, CUENTA DE DEPOSITO: CUENTA UNICA DEL TESORO"/>
    <m/>
    <m/>
    <m/>
    <m/>
    <m/>
    <m/>
    <n v="0"/>
    <n v="78"/>
    <s v="NO_CONCILIADO"/>
  </r>
  <r>
    <x v="19"/>
    <m/>
    <x v="19"/>
    <x v="49"/>
    <s v="O21006370002"/>
    <s v="BOD"/>
    <n v="2100637"/>
    <m/>
    <s v="00099021001 DEPOSITO DE EFECTIVO, DEPOSITANTE: MARIA TERESA GALLEGOS LEDEZMA CI.2318079LP, CONCEPTO: COMPROMISO DE DEVOLUCION DE DEUDA, CUENTA DE DEPOSITO: CUENTA UNICA DEL TESORO"/>
    <m/>
    <m/>
    <m/>
    <m/>
    <m/>
    <m/>
    <n v="0"/>
    <n v="2186.48"/>
    <s v="NO_CONCILIADO"/>
  </r>
  <r>
    <x v="10"/>
    <m/>
    <x v="10"/>
    <x v="49"/>
    <s v="O21006380002"/>
    <s v="BOD"/>
    <n v="2100638"/>
    <m/>
    <s v="00291012002 DEPOSITO DE EFECTIVO, DEPOSITANTE: LAURA GABRIELA AVENDAÑO ALIAGA, CONCEPTO: POR EXTRAVIO DE CREDENCIAL, CUENTA DE DEPOSITO: CUENTA UNICA DEL TESORO"/>
    <m/>
    <m/>
    <m/>
    <m/>
    <m/>
    <m/>
    <n v="0"/>
    <n v="70"/>
    <s v="NO_CONCILIADO"/>
  </r>
  <r>
    <x v="13"/>
    <m/>
    <x v="13"/>
    <x v="49"/>
    <s v="B21004960002"/>
    <s v="BOD"/>
    <n v="2100496"/>
    <m/>
    <s v="00099021001 DEP.DE CHEQ.AJENOS,RET.DE CAM.,CONCEPTO: REVERSION POR CONCEPTO DE TELEFONIA PART 21400 PREV 246 2023,DEP.: FUERZA AEREA BOLIVIANA , PROCEDENCIA: BANCO UNION S.A., CHEQUE: 15768, FECHA DE EMISION:14/03/2023"/>
    <m/>
    <m/>
    <m/>
    <m/>
    <m/>
    <m/>
    <n v="0"/>
    <n v="48.41"/>
    <s v="NO_CONCILIADO"/>
  </r>
  <r>
    <x v="13"/>
    <m/>
    <x v="13"/>
    <x v="49"/>
    <s v="B21004970002"/>
    <s v="BOD"/>
    <n v="2100497"/>
    <m/>
    <s v="00099021001 DEP.DE CHEQ.AJENOS,RET.DE CAM.,CONCEPTO: REVERSION POR CONCEPTO DE PASAJES Y VIATICOS PART 22110 - 22210 PREV 3236 Y 1425 GESTIONES PASADAS,DEP.: FUERZA AEREA BOLIVIANA , PROCEDENCIA: BANCO UNION S.A., CHEQUE: 15767, FECHA DE EMISION:14/03/2023"/>
    <m/>
    <m/>
    <m/>
    <m/>
    <m/>
    <m/>
    <n v="0"/>
    <n v="899.5"/>
    <s v="NO_CONCILIADO"/>
  </r>
  <r>
    <x v="44"/>
    <m/>
    <x v="44"/>
    <x v="49"/>
    <s v="B21005090002"/>
    <s v="BOD"/>
    <n v="2100509"/>
    <m/>
    <s v="00212012001 DEP.DE CHEQ.AJENOS,RET.DE CAM.,CONCEPTO: DEVOLUCION CREDITO FISCAL FACTURA NO DECLARADA DIRECCION NACIONAL,DEP.: RESP TESORERIA-CLAUDIA SALCEDO , PROCEDENCIA: BANCO UNION S.A., CHEQUE: 5579, FECHA DE EMISION:15/03/2023"/>
    <m/>
    <m/>
    <m/>
    <m/>
    <m/>
    <m/>
    <n v="0"/>
    <n v="273.22000000000003"/>
    <s v="NO_CONCILIADO"/>
  </r>
  <r>
    <x v="44"/>
    <m/>
    <x v="44"/>
    <x v="49"/>
    <s v="B21005110002"/>
    <s v="BOD"/>
    <n v="2100511"/>
    <m/>
    <s v="00212012001 DEP.DE CHEQ.AJENOS,RET.DE CAM.,CONCEPTO: DEPÓSITO CREDINFORM INTERNATIONAL S,A,-SALDO INDEMNIZACION POLIZA CMR-LPRO 140301-LPS1704817),DEP.: RESP TESORERIA-CLAUDIA SALCEDO"/>
    <m/>
    <m/>
    <m/>
    <m/>
    <m/>
    <m/>
    <n v="0"/>
    <n v="8916"/>
    <s v="NO_CONCILIADO"/>
  </r>
  <r>
    <x v="27"/>
    <m/>
    <x v="27"/>
    <x v="49"/>
    <s v="B21005280002"/>
    <s v="BOD"/>
    <n v="2100528"/>
    <m/>
    <s v="00086031101 DEP.DE CHEQ.AJENOS,RET.DE CAM.,CONCEPTO: INGRESO DE AUTORIZACION DE TARJETAS DE REGISTRO REA MES DE ENERO,DEP.: REA SERNAP , PROCEDENCIA: BANCO UNION S.A., CHEQUE: 1063, FECHA DE EMISION:15/03/2023"/>
    <m/>
    <m/>
    <m/>
    <m/>
    <m/>
    <m/>
    <n v="0"/>
    <n v="32175"/>
    <s v="NO_CONCILIADO"/>
  </r>
  <r>
    <x v="27"/>
    <m/>
    <x v="27"/>
    <x v="49"/>
    <s v="B21005310002"/>
    <s v="BOD"/>
    <n v="2100531"/>
    <m/>
    <s v="00086031101 DEP.DE CHEQ.AJENOS,RET.DE CAM.,CONCEPTO: INGRESO AUTORIZACION DE TARJETAS DE REGISTRO REA MES FEBRERO,DEP.: REA SERNAP , PROCEDENCIA: BANCO UNION S.A., CHEQUE: 1064, FECHA DE EMISION:15/03/2023"/>
    <m/>
    <m/>
    <m/>
    <m/>
    <m/>
    <m/>
    <n v="0"/>
    <n v="2400"/>
    <s v="NO_CONCILIADO"/>
  </r>
  <r>
    <x v="76"/>
    <m/>
    <x v="76"/>
    <x v="49"/>
    <s v="B21005350002"/>
    <s v="BOD"/>
    <n v="2100535"/>
    <m/>
    <s v="00254014101 DEP.DE CHEQ.AJENOS,RET.DE CAM.,CONCEPTO: TRANSFERENCIA DE RECURSOS-GAIOC-RAQAYPAMPA,DEP.: INSTITUTO DEL SEGURO AGRARIO , PROCEDENCIA: BANCO UNION S.A., CHEQUE: 2358, FECHA DE EMISION:15/03/2023"/>
    <m/>
    <m/>
    <m/>
    <m/>
    <m/>
    <m/>
    <n v="0"/>
    <n v="93247"/>
    <s v="NO_CONCILIADO"/>
  </r>
  <r>
    <x v="76"/>
    <m/>
    <x v="76"/>
    <x v="49"/>
    <s v="B21005370002"/>
    <s v="BOD"/>
    <n v="2100537"/>
    <m/>
    <s v="00254014101 DEP.DE CHEQ.AJENOS,RET.DE CAM.,CONCEPTO: TRANSFERENCIA DE RECURSOS GAM-MOJOCOYA,DEP.: INSTITUTO DEL SEGURO AGRARIO , PROCEDENCIA: BANCO UNION S.A., CHEQUE: 2357, FECHA DE EMISION:15/03/2023"/>
    <m/>
    <m/>
    <m/>
    <m/>
    <m/>
    <m/>
    <n v="0"/>
    <n v="87641"/>
    <s v="NO_CONCILIADO"/>
  </r>
  <r>
    <x v="60"/>
    <m/>
    <x v="60"/>
    <x v="49"/>
    <s v="B21005400002"/>
    <s v="BOD"/>
    <n v="2100540"/>
    <m/>
    <s v="00514012001 DEP.DE CHEQ.AJENOS,RET.DE CAM.,CONCEPTO: TRANSFERENCIA DE SALDOS EN CUENTA DEL BANCO UNION,DEP.: ENDE , PROCEDENCIA: BANCO UNION S.A., CHEQUE: 755, FECHA DE EMISION:13/03/2023"/>
    <m/>
    <m/>
    <m/>
    <m/>
    <m/>
    <m/>
    <n v="0"/>
    <n v="9236.4699999999993"/>
    <s v="NO_CONCILIADO"/>
  </r>
  <r>
    <x v="74"/>
    <m/>
    <x v="74"/>
    <x v="49"/>
    <s v="B21005650002"/>
    <s v="BOD"/>
    <n v="2100565"/>
    <m/>
    <s v="00070011102 DEP.DE CHEQ.AJENOS,RET.DE CAM.,CONCEPTO: DEVOLUCION BONO DE ANTIGUEDAD GESTION 2023 (MTEPS/2023-03411),DEP.: MINISTERIO DE TRABAJO , PROCEDENCIA: BANCO UNION S.A., CHEQUE: 10900, FECHA DE EMISION:14/03/2023"/>
    <m/>
    <m/>
    <m/>
    <m/>
    <m/>
    <m/>
    <n v="0"/>
    <n v="1156.9000000000001"/>
    <s v="NO_CONCILIADO"/>
  </r>
  <r>
    <x v="76"/>
    <m/>
    <x v="76"/>
    <x v="49"/>
    <s v="B21005700002"/>
    <s v="BOD"/>
    <n v="2100570"/>
    <m/>
    <s v="00254014101 DEP.DE CHEQ.AJENOS,RET.DE CAM.,CONCEPTO: TRANSFERENCIA DE RECURSOS GAM -VITICHI,DEP.: INSTITUTO DEL SEGURO AGRARIO , PROCEDENCIA: BANCO UNION S.A., CHEQUE: 2364, FECHA DE EMISION:15/03/2023"/>
    <m/>
    <m/>
    <m/>
    <m/>
    <m/>
    <m/>
    <n v="0"/>
    <n v="68925"/>
    <s v="NO_CONCILIADO"/>
  </r>
  <r>
    <x v="56"/>
    <m/>
    <x v="56"/>
    <x v="50"/>
    <s v="O21007990002"/>
    <s v="BOD"/>
    <n v="2100799"/>
    <m/>
    <s v="00016011101 DEPOSITO DE EFECTIVO, DEPOSITANTE: OLGA IRENE QUISPE A., CONCEPTO: PRORRATEO DE SERVICIO DE AGUA, CUENTA DE DEPOSITO: CUENTA UNICA DEL TESORO"/>
    <m/>
    <m/>
    <m/>
    <m/>
    <m/>
    <m/>
    <n v="0"/>
    <n v="192.5"/>
    <s v="NO_CONCILIADO"/>
  </r>
  <r>
    <x v="4"/>
    <m/>
    <x v="4"/>
    <x v="50"/>
    <s v="O21008090002"/>
    <s v="BOD"/>
    <n v="2100809"/>
    <m/>
    <s v="00046104203 DEPOSITO DE EFECTIVO, DEPOSITANTE: NORMA CALLISAYA AGUILAR, CONCEPTO: DEVOLUCION DE RECURSOS NO UTILIZADOS, CUENTA DE DEPOSITO: CUENTA UNICA DEL TESORO"/>
    <m/>
    <m/>
    <m/>
    <m/>
    <m/>
    <m/>
    <n v="0"/>
    <n v="308.43"/>
    <s v="NO_CONCILIADO"/>
  </r>
  <r>
    <x v="27"/>
    <m/>
    <x v="27"/>
    <x v="50"/>
    <s v="O21008140002"/>
    <s v="BOD"/>
    <n v="2100814"/>
    <m/>
    <s v="00086011102 DEPOSITO DE EFECTIVO, DEPOSITANTE: TRANS GASPETROL S.R.L., CONCEPTO: MMAA-MULTAS POR CONTRAVENCIONES A LA LEY DE MEDIO AMBIENTE (00086011102), CUENTA DE DEPOSITO: CUENTA UNICA DEL TESORO"/>
    <m/>
    <m/>
    <m/>
    <m/>
    <m/>
    <m/>
    <n v="0"/>
    <n v="7199.2"/>
    <s v="NO_CONCILIADO"/>
  </r>
  <r>
    <x v="27"/>
    <m/>
    <x v="27"/>
    <x v="50"/>
    <s v="O21008210002"/>
    <s v="BOD"/>
    <n v="2100821"/>
    <m/>
    <s v="00086011102 DEPOSITO DE EFECTIVO, DEPOSITANTE: TRAS GASPETROL S.R.L., CONCEPTO: MMAA-MULTAS POR CONTRAVENCIONES A LA LEY DE MEDIO AMBIENTE (00086011102), CUENTA DE DEPOSITO: CUENTA UNICA DEL TESORO"/>
    <m/>
    <m/>
    <m/>
    <m/>
    <m/>
    <m/>
    <n v="0"/>
    <n v="7199.2"/>
    <s v="NO_CONCILIADO"/>
  </r>
  <r>
    <x v="16"/>
    <m/>
    <x v="16"/>
    <x v="50"/>
    <s v="O21008400002"/>
    <s v="BOD"/>
    <n v="2100840"/>
    <m/>
    <s v="00587012022 DEPOSITO DE EFECTIVO, DEPOSITANTE: E.B.C. SARAY ZEBALLOS HERMOSILLA, CONCEPTO: DEVOLUCION AL COMPROBANTE N°1932 GESTION 2022, CUENTA DE DEPOSITO: CUENTA UNICA DEL TESORO"/>
    <m/>
    <m/>
    <m/>
    <m/>
    <m/>
    <m/>
    <n v="0"/>
    <n v="1400"/>
    <s v="NO_CONCILIADO"/>
  </r>
  <r>
    <x v="4"/>
    <m/>
    <x v="4"/>
    <x v="50"/>
    <s v="O21008420002"/>
    <s v="BOD"/>
    <n v="2100842"/>
    <m/>
    <s v="00046171101 DEPOSITO DE EFECTIVO, DEPOSITANTE: MEDIMUND PARA BOLIVIA, CONCEPTO: SANCIÓN POR IMCUMPLIMIENTO A LA NORMA, SEGUN RES. ADM. S/172 22 DE DIC./2022, CUENTA DE DEPOSITO: CUENTA UNICA DEL TESORO"/>
    <m/>
    <m/>
    <m/>
    <m/>
    <m/>
    <m/>
    <n v="0"/>
    <n v="170"/>
    <s v="NO_CONCILIADO"/>
  </r>
  <r>
    <x v="7"/>
    <m/>
    <x v="7"/>
    <x v="50"/>
    <s v="O21008520002"/>
    <s v="BOD"/>
    <n v="2100852"/>
    <m/>
    <s v="00015011107 DEPOSITO DE EFECTIVO, DEPOSITANTE: PROMID, CONCEPTO: PAGO CONSUMO AGUA POTABLE, CUENTA DE DEPOSITO: CUENTA UNICA DEL TESORO"/>
    <m/>
    <m/>
    <m/>
    <m/>
    <m/>
    <m/>
    <n v="0"/>
    <n v="301.85000000000002"/>
    <s v="NO_CONCILIADO"/>
  </r>
  <r>
    <x v="28"/>
    <m/>
    <x v="28"/>
    <x v="50"/>
    <s v="O21008620002"/>
    <s v="BOD"/>
    <n v="2100862"/>
    <m/>
    <s v="00099021001 DEPOSITO DE EFECTIVO, DEPOSITANTE: GLADYS ALARCON FARFAN, CONCEPTO: REPOSICION, CUENTA DE DEPOSITO: CUENTA UNICA DEL TESORO"/>
    <m/>
    <m/>
    <m/>
    <m/>
    <m/>
    <m/>
    <n v="0"/>
    <n v="120"/>
    <s v="NO_CONCILIADO"/>
  </r>
  <r>
    <x v="1"/>
    <m/>
    <x v="1"/>
    <x v="50"/>
    <s v="O21008630002"/>
    <s v="BOD"/>
    <n v="2100863"/>
    <m/>
    <s v="00099021001 DEPOSITO DE EFECTIVO, DEPOSITANTE: CECILIO HUANCA QUISPE, CONCEPTO: COMPROMISO DE DEVOLUCION DE DEUDA, CUENTA DE DEPOSITO: CUENTA UNICA DEL TESORO"/>
    <m/>
    <m/>
    <m/>
    <m/>
    <m/>
    <m/>
    <n v="0"/>
    <n v="1123.92"/>
    <s v="NO_CONCILIADO"/>
  </r>
  <r>
    <x v="58"/>
    <m/>
    <x v="58"/>
    <x v="50"/>
    <s v="O21008670002"/>
    <s v="BOD"/>
    <n v="2100867"/>
    <m/>
    <s v="00670012002 DEPOSITO DE EFECTIVO, DEPOSITANTE: MEDINA STEPHENS RICARDO ALFONSO C.I. 1050564, CONCEPTO: DEVOLUCION AGUINALDO 2022 (1 DIA), CUENTA DE DEPOSITO: CUENTA UNICA DEL TESORO"/>
    <m/>
    <m/>
    <m/>
    <m/>
    <m/>
    <m/>
    <n v="0"/>
    <n v="41.57"/>
    <s v="NO_CONCILIADO"/>
  </r>
  <r>
    <x v="17"/>
    <m/>
    <x v="17"/>
    <x v="50"/>
    <s v="O21008680002"/>
    <s v="BOD"/>
    <n v="2100868"/>
    <m/>
    <s v="00601012001 DEPOSITO DE EFECTIVO, DEPOSITANTE: FREDDY H. FERRUFINO VEIZAGA, CONCEPTO: DEVOLUCION POR CONCEPTO DE INTERESES Y MANTENIMIENTO DE VALOR POR PAGO DE IMPUESTO DE DICIEMBRE 2022, CUENTA DE DEPOSITO: CUENTA UNICA DEL TESORO"/>
    <m/>
    <m/>
    <m/>
    <m/>
    <m/>
    <m/>
    <n v="0"/>
    <n v="2448"/>
    <s v="NO_CONCILIADO"/>
  </r>
  <r>
    <x v="4"/>
    <m/>
    <x v="4"/>
    <x v="50"/>
    <s v="O21008880002"/>
    <s v="BOD"/>
    <n v="2100888"/>
    <m/>
    <s v="00046171101 DEPOSITO DE EFECTIVO, DEPOSITANTE: BIOFARMA, CONCEPTO: SANCION POR INCUMPLIMIENTO A REINSCRIPCION GESTION 2023, CUENTA DE DEPOSITO: CUENTA UNICA DEL TESORO"/>
    <m/>
    <m/>
    <m/>
    <m/>
    <m/>
    <m/>
    <n v="0"/>
    <n v="5000"/>
    <s v="NO_CONCILIADO"/>
  </r>
  <r>
    <x v="59"/>
    <m/>
    <x v="59"/>
    <x v="50"/>
    <s v="O21008920002"/>
    <s v="BOD"/>
    <n v="2100892"/>
    <m/>
    <s v="00206012001 DEPOSITO DE EFECTIVO, DEPOSITANTE: INSTITUTO NACIONAL DE ESTADISTICA, CONCEPTO: DEPÓSITO POR VENTA DE LA OFICINA CENTRAL LA PAZ DE FECHA 16/03/2023, CUENTA DE DEPOSITO: CUENTA UNICA DEL TESORO"/>
    <m/>
    <m/>
    <m/>
    <m/>
    <m/>
    <m/>
    <n v="0"/>
    <n v="30"/>
    <s v="NO_CONCILIADO"/>
  </r>
  <r>
    <x v="91"/>
    <m/>
    <x v="91"/>
    <x v="50"/>
    <s v="O21009040002"/>
    <s v="BOD"/>
    <n v="2100904"/>
    <m/>
    <s v="00047081101 DEPOSITO DE EFECTIVO, DEPOSITANTE: JOSE LUIS CRUZ GARCIA, CONCEPTO: DEVOLUCION DE VIATICOS, CUENTA DE DEPOSITO: CUENTA UNICA DEL TESORO"/>
    <m/>
    <m/>
    <m/>
    <m/>
    <m/>
    <m/>
    <n v="0"/>
    <n v="278"/>
    <s v="NO_CONCILIADO"/>
  </r>
  <r>
    <x v="7"/>
    <m/>
    <x v="7"/>
    <x v="50"/>
    <s v="O21009100002"/>
    <s v="BOD"/>
    <n v="2100910"/>
    <m/>
    <s v="00099021001 DEPOSITO DE EFECTIVO, DEPOSITANTE: JHONATAN OROSCO QUISPE, CONCEPTO: DEVOLUCION DE HABERES PERIODO-MES DE NOVIEMBRE DE 2022, CUENTA DE DEPOSITO: CUENTA UNICA DEL TESORO"/>
    <m/>
    <m/>
    <m/>
    <m/>
    <m/>
    <m/>
    <n v="0"/>
    <n v="4480"/>
    <s v="NO_CONCILIADO"/>
  </r>
  <r>
    <x v="7"/>
    <m/>
    <x v="7"/>
    <x v="50"/>
    <s v="O21009140002"/>
    <s v="BOD"/>
    <n v="2100914"/>
    <m/>
    <s v="00099021001 DEPOSITO DE EFECTIVO, DEPOSITANTE: JHONATAN OROSCO QUISPE, CONCEPTO: DEVOLUCION DE HABERES PERIODO-MES DE OCTUBRE DE 2022, CUENTA DE DEPOSITO: CUENTA UNICA DEL TESORO"/>
    <m/>
    <m/>
    <m/>
    <m/>
    <m/>
    <m/>
    <n v="0"/>
    <n v="4480"/>
    <s v="NO_CONCILIADO"/>
  </r>
  <r>
    <x v="22"/>
    <m/>
    <x v="22"/>
    <x v="50"/>
    <s v="O21009160002"/>
    <s v="BOD"/>
    <n v="2100916"/>
    <m/>
    <s v="00283042001 DEPOSITO DE EFECTIVO, DEPOSITANTE: ADUANA NAL. - REGIONAL ORURO, CONCEPTO: DEVOLUCIÓN DE VIATICOS - JUAN MARCELO CALLE VILLCA, CUENTA DE DEPOSITO: CUENTA UNICA DEL TESORO"/>
    <m/>
    <m/>
    <m/>
    <m/>
    <m/>
    <m/>
    <n v="0"/>
    <n v="975"/>
    <s v="NO_CONCILIADO"/>
  </r>
  <r>
    <x v="22"/>
    <m/>
    <x v="22"/>
    <x v="50"/>
    <s v="O21009170002"/>
    <s v="BOD"/>
    <n v="2100917"/>
    <m/>
    <s v="00283042001 DEPOSITO DE EFECTIVO, DEPOSITANTE: WARA DANIELA GUILLEN CAMARGO, CONCEPTO: DEVOLUCION DE VIATICOS, CUENTA DE DEPOSITO: CUENTA UNICA DEL TESORO"/>
    <m/>
    <m/>
    <m/>
    <m/>
    <m/>
    <m/>
    <n v="0"/>
    <n v="150"/>
    <s v="NO_CONCILIADO"/>
  </r>
  <r>
    <x v="22"/>
    <m/>
    <x v="22"/>
    <x v="50"/>
    <s v="O21009180002"/>
    <s v="BOD"/>
    <n v="2100918"/>
    <m/>
    <s v="00283042001 DEPOSITO DE EFECTIVO, DEPOSITANTE: ARIEL LEON GONZALES, CONCEPTO: DEVOLUCION DE VIATICOS, CUENTA DE DEPOSITO: CUENTA UNICA DEL TESORO"/>
    <m/>
    <m/>
    <m/>
    <m/>
    <m/>
    <m/>
    <n v="0"/>
    <n v="675"/>
    <s v="NO_CONCILIADO"/>
  </r>
  <r>
    <x v="22"/>
    <m/>
    <x v="22"/>
    <x v="50"/>
    <s v="O21009190002"/>
    <s v="BOD"/>
    <n v="2100919"/>
    <m/>
    <s v="00283042001 DEPOSITO DE EFECTIVO, DEPOSITANTE: BLADIMIR JESUS ZELADA DAZA, CONCEPTO: DEVOLUCION DE VIATICOS, CUENTA DE DEPOSITO: CUENTA UNICA DEL TESORO"/>
    <m/>
    <m/>
    <m/>
    <m/>
    <m/>
    <m/>
    <n v="0"/>
    <n v="1800"/>
    <s v="NO_CONCILIADO"/>
  </r>
  <r>
    <x v="73"/>
    <m/>
    <x v="73"/>
    <x v="50"/>
    <s v="B21008220002"/>
    <s v="BOD"/>
    <n v="2100822"/>
    <m/>
    <s v="00862012001 DEP.DE CHEQ.AJENOS,RET.DE CAM.,CONCEPTO: DEVOLUCION PRIMA POL. CAC-LPR0482998,DEP.: CREDINFORM INTERNATIONAL S.A. , PROCEDENCIA: BANCO MERCANTIL SANTA CRUZ S.A., CHEQUE: 128545, FECHA DE EMISION:14/03/2023"/>
    <m/>
    <m/>
    <m/>
    <m/>
    <m/>
    <m/>
    <n v="0"/>
    <n v="3737.52"/>
    <s v="NO_CONCILIADO"/>
  </r>
  <r>
    <x v="92"/>
    <m/>
    <x v="92"/>
    <x v="50"/>
    <s v="B21008540002"/>
    <s v="BOD"/>
    <n v="2100854"/>
    <m/>
    <s v="00253014112 DEP.DE CHEQ.AJENOS,RET.DE CAM.,CONCEPTO: DEP.GAM BUENA VISTA G/ADM. EST/PREINV CONST SIST DE RIEGO ISAMA I Y II (PROAR),DEP.: GAM BUENA VISTA , PROCEDENCIA: BANCO UNION S.A., CHEQUE: 1705, FECHA DE EMISION:15/03/2023"/>
    <m/>
    <m/>
    <m/>
    <m/>
    <m/>
    <m/>
    <n v="0"/>
    <n v="6300.63"/>
    <s v="NO_CONCILIADO"/>
  </r>
  <r>
    <x v="92"/>
    <m/>
    <x v="92"/>
    <x v="50"/>
    <s v="B21008560002"/>
    <s v="BOD"/>
    <n v="2100856"/>
    <m/>
    <s v="00253014112 DEP.DE CHEQ.AJENOS,RET.DE CAM.,CONCEPTO: DEP. GAM BUENA VISTA EST/PREINV CONST SIST DE RIEGO HUAYTU (PROAR),DEP.: GAM BUENA VISTA , PROCEDENCIA: BANCO UNION S.A., CHEQUE: 1703, FECHA DE EMISION:15/03/2023"/>
    <m/>
    <m/>
    <m/>
    <m/>
    <m/>
    <m/>
    <n v="0"/>
    <n v="7607.87"/>
    <s v="NO_CONCILIADO"/>
  </r>
  <r>
    <x v="72"/>
    <m/>
    <x v="72"/>
    <x v="50"/>
    <s v="O21008690002"/>
    <s v="BOD"/>
    <n v="2100869"/>
    <m/>
    <s v="00099021001 DEPOSITO DE EFECTIVO, DEPOSITANTE: UNIVERSIDAD MAYOR DE SAN ANDRES, CONCEPTO: PAGO SERV BASICOS A LA PROCURADURIA GENERAL DEL ESTADO POR EL MES DE DICIEMBRE 2022 Y ENERO 2023, CUENTA DE DEPOSITO: CUENTA UNICA DEL TESORO"/>
    <m/>
    <m/>
    <m/>
    <m/>
    <m/>
    <m/>
    <n v="0"/>
    <n v="847.63"/>
    <s v="CONCILIADO_PARCIAL"/>
  </r>
  <r>
    <x v="93"/>
    <m/>
    <x v="93"/>
    <x v="50"/>
    <s v="O21009090002"/>
    <s v="BOD"/>
    <n v="2100909"/>
    <m/>
    <s v="00099021001 DEPOSITO DE EFECTIVO, DEPOSITANTE: JORGE NELSON CHAVEZ MAMANI C.I. 4250466 LP, CONCEPTO: DEPÓSITO DE VIATICOS, CUENTA DE DEPOSITO: CUENTA UNICA DEL TESORO"/>
    <m/>
    <m/>
    <m/>
    <m/>
    <m/>
    <m/>
    <n v="0"/>
    <n v="0.01"/>
    <s v="CONCILIADO_PARCIAL"/>
  </r>
  <r>
    <x v="93"/>
    <m/>
    <x v="93"/>
    <x v="50"/>
    <s v="O21009110002"/>
    <s v="BOD"/>
    <n v="2100911"/>
    <m/>
    <s v="00099021001 DEPOSITO DE EFECTIVO, DEPOSITANTE: JOSE ANTONIO CORO LARA C.I. 9122319 LP, CONCEPTO: DEPÓSITO DE VIATICOS, CUENTA DE DEPOSITO: CUENTA UNICA DEL TESORO"/>
    <m/>
    <m/>
    <m/>
    <m/>
    <m/>
    <m/>
    <n v="0"/>
    <n v="0.01"/>
    <s v="CONCILIADO_PARCIAL"/>
  </r>
  <r>
    <x v="93"/>
    <m/>
    <x v="93"/>
    <x v="50"/>
    <s v="O21009130002"/>
    <s v="BOD"/>
    <n v="2100913"/>
    <m/>
    <s v="00099021001 DEPOSITO DE EFECTIVO, DEPOSITANTE: JAVIER EDGAR YAPU PATON C.I. 6146037 L.P., CONCEPTO: DEPÓSITO DE VIATICOS, CUENTA DE DEPOSITO: CUENTA UNICA DEL TESORO"/>
    <m/>
    <m/>
    <m/>
    <m/>
    <m/>
    <m/>
    <n v="0"/>
    <n v="0.01"/>
    <s v="CONCILIADO_PARCIAL"/>
  </r>
  <r>
    <x v="4"/>
    <m/>
    <x v="4"/>
    <x v="51"/>
    <s v="O21012010002"/>
    <s v="BOD"/>
    <n v="2101201"/>
    <m/>
    <s v="00046171101 DEPOSITO DE EFECTIVO, DEPOSITANTE: ACM IMPORTACIONES SRL, CONCEPTO: POR INFRACCION FALTA DE LETRERO DE RAZON SOCIAL EN LUGAR VISIBLE, CUENTA DE DEPOSITO: CUENTA UNICA DEL TESORO"/>
    <m/>
    <m/>
    <m/>
    <m/>
    <m/>
    <m/>
    <n v="0"/>
    <n v="500"/>
    <s v="NO_CONCILIADO"/>
  </r>
  <r>
    <x v="1"/>
    <m/>
    <x v="1"/>
    <x v="51"/>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r>
  <r>
    <x v="1"/>
    <m/>
    <x v="1"/>
    <x v="51"/>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r>
  <r>
    <x v="1"/>
    <m/>
    <x v="1"/>
    <x v="51"/>
    <s v="O21012200002"/>
    <s v="BOD"/>
    <n v="2101220"/>
    <m/>
    <s v="00099021001 DEPOSITO DE EFECTIVO, DEPOSITANTE: NESTOR MARIO MAMANI ACHES, CONCEPTO: COMPROMISO DE DEVOLUCION DE DEUDA, CUENTA DE DEPOSITO: CUENTA UNICA DEL TESORO"/>
    <m/>
    <m/>
    <m/>
    <m/>
    <m/>
    <m/>
    <n v="0"/>
    <n v="1432.69"/>
    <s v="NO_CONCILIADO"/>
  </r>
  <r>
    <x v="4"/>
    <m/>
    <x v="4"/>
    <x v="51"/>
    <s v="O21012210002"/>
    <s v="BOD"/>
    <n v="2101221"/>
    <m/>
    <s v="00046171101 DEPOSITO DE EFECTIVO, DEPOSITANTE: NEXTCORP S.R.L., CONCEPTO: SANCION POR INCUMPPLIMIENTO A LA NORMA RESOLUCIÓN ADM.S/017, CUENTA DE DEPOSITO: CUENTA UNICA DEL TESORO"/>
    <m/>
    <m/>
    <m/>
    <m/>
    <m/>
    <m/>
    <n v="0"/>
    <n v="1670"/>
    <s v="NO_CONCILIADO"/>
  </r>
  <r>
    <x v="94"/>
    <m/>
    <x v="94"/>
    <x v="51"/>
    <s v="O21012280002"/>
    <s v="BOD"/>
    <n v="2101228"/>
    <m/>
    <s v="00586012001 DEPOSITO DE EFECTIVO, DEPOSITANTE: Y.P.F.B., CONCEPTO: DEVOLUCION DE FONDOS C-31 579, CUENTA DE DEPOSITO: CUENTA UNICA DEL TESORO"/>
    <m/>
    <m/>
    <m/>
    <m/>
    <m/>
    <m/>
    <n v="0"/>
    <n v="19.2"/>
    <s v="NO_CONCILIADO"/>
  </r>
  <r>
    <x v="94"/>
    <m/>
    <x v="94"/>
    <x v="51"/>
    <s v="O21012310002"/>
    <s v="BOD"/>
    <n v="2101231"/>
    <m/>
    <s v="00586012001 DEPOSITO DE EFECTIVO, DEPOSITANTE: Y.P.F.B., CONCEPTO: DEVOLUCION DE FONDOS NO EJECUTADOS C-31 N°620, CUENTA DE DEPOSITO: CUENTA UNICA DEL TESORO"/>
    <m/>
    <m/>
    <m/>
    <m/>
    <m/>
    <m/>
    <n v="0"/>
    <n v="24"/>
    <s v="NO_CONCILIADO"/>
  </r>
  <r>
    <x v="94"/>
    <m/>
    <x v="94"/>
    <x v="51"/>
    <s v="O21012340002"/>
    <s v="BOD"/>
    <n v="2101234"/>
    <m/>
    <s v="00586012001 DEPOSITO DE EFECTIVO, DEPOSITANTE: Y.P.F.B., CONCEPTO: DEVOLUCION DE FONDOS C-31 622, CUENTA DE DEPOSITO: CUENTA UNICA DEL TESORO"/>
    <m/>
    <m/>
    <m/>
    <m/>
    <m/>
    <m/>
    <n v="0"/>
    <n v="9"/>
    <s v="NO_CONCILIADO"/>
  </r>
  <r>
    <x v="94"/>
    <m/>
    <x v="94"/>
    <x v="51"/>
    <s v="O21012370002"/>
    <s v="BOD"/>
    <n v="2101237"/>
    <m/>
    <s v="00586012001 DEPOSITO DE EFECTIVO, DEPOSITANTE: Y.P.F.B., CONCEPTO: DEVOLUCION DE FONDOS C-31 581, CUENTA DE DEPOSITO: CUENTA UNICA DEL TESORO"/>
    <m/>
    <m/>
    <m/>
    <m/>
    <m/>
    <m/>
    <n v="0"/>
    <n v="6"/>
    <s v="NO_CONCILIADO"/>
  </r>
  <r>
    <x v="63"/>
    <m/>
    <x v="63"/>
    <x v="51"/>
    <s v="O21012520002"/>
    <s v="BOD"/>
    <n v="2101252"/>
    <m/>
    <s v="00099021001 DEPOSITO DE EFECTIVO, DEPOSITANTE: AGENCIA ESTATAL DE VIVIENDA, CONCEPTO: PAGO SERVICIO DE AGUA POTABLE (EPSAS) AGENCIA ESTATAL DE VIVIENDA 01/23, CUENTA DE DEPOSITO: CUENTA UNICA DEL TESORO"/>
    <m/>
    <m/>
    <m/>
    <m/>
    <m/>
    <m/>
    <n v="0"/>
    <n v="3576.76"/>
    <s v="NO_CONCILIADO"/>
  </r>
  <r>
    <x v="68"/>
    <m/>
    <x v="68"/>
    <x v="51"/>
    <s v="O21012750002"/>
    <s v="BOD"/>
    <n v="2101275"/>
    <m/>
    <s v="00053014101 DEPOSITO DE EFECTIVO, DEPOSITANTE: RODOLFO MAMANI QUISPE, CONCEPTO: DEVOLUCION DE FONDOS EN AVANCE COMBUSTIBLE, CUENTA DE DEPOSITO: CUENTA UNICA DEL TESORO"/>
    <m/>
    <m/>
    <m/>
    <m/>
    <m/>
    <m/>
    <n v="0"/>
    <n v="1600"/>
    <s v="NO_CONCILIADO"/>
  </r>
  <r>
    <x v="1"/>
    <m/>
    <x v="1"/>
    <x v="51"/>
    <s v="O21013030002"/>
    <s v="BOD"/>
    <n v="2101303"/>
    <m/>
    <s v="00099021001 DEPOSITO DE EFECTIVO, DEPOSITANTE: PORFIRIO LIMACHI POMA, CONCEPTO: COBRO INDEBIDO DEVOLUCION, CUENTA DE DEPOSITO: CUENTA UNICA DEL TESORO"/>
    <m/>
    <m/>
    <m/>
    <m/>
    <m/>
    <m/>
    <n v="0"/>
    <n v="950"/>
    <s v="NO_CONCILIADO"/>
  </r>
  <r>
    <x v="17"/>
    <m/>
    <x v="17"/>
    <x v="51"/>
    <s v="O21013040002"/>
    <s v="BOD"/>
    <n v="2101304"/>
    <m/>
    <s v="00601012001 DEPOSITO DE EFECTIVO, DEPOSITANTE: PLACIDO CONDORI MAMANI, CONCEPTO: DEVOLUCION DE SALDOS, CUENTA DE DEPOSITO: CUENTA UNICA DEL TESORO"/>
    <m/>
    <m/>
    <m/>
    <m/>
    <m/>
    <m/>
    <n v="0"/>
    <n v="125000"/>
    <s v="NO_CONCILIADO"/>
  </r>
  <r>
    <x v="49"/>
    <m/>
    <x v="49"/>
    <x v="51"/>
    <s v="O21013140002"/>
    <s v="BOD"/>
    <n v="2101314"/>
    <m/>
    <s v="00099021001 DEPOSITO DE EFECTIVO, DEPOSITANTE: TORREZ ARISMENDI MARITZA CELIA, CONCEPTO: DEVOLUCION POR DOBLE PERCEPCION, CUENTA DE DEPOSITO: CUENTA UNICA DEL TESORO"/>
    <m/>
    <m/>
    <m/>
    <m/>
    <m/>
    <m/>
    <n v="0"/>
    <n v="422.98"/>
    <s v="NO_CONCILIADO"/>
  </r>
  <r>
    <x v="4"/>
    <m/>
    <x v="4"/>
    <x v="51"/>
    <s v="O21013320002"/>
    <s v="BOD"/>
    <n v="2101332"/>
    <m/>
    <s v="00046171101 DEPOSITO DE EFECTIVO, DEPOSITANTE: MEDIZINPHARMA SRL, CONCEPTO: PAGO SANCION REINSCRIPCION N°1712023, CUENTA DE DEPOSITO: CUENTA UNICA DEL TESORO"/>
    <m/>
    <m/>
    <m/>
    <m/>
    <m/>
    <m/>
    <n v="0"/>
    <n v="840"/>
    <s v="NO_CONCILIADO"/>
  </r>
  <r>
    <x v="1"/>
    <m/>
    <x v="1"/>
    <x v="51"/>
    <s v="O21013370002"/>
    <s v="BOD"/>
    <n v="2101337"/>
    <m/>
    <s v="00099021001 DEPOSITO DE EFECTIVO, DEPOSITANTE: GLADYS BEATRIZ PLATA AMARRO, CONCEPTO: EXCESO MAXIMO DE REMUNERACION PERMITIDO DOBLE PERCEPCION, CUENTA DE DEPOSITO: CUENTA UNICA DEL TESORO"/>
    <m/>
    <m/>
    <m/>
    <m/>
    <m/>
    <m/>
    <n v="0"/>
    <n v="720.2"/>
    <s v="NO_CONCILIADO"/>
  </r>
  <r>
    <x v="31"/>
    <m/>
    <x v="31"/>
    <x v="51"/>
    <s v="O21013380002"/>
    <s v="BOD"/>
    <n v="2101338"/>
    <m/>
    <s v="00041031107 DEPOSITO DE EFECTIVO, DEPOSITANTE: MARCO ANTONIO GALLARDO MARTINEZ, CONCEPTO: DEVOLUCION DE RECURSOS NO UTILIZADOS (GASTOS OPERATIVOS), CUENTA DE DEPOSITO: CUENTA UNICA DEL TESORO"/>
    <m/>
    <m/>
    <m/>
    <m/>
    <m/>
    <m/>
    <n v="0"/>
    <n v="200"/>
    <s v="NO_CONCILIADO"/>
  </r>
  <r>
    <x v="56"/>
    <m/>
    <x v="56"/>
    <x v="51"/>
    <s v="O21013450002"/>
    <s v="BOD"/>
    <n v="2101345"/>
    <m/>
    <s v="00016011101 DEPOSITO DE EFECTIVO, DEPOSITANTE: MINISTERIO DE EDUCACIÓN, CONCEPTO: VENTA DE MATERIAL BIBLIOGRAFICO Y/O MULTIMEDIO DE LA LIBRERIA DEL MINISTERIO DE EDUCACIÓN, CUENTA DE DEPOSITO: CUENTA UNICA DEL TESORO"/>
    <m/>
    <m/>
    <m/>
    <m/>
    <m/>
    <m/>
    <n v="0"/>
    <n v="33.5"/>
    <s v="NO_CONCILIADO"/>
  </r>
  <r>
    <x v="70"/>
    <m/>
    <x v="70"/>
    <x v="51"/>
    <s v="B21012020002"/>
    <s v="BOD"/>
    <n v="2101202"/>
    <m/>
    <s v="00099021001 DEP.DE CHEQ.AJENOS,RET.DE CAM.,CONCEPTO: REEMBOLSO SUBSIDIO DE INCAPACIDAD TEMPORAL TARIJA,DEP.: CONTRALORIA GENERAL DEL ESTADO , PROCEDENCIA: BANCO NACIONAL DE BOLIVIA S.A., CHEQUE: 6340797, FECHA DE EMISION:28/02/2023"/>
    <m/>
    <m/>
    <m/>
    <m/>
    <m/>
    <m/>
    <n v="0"/>
    <n v="3625.94"/>
    <s v="NO_CONCILIADO"/>
  </r>
  <r>
    <x v="70"/>
    <m/>
    <x v="70"/>
    <x v="51"/>
    <s v="B21012040002"/>
    <s v="BOD"/>
    <n v="2101204"/>
    <m/>
    <s v="00099021001 DEP.DE CHEQ.AJENOS,RET.DE CAM.,CONCEPTO: REEMBOLSO SUBSIDIO DE INCAPACIDAD TEMPORAL,DEP.: CONTRALORIA GENERAL DEL ESTADO , PROCEDENCIA: BANCO NACIONAL DE BOLIVIA S.A., CHEQUE: 6340977, FECHA DE EMISION:28/02/2023"/>
    <m/>
    <m/>
    <m/>
    <m/>
    <m/>
    <m/>
    <n v="0"/>
    <n v="294.52999999999997"/>
    <s v="NO_CONCILIADO"/>
  </r>
  <r>
    <x v="70"/>
    <m/>
    <x v="70"/>
    <x v="51"/>
    <s v="B21012050002"/>
    <s v="BOD"/>
    <n v="2101205"/>
    <m/>
    <s v="00099021001 DEP.DE CHEQ.AJENOS,RET.DE CAM.,CONCEPTO: REEMBOLSO DE SUBSIDIO DE INCAPACIDAD TEMPORAL,DEP.: CONTRALORIA GENERAL DEL ESTADO , PROCEDENCIA: BANCO NACIONAL DE BOLIVIA S.A., CHEQUE: 6338762, FECHA DE EMISION:14/03/2023"/>
    <m/>
    <m/>
    <m/>
    <m/>
    <m/>
    <m/>
    <n v="0"/>
    <n v="731.81"/>
    <s v="NO_CONCILIADO"/>
  </r>
  <r>
    <x v="70"/>
    <m/>
    <x v="70"/>
    <x v="51"/>
    <s v="B21012070002"/>
    <s v="BOD"/>
    <n v="2101207"/>
    <m/>
    <s v="00099021001 DEP.DE CHEQ.AJENOS,RET.DE CAM.,CONCEPTO: REEMBOLSO DE SUBSIDIO DE INCAPACIDAD TEMPORAL,DEP.: CONTRALORIA GENERAL DEL ESTADO , PROCEDENCIA: BANCO NACIONAL DE BOLIVIA S.A., CHEQUE: 6338875, FECHA DE EMISION:14/03/2023"/>
    <m/>
    <m/>
    <m/>
    <m/>
    <m/>
    <m/>
    <n v="0"/>
    <n v="108.54"/>
    <s v="NO_CONCILIADO"/>
  </r>
  <r>
    <x v="1"/>
    <m/>
    <x v="1"/>
    <x v="51"/>
    <s v="B21012730002"/>
    <s v="BOD"/>
    <n v="2101273"/>
    <m/>
    <s v="00099021001 DEP.DE CHEQ.AJENOS,RET.DE CAM.,CONCEPTO: JOSE FLORES FLORES,DEP.: BANCO UNION S.A. , PROCEDENCIA: BANCO UNION S.A., CHEQUE: 191439, FECHA DE EMISION:20/03/2023"/>
    <m/>
    <m/>
    <m/>
    <m/>
    <m/>
    <m/>
    <n v="0"/>
    <n v="4645.8"/>
    <s v="NO_CONCILIADO"/>
  </r>
  <r>
    <x v="10"/>
    <m/>
    <x v="10"/>
    <x v="51"/>
    <s v="B21012430002"/>
    <s v="BOD"/>
    <n v="2101243"/>
    <m/>
    <s v="00291014203 DEP.DE CHEQ.AJENOS,RET.DE CAM.,CONCEPTO: RECURSOS POR DEBITO AUTOMATICO POR INCUMPLIMIENTO DECONVENIO ABC N18/17 GNT-SCT-CIN-GAD-ORU PROYECTO,DEP.: ADMINISTRADORA BOLIVIANA DE CARRETERAS"/>
    <m/>
    <m/>
    <m/>
    <m/>
    <m/>
    <m/>
    <n v="0"/>
    <n v="35997970.189999998"/>
    <s v="NO_CONCILIADO"/>
  </r>
  <r>
    <x v="1"/>
    <m/>
    <x v="1"/>
    <x v="51"/>
    <s v="B21012790002"/>
    <s v="BOD"/>
    <n v="2101279"/>
    <m/>
    <s v="00099021001 DEP.DE CHEQ.AJENOS,RET.DE CAM.,CONCEPTO: JUSTINIANO GRAGEDA TRUJILLO,DEP.: BANCO UNION S.A. , PROCEDENCIA: BANCO UNION S.A., CHEQUE: 191442, FECHA DE EMISION:20/03/2023"/>
    <m/>
    <m/>
    <m/>
    <m/>
    <m/>
    <m/>
    <n v="0"/>
    <n v="7874.03"/>
    <s v="NO_CONCILIADO"/>
  </r>
  <r>
    <x v="92"/>
    <m/>
    <x v="92"/>
    <x v="51"/>
    <s v="B21012850002"/>
    <s v="BOD"/>
    <n v="2101285"/>
    <m/>
    <s v="00253014103 DEP.DE CHEQ.AJENOS,RET.DE CAM.,CONCEPTO: DEP. GAM BUENA VISTA G/INV. EST/PREINV CONST SIST DE RIEGO ISAMA I Y II (PROAR),DEP.: GAM BUENA VISTA , PROCEDENCIA: BANCO UNION S.A., CHEQUE: 1704, FECHA DE EMISION:15/03/2023"/>
    <m/>
    <m/>
    <m/>
    <m/>
    <m/>
    <m/>
    <n v="0"/>
    <n v="42004.18"/>
    <s v="NO_CONCILIADO"/>
  </r>
  <r>
    <x v="92"/>
    <m/>
    <x v="92"/>
    <x v="51"/>
    <s v="B21012870002"/>
    <s v="BOD"/>
    <n v="2101287"/>
    <m/>
    <s v="00253014103 DEP.DE CHEQ.AJENOS,RET.DE CAM.,CONCEPTO: DEP. GAM BUENA VISTA G/INV. EST/PREINV CONST SIST DE RIEGO HUAYTU (PROAR),DEP.: GAM BUENA VISTA , PROCEDENCIA: BANCO UNION S.A., CHEQUE: 1702, FECHA DE EMISION:15/03/2023"/>
    <m/>
    <m/>
    <m/>
    <m/>
    <m/>
    <m/>
    <n v="0"/>
    <n v="50719.16"/>
    <s v="NO_CONCILIADO"/>
  </r>
  <r>
    <x v="2"/>
    <m/>
    <x v="2"/>
    <x v="51"/>
    <s v="B21012940002"/>
    <s v="BOD"/>
    <n v="2101294"/>
    <m/>
    <s v="00025011106 DEP.DE CHEQ.AJENOS,RET.DE CAM.,CONCEPTO: DEVOLUCION SALDO NO EJECUTADO,DEP.: MINISTERIO DE LA PRESIDENCIA , PROCEDENCIA: BANCO UNION S.A., CHEQUE: 314, FECHA DE EMISION:24/02/2023"/>
    <m/>
    <m/>
    <m/>
    <m/>
    <m/>
    <m/>
    <n v="0"/>
    <n v="20000"/>
    <s v="NO_CONCILIADO"/>
  </r>
  <r>
    <x v="2"/>
    <m/>
    <x v="2"/>
    <x v="51"/>
    <s v="B21012960002"/>
    <s v="BOD"/>
    <n v="2101296"/>
    <m/>
    <s v="00025011107 DEP.DE CHEQ.AJENOS,RET.DE CAM.,CONCEPTO: DEVOLUCION SALDO NO EJECUTADO,DEP.: MIN. DE LA PRESIDENCIA , PROCEDENCIA: BANCO UNION S.A., CHEQUE: 315, FECHA DE EMISION:24/02/2023"/>
    <m/>
    <m/>
    <m/>
    <m/>
    <m/>
    <m/>
    <n v="0"/>
    <n v="28000"/>
    <s v="NO_CONCILIADO"/>
  </r>
  <r>
    <x v="1"/>
    <m/>
    <x v="1"/>
    <x v="51"/>
    <s v="B21012980002"/>
    <s v="BOD"/>
    <n v="2101298"/>
    <m/>
    <s v="00099021001 DEP.DE CHEQ.AJENOS,RET.DE CAM.,CONCEPTO: DEVOLUCION SALDOS NO EJECUTADOS,DEP.: MINISTERIO DE LA PRESIDENCIA , PROCEDENCIA: BANCO UNION S.A., CHEQUE: 312, FECHA DE EMISION:24/02/2023"/>
    <m/>
    <m/>
    <m/>
    <m/>
    <m/>
    <m/>
    <n v="0"/>
    <n v="148758"/>
    <s v="NO_CONCILIADO"/>
  </r>
  <r>
    <x v="2"/>
    <m/>
    <x v="2"/>
    <x v="51"/>
    <s v="B21013010002"/>
    <s v="BOD"/>
    <n v="2101301"/>
    <m/>
    <s v="00025014201 DEP.DE CHEQ.AJENOS,RET.DE CAM.,CONCEPTO: DEVOLUCION SALDO NO EJECUTADO,DEP.: MINISTERIO DE LA PRESIDENCIA , PROCEDENCIA: BANCO UNION S.A., CHEQUE: 313, FECHA DE EMISION:24/02/2023"/>
    <m/>
    <m/>
    <m/>
    <m/>
    <m/>
    <m/>
    <n v="0"/>
    <n v="14300"/>
    <s v="NO_CONCILIADO"/>
  </r>
  <r>
    <x v="64"/>
    <m/>
    <x v="64"/>
    <x v="51"/>
    <s v="O21012470002"/>
    <s v="BOD"/>
    <n v="2101247"/>
    <m/>
    <s v="00290194101 DEPOSITO DE EFECTIVO, DEPOSITANTE: EVA GUTIERREZ RAMOS, CONCEPTO: DEPÓSITO POR CONCEPTO DE REVERSION, CUENTA DE DEPOSITO: CUENTA UNICA DEL TESORO"/>
    <m/>
    <m/>
    <m/>
    <m/>
    <m/>
    <m/>
    <n v="0"/>
    <n v="0.01"/>
    <s v="CONCILIADO_PARCIAL"/>
  </r>
  <r>
    <x v="49"/>
    <m/>
    <x v="49"/>
    <x v="51"/>
    <s v="B21012410002"/>
    <s v="BOD"/>
    <n v="2101241"/>
    <m/>
    <s v="00099021001 DEP.DE CHEQ.AJENOS,RET.DE CAM.,CONCEPTO: DEVOLUCION DEL MINISTERIO DE JUSTICIA POR SERVICIOS BASICOS DE DICIEMBRE 2022 Y ENERO 2023 COMODATO,DEP.: PROCURADURIA GENERAL DEL ESTADO"/>
    <m/>
    <m/>
    <m/>
    <m/>
    <m/>
    <m/>
    <n v="0"/>
    <n v="673.48"/>
    <s v="CONCILIADO_PARCIAL"/>
  </r>
  <r>
    <x v="1"/>
    <m/>
    <x v="1"/>
    <x v="52"/>
    <s v="O21014910002"/>
    <s v="BOD"/>
    <n v="2101491"/>
    <m/>
    <s v="00099021001 DEPOSITO DE EFECTIVO, DEPOSITANTE: ROSSMARY BARRERA VINO, CONCEPTO: PAGO POR CONVENIO CON SENASIR, CUENTA DE DEPOSITO: CUENTA UNICA DEL TESORO"/>
    <m/>
    <m/>
    <m/>
    <m/>
    <m/>
    <m/>
    <n v="0"/>
    <n v="1140"/>
    <s v="NO_CONCILIADO"/>
  </r>
  <r>
    <x v="67"/>
    <m/>
    <x v="67"/>
    <x v="52"/>
    <s v="O21014920002"/>
    <s v="BOD"/>
    <n v="2101492"/>
    <m/>
    <s v="00155012001 DEPOSITO DE EFECTIVO, DEPOSITANTE: FLORENCIA LARUTA FLORES, CONCEPTO: DEVOLUCION DE PAGO EN DEMASIA DEL AGUINALDO DE GESTION 2022, CUENTA DE DEPOSITO: CUENTA UNICA DEL TESORO"/>
    <m/>
    <m/>
    <m/>
    <m/>
    <m/>
    <m/>
    <n v="0"/>
    <n v="222.22"/>
    <s v="NO_CONCILIADO"/>
  </r>
  <r>
    <x v="5"/>
    <m/>
    <x v="5"/>
    <x v="52"/>
    <s v="O21015150002"/>
    <s v="BOD"/>
    <n v="2101515"/>
    <m/>
    <s v="00099021001 DEPOSITO DE EFECTIVO, DEPOSITANTE: CUSTODIO MOLLO EXALTACION, CONCEPTO: DEVOLUCION A FAVOR DEL I.N.I.A.F. POR PAGO AL PERSONAL DE CONSULTORIA DE LINEA, CUENTA DE DEPOSITO: CUENTA UNICA DEL TESORO"/>
    <m/>
    <m/>
    <m/>
    <m/>
    <m/>
    <m/>
    <n v="0"/>
    <n v="3330"/>
    <s v="NO_CONCILIADO"/>
  </r>
  <r>
    <x v="4"/>
    <m/>
    <x v="4"/>
    <x v="52"/>
    <s v="O21015160002"/>
    <s v="BOD"/>
    <n v="2101516"/>
    <m/>
    <s v="00046134201 DEPOSITO DE EFECTIVO, DEPOSITANTE: JESUS EDGAR MACHICADO SALAS CI.4923054 LP, CONCEPTO: DEVOLUCION DE FONDOS AL PNFRFSS-MSYD, CUENTA DE DEPOSITO: CUENTA UNICA DEL TESORO"/>
    <m/>
    <m/>
    <m/>
    <m/>
    <m/>
    <m/>
    <n v="0"/>
    <n v="168.24"/>
    <s v="NO_CONCILIADO"/>
  </r>
  <r>
    <x v="4"/>
    <m/>
    <x v="4"/>
    <x v="52"/>
    <s v="O21015290002"/>
    <s v="BOD"/>
    <n v="2101529"/>
    <m/>
    <s v="00046171101 DEPOSITO DE EFECTIVO, DEPOSITANTE: JAIME AGUILAR FLORES, CONCEPTO: SANCION POR INCUMPLIMIENTO A LA NORMA, CUENTA DE DEPOSITO: CUENTA UNICA DEL TESORO"/>
    <m/>
    <m/>
    <m/>
    <m/>
    <m/>
    <m/>
    <n v="0"/>
    <n v="1500"/>
    <s v="NO_CONCILIADO"/>
  </r>
  <r>
    <x v="95"/>
    <m/>
    <x v="95"/>
    <x v="52"/>
    <s v="O21015320002"/>
    <s v="BOD"/>
    <n v="2101532"/>
    <m/>
    <s v="00099021001 DEPOSITO DE EFECTIVO, DEPOSITANTE: AAPS, CONCEPTO: DEVOLUCION DE SALDO, CUENTA DE DEPOSITO: CUENTA UNICA DEL TESORO"/>
    <m/>
    <m/>
    <m/>
    <m/>
    <m/>
    <m/>
    <n v="0"/>
    <n v="955"/>
    <s v="NO_CONCILIADO"/>
  </r>
  <r>
    <x v="7"/>
    <m/>
    <x v="7"/>
    <x v="52"/>
    <s v="O21015690002"/>
    <s v="BOD"/>
    <n v="2101569"/>
    <m/>
    <s v="00015011108 DEPOSITO DE EFECTIVO, DEPOSITANTE: MINISTERIO DE GOBIERNO, CONCEPTO: DEPÓSITO A LA CUT, CUENTA DE DEPOSITO: CUENTA UNICA DEL TESORO"/>
    <m/>
    <m/>
    <m/>
    <m/>
    <m/>
    <m/>
    <n v="0"/>
    <n v="800"/>
    <s v="NO_CONCILIADO"/>
  </r>
  <r>
    <x v="91"/>
    <m/>
    <x v="91"/>
    <x v="52"/>
    <s v="O21015730002"/>
    <s v="BOD"/>
    <n v="2101573"/>
    <m/>
    <s v="00047081101 DEPOSITO DE EFECTIVO, DEPOSITANTE: JUAN DANIEL CORTEZ CORTEZ, CONCEPTO: DEVOLUCION DE FONDOS PARA PASAJE AEREO SEGÚN PREVENTIVO N°432, CUENTA DE DEPOSITO: CUENTA UNICA DEL TESORO"/>
    <m/>
    <m/>
    <m/>
    <m/>
    <m/>
    <m/>
    <n v="0"/>
    <n v="48"/>
    <s v="NO_CONCILIADO"/>
  </r>
  <r>
    <x v="31"/>
    <m/>
    <x v="31"/>
    <x v="52"/>
    <s v="O21015790002"/>
    <s v="BOD"/>
    <n v="2101579"/>
    <m/>
    <s v="00041031107 DEPOSITO DE EFECTIVO, DEPOSITANTE: JORGE ALFREDO LUQUE CARI, CONCEPTO: DEVOLUCION DE RECURSOS NO GASTADOS &quot;PASAJES&quot;, CUENTA DE DEPOSITO: CUENTA UNICA DEL TESORO"/>
    <m/>
    <m/>
    <m/>
    <m/>
    <m/>
    <m/>
    <n v="0"/>
    <n v="60"/>
    <s v="NO_CONCILIADO"/>
  </r>
  <r>
    <x v="31"/>
    <m/>
    <x v="31"/>
    <x v="52"/>
    <s v="O21015800002"/>
    <s v="BOD"/>
    <n v="2101580"/>
    <m/>
    <s v="00041031107 DEPOSITO DE EFECTIVO, DEPOSITANTE: WILMER PACIFICO POMA MAQUERA, CONCEPTO: DEVOLUCION DE RECURSOS NO UTIILIZADOS &quot;PASAJES&quot;, CUENTA DE DEPOSITO: CUENTA UNICA DEL TESORO"/>
    <m/>
    <m/>
    <m/>
    <m/>
    <m/>
    <m/>
    <n v="0"/>
    <n v="210"/>
    <s v="NO_CONCILIADO"/>
  </r>
  <r>
    <x v="36"/>
    <m/>
    <x v="36"/>
    <x v="52"/>
    <s v="O21015860002"/>
    <s v="BOD"/>
    <n v="2101586"/>
    <m/>
    <s v="00035051101 DEPOSITO DE EFECTIVO, DEPOSITANTE: ORIETA ANGELA COPAJA MAYTA, CONCEPTO: REPOSICION DE CREDENCIAL, CUENTA DE DEPOSITO: CUENTA UNICA DEL TESORO"/>
    <m/>
    <m/>
    <m/>
    <m/>
    <m/>
    <m/>
    <n v="0"/>
    <n v="50"/>
    <s v="NO_CONCILIADO"/>
  </r>
  <r>
    <x v="56"/>
    <m/>
    <x v="56"/>
    <x v="52"/>
    <s v="O21015880002"/>
    <s v="BOD"/>
    <n v="2101588"/>
    <m/>
    <s v="00099021001 DEPOSITO DE EFECTIVO, DEPOSITANTE: JUANA SURCO CUTILE- MIN. EDUCACIÓN, CONCEPTO: DEVOLUCION DIFERENCIA DE PAGO AGUINALDO GESTION 2020, CUENTA DE DEPOSITO: CUENTA UNICA DEL TESORO"/>
    <m/>
    <m/>
    <m/>
    <m/>
    <m/>
    <m/>
    <n v="0"/>
    <n v="204.17"/>
    <s v="NO_CONCILIADO"/>
  </r>
  <r>
    <x v="27"/>
    <m/>
    <x v="27"/>
    <x v="52"/>
    <s v="O21016030002"/>
    <s v="BOD"/>
    <n v="2101603"/>
    <m/>
    <s v="00086011109 DEPOSITO DE EFECTIVO, DEPOSITANTE: CRISTOBAL RIQUELME MOLINA, CONCEPTO: REPOSICION DE CREDENCIAL, CUENTA DE DEPOSITO: CUENTA UNICA DEL TESORO"/>
    <m/>
    <m/>
    <m/>
    <m/>
    <m/>
    <m/>
    <n v="0"/>
    <n v="50"/>
    <s v="NO_CONCILIADO"/>
  </r>
  <r>
    <x v="1"/>
    <m/>
    <x v="1"/>
    <x v="52"/>
    <s v="O21015890002"/>
    <s v="BOD"/>
    <n v="2101589"/>
    <m/>
    <s v="00099021001 DEPOSITO DE EFECTIVO, DEPOSITANTE: DIONICIO YAPUCHURA CALLISAYA, CONCEPTO: REVERSION DE BOLETA DE HABER MENSUAL, CUENTA DE DEPOSITO: CUENTA UNICA DEL TESORO"/>
    <m/>
    <m/>
    <m/>
    <m/>
    <m/>
    <m/>
    <n v="0"/>
    <n v="8831.0300000000007"/>
    <s v="NO_CONCILIADO"/>
  </r>
  <r>
    <x v="63"/>
    <m/>
    <x v="63"/>
    <x v="52"/>
    <s v="O21015960002"/>
    <s v="BOD"/>
    <n v="2101596"/>
    <m/>
    <s v="00342012001 DEPOSITO DE EFECTIVO, DEPOSITANTE: VLADIMIR ALEJANDRO LARUTA COPA, CONCEPTO: DEVOLUCION DE SUELDO EN EXCESO CORRESPONDENTE AL PERIODO DE NOVIEMBRE 2022, CUENTA DE DEPOSITO: CUENTA UNICA DEL TESORO"/>
    <m/>
    <m/>
    <m/>
    <m/>
    <m/>
    <m/>
    <n v="0"/>
    <n v="1611.17"/>
    <s v="NO_CONCILIADO"/>
  </r>
  <r>
    <x v="31"/>
    <m/>
    <x v="31"/>
    <x v="52"/>
    <s v="O21016010002"/>
    <s v="BOD"/>
    <n v="2101601"/>
    <m/>
    <s v="00041031107 DEPOSITO DE EFECTIVO, DEPOSITANTE: IBMETRO-ELIANA GARNICA, CONCEPTO: DEVOLUCION GASTOS ENVIO DE PATRONES, CUENTA DE DEPOSITO: CUENTA UNICA DEL TESORO"/>
    <m/>
    <m/>
    <m/>
    <m/>
    <m/>
    <m/>
    <n v="0"/>
    <n v="40"/>
    <s v="NO_CONCILIADO"/>
  </r>
  <r>
    <x v="39"/>
    <m/>
    <x v="39"/>
    <x v="52"/>
    <s v="O21016230002"/>
    <s v="BOD"/>
    <n v="2101623"/>
    <m/>
    <s v="00548132001 DEPOSITO DE EFECTIVO, DEPOSITANTE: VLADIMIR TROCHE QUISPE, CONCEPTO: DEVOLUCION DE VIATICOS, CUENTA DE DEPOSITO: CUENTA UNICA DEL TESORO"/>
    <m/>
    <m/>
    <m/>
    <m/>
    <m/>
    <m/>
    <n v="0"/>
    <n v="371"/>
    <s v="NO_CONCILIADO"/>
  </r>
  <r>
    <x v="39"/>
    <m/>
    <x v="39"/>
    <x v="52"/>
    <s v="O21016270002"/>
    <s v="BOD"/>
    <n v="2101627"/>
    <m/>
    <s v="00548132001 DEPOSITO DE EFECTIVO, DEPOSITANTE: JOSE ANTONIO GUERRERO FLORES, CONCEPTO: DEVOLUCION DE VIATICOS, CUENTA DE DEPOSITO: CUENTA UNICA DEL TESORO"/>
    <m/>
    <m/>
    <m/>
    <m/>
    <m/>
    <m/>
    <n v="0"/>
    <n v="371"/>
    <s v="NO_CONCILIADO"/>
  </r>
  <r>
    <x v="59"/>
    <m/>
    <x v="59"/>
    <x v="52"/>
    <s v="O21016310002"/>
    <s v="BOD"/>
    <n v="2101631"/>
    <m/>
    <s v="00206012001 DEPOSITO DE EFECTIVO, DEPOSITANTE: INSTITUTO NACIONAL DE ESTADISTICA, CONCEPTO: DEPÓSITO POR VENTA DE LA OFICINA CENTRAL LA PAZ DE FECHA 20/03/2023, CUENTA DE DEPOSITO: CUENTA UNICA DEL TESORO"/>
    <m/>
    <m/>
    <m/>
    <m/>
    <m/>
    <m/>
    <n v="0"/>
    <n v="10"/>
    <s v="NO_CONCILIADO"/>
  </r>
  <r>
    <x v="4"/>
    <m/>
    <x v="4"/>
    <x v="52"/>
    <s v="O21016340002"/>
    <s v="BOD"/>
    <n v="2101634"/>
    <m/>
    <s v="00099021001 DEPOSITO DE EFECTIVO, DEPOSITANTE: VICEMINISTERIO DE DEPORTES, CONCEPTO: DEVOLUCION DE RECURSOS NO UTILIZADOS DE FONDOS EN AVANCE A VICTOR ORIHUELA PREV 46, CUENTA DE DEPOSITO: CUENTA UNICA DEL TESORO"/>
    <m/>
    <m/>
    <m/>
    <m/>
    <m/>
    <m/>
    <n v="0"/>
    <n v="1190"/>
    <s v="NO_CONCILIADO"/>
  </r>
  <r>
    <x v="23"/>
    <m/>
    <x v="23"/>
    <x v="52"/>
    <s v="B21015140002"/>
    <s v="BOD"/>
    <n v="2101514"/>
    <m/>
    <s v="00660042001 DEP.DE CHEQ.AJENOS,RET.DE CAM.,CONCEPTO: DEVOLUCION DE EXCEDENTE DE LLAMADAS TELEFONICAS, LAVADO DE VEHICULOS Y GASTOS DE VIAJE,DEP.: ORGANO JUDICIAL-TRIBUNAL AGROAMBIENTAL"/>
    <m/>
    <m/>
    <m/>
    <m/>
    <m/>
    <m/>
    <n v="0"/>
    <n v="759.47"/>
    <s v="NO_CONCILIADO"/>
  </r>
  <r>
    <x v="27"/>
    <m/>
    <x v="27"/>
    <x v="52"/>
    <s v="B21015440002"/>
    <s v="BOD"/>
    <n v="2101544"/>
    <m/>
    <s v="00086031101 DEP.DE CHEQ.AJENOS,RET.DE CAM.,CONCEPTO: INGRESOS GENERADOS POR AUTORIZACION A ÁREAS PROTEGIDAS MES FEBRERO,DEP.: INGRESO DE AUTORIZACION DE U. C.-FEBRERO SERNAP , PROCEDENCIA: BANCO UNION S.A., CHEQUE: 1068, FECHA DE EMISION:21/03/2023"/>
    <m/>
    <m/>
    <m/>
    <m/>
    <m/>
    <m/>
    <n v="0"/>
    <n v="22450"/>
    <s v="NO_CONCILIADO"/>
  </r>
  <r>
    <x v="27"/>
    <m/>
    <x v="27"/>
    <x v="52"/>
    <s v="B21015480002"/>
    <s v="BOD"/>
    <n v="2101548"/>
    <m/>
    <s v="00086031101 DEP.DE CHEQ.AJENOS,RET.DE CAM.,CONCEPTO: INGRESO GENERADO POR SISCO DE SAMA Y TARIQUIA,DEP.: INGRESO SISCO DE PN SAMA Y TARIQUIA 2022 SERNAP , PROCEDENCIA: BANCO UNION S.A., CHEQUE: 1067, FECHA DE EMISION:20/03/2023"/>
    <m/>
    <m/>
    <m/>
    <m/>
    <m/>
    <m/>
    <n v="0"/>
    <n v="2440"/>
    <s v="NO_CONCILIADO"/>
  </r>
  <r>
    <x v="27"/>
    <m/>
    <x v="27"/>
    <x v="52"/>
    <s v="B21015520002"/>
    <s v="BOD"/>
    <n v="2101552"/>
    <m/>
    <s v="00086031101 DEP.DE CHEQ.AJENOS,RET.DE CAM.,CONCEPTO: INGRESO POR AUTORIZACIONES MES DE ENERO DE UNIDAD CENTRAL,DEP.: INGRESO DE AREAS PROTEGIDAS ENERO SERNAP , PROCEDENCIA: BANCO UNION S.A., CHEQUE: 1066, FECHA DE EMISION:20/03/2023"/>
    <m/>
    <m/>
    <m/>
    <m/>
    <m/>
    <m/>
    <n v="0"/>
    <n v="13700"/>
    <s v="NO_CONCILIADO"/>
  </r>
  <r>
    <x v="23"/>
    <m/>
    <x v="23"/>
    <x v="52"/>
    <s v="B21015580002"/>
    <s v="BOD"/>
    <n v="2101558"/>
    <m/>
    <s v="00066011102 DEP.DE CHEQ.AJENOS,RET.DE CAM.,CONCEPTO: PAGO DE COMISIONES POR SALDOS NO DESEMBOLSADOS-PRESTAMO BID 3534/BL-BO COMISIONES DE FINANCIAMIENTO,DEP.: ENDE , PROCEDENCIA: BANCO UNION S.A., CHEQUE: 11590, FECHA DE EMISION:20/03/2023"/>
    <m/>
    <m/>
    <m/>
    <m/>
    <m/>
    <m/>
    <n v="0"/>
    <n v="44740.35"/>
    <s v="NO_CONCILIADO"/>
  </r>
  <r>
    <x v="16"/>
    <m/>
    <x v="16"/>
    <x v="52"/>
    <s v="B21015630002"/>
    <s v="BOD"/>
    <n v="2101563"/>
    <m/>
    <s v="00587012013 DEP.DE CHEQ.AJENOS,RET.DE CAM.,CONCEPTO: DEPÓSITO PLANILLAS DE OBRA,DEP.: E.B.C. , PROCEDENCIA: BANCO UNION S.A., CHEQUE: 1788, FECHA DE EMISION:21/03/2023"/>
    <m/>
    <m/>
    <m/>
    <m/>
    <m/>
    <m/>
    <n v="0"/>
    <n v="857582.7"/>
    <s v="NO_CONCILIADO"/>
  </r>
  <r>
    <x v="50"/>
    <m/>
    <x v="50"/>
    <x v="52"/>
    <s v="O21014890002"/>
    <s v="BOD"/>
    <n v="2101489"/>
    <m/>
    <s v="00423142001 DEPOSITO DE EFECTIVO, DEPOSITANTE: CAJA DE SALUD DE CAMINOS Y RA, CONCEPTO: DEVOLUCION RETROACTIVOS, CUENTA DE DEPOSITO: CUENTA UNICA DEL TESORO"/>
    <m/>
    <m/>
    <m/>
    <m/>
    <m/>
    <m/>
    <n v="0"/>
    <n v="1"/>
    <s v="CONCILIADO_PARCIAL"/>
  </r>
  <r>
    <x v="31"/>
    <m/>
    <x v="31"/>
    <x v="53"/>
    <s v="O21017800002"/>
    <s v="BOD"/>
    <n v="2101780"/>
    <m/>
    <s v="00041031107 DEPOSITO DE EFECTIVO, DEPOSITANTE: MARCOS GIOVANNY MIRANDA ALABY, CONCEPTO: DEVOLUCION PASAJES TERRESTRES, CUENTA DE DEPOSITO: CUENTA UNICA DEL TESORO"/>
    <m/>
    <m/>
    <m/>
    <m/>
    <m/>
    <m/>
    <n v="0"/>
    <n v="50"/>
    <s v="NO_CONCILIADO"/>
  </r>
  <r>
    <x v="31"/>
    <m/>
    <x v="31"/>
    <x v="53"/>
    <s v="O21017810002"/>
    <s v="BOD"/>
    <n v="2101781"/>
    <m/>
    <s v="00041031107 DEPOSITO DE EFECTIVO, DEPOSITANTE: MARCOS GIOVANNY MIRANDA ALABY, CONCEPTO: DEVOLUCION PASAJES TERRESTRES, CUENTA DE DEPOSITO: CUENTA UNICA DEL TESORO"/>
    <m/>
    <m/>
    <m/>
    <m/>
    <m/>
    <m/>
    <n v="0"/>
    <n v="200"/>
    <s v="NO_CONCILIADO"/>
  </r>
  <r>
    <x v="2"/>
    <m/>
    <x v="2"/>
    <x v="53"/>
    <s v="O21017960002"/>
    <s v="BOD"/>
    <n v="2101796"/>
    <m/>
    <s v="00099021001 DEPOSITO DE EFECTIVO, DEPOSITANTE: LENNY QUISPE COCA, CONCEPTO: PAGO DE AGUA OFICINAS UE-FNSE MES DE ENERO DE 2023, CUENTA DE DEPOSITO: CUENTA UNICA DEL TESORO"/>
    <m/>
    <m/>
    <m/>
    <m/>
    <m/>
    <m/>
    <n v="0"/>
    <n v="117.27"/>
    <s v="NO_CONCILIADO"/>
  </r>
  <r>
    <x v="1"/>
    <m/>
    <x v="1"/>
    <x v="53"/>
    <s v="O21018160002"/>
    <s v="BOD"/>
    <n v="2101816"/>
    <m/>
    <s v="00099021001 DEPOSITO DE EFECTIVO, DEPOSITANTE: LUCRECIA VELARDE VDA. DE FLORES, CONCEPTO: NUEVAS NUPCIAS, CUENTA DE DEPOSITO: CUENTA UNICA DEL TESORO"/>
    <m/>
    <m/>
    <m/>
    <m/>
    <m/>
    <m/>
    <n v="0"/>
    <n v="1500"/>
    <s v="NO_CONCILIADO"/>
  </r>
  <r>
    <x v="31"/>
    <m/>
    <x v="31"/>
    <x v="53"/>
    <s v="O21018250002"/>
    <s v="BOD"/>
    <n v="2101825"/>
    <m/>
    <s v="00041031107 DEPOSITO DE EFECTIVO, DEPOSITANTE: BLADIMIR CARDOZO BENAVIDES, CONCEPTO: DEVOLUCION DE VIATICOS NO UTILIZADOS, CUENTA DE DEPOSITO: CUENTA UNICA DEL TESORO"/>
    <m/>
    <m/>
    <m/>
    <m/>
    <m/>
    <m/>
    <n v="0"/>
    <n v="222"/>
    <s v="NO_CONCILIADO"/>
  </r>
  <r>
    <x v="31"/>
    <m/>
    <x v="31"/>
    <x v="53"/>
    <s v="O21018280002"/>
    <s v="BOD"/>
    <n v="2101828"/>
    <m/>
    <s v="00041031107 DEPOSITO DE EFECTIVO, DEPOSITANTE: BLADIMIR CARDOZO BENAVIDES, CONCEPTO: DEVOLUCION DE PASAJES NO UTILIZADOS, CUENTA DE DEPOSITO: CUENTA UNICA DEL TESORO"/>
    <m/>
    <m/>
    <m/>
    <m/>
    <m/>
    <m/>
    <n v="0"/>
    <n v="20"/>
    <s v="NO_CONCILIADO"/>
  </r>
  <r>
    <x v="82"/>
    <m/>
    <x v="82"/>
    <x v="53"/>
    <s v="O21018440002"/>
    <s v="BOD"/>
    <n v="2101844"/>
    <m/>
    <s v="00378012002 DEPOSITO DE EFECTIVO, DEPOSITANTE: DAYNOR YAMIL BAUTISTA CONDE, CONCEPTO: DEVOLUCION AL PREVENTIVO N° 49, CUENTA DE DEPOSITO: CUENTA UNICA DEL TESORO"/>
    <m/>
    <m/>
    <m/>
    <m/>
    <m/>
    <m/>
    <n v="0"/>
    <n v="3713.78"/>
    <s v="NO_CONCILIADO"/>
  </r>
  <r>
    <x v="82"/>
    <m/>
    <x v="82"/>
    <x v="53"/>
    <s v="O21018460002"/>
    <s v="BOD"/>
    <n v="2101846"/>
    <m/>
    <s v="00378012002 DEPOSITO DE EFECTIVO, DEPOSITANTE: DAYNOR YAMIL BAUTISTA CONDE, CONCEPTO: DETALLADO EN EL INFOREME INF/SENATEX/UIP N° 0134/2023, CUENTA DE DEPOSITO: CUENTA UNICA DEL TESORO"/>
    <m/>
    <m/>
    <m/>
    <m/>
    <m/>
    <m/>
    <n v="0"/>
    <n v="382.61"/>
    <s v="NO_CONCILIADO"/>
  </r>
  <r>
    <x v="96"/>
    <m/>
    <x v="96"/>
    <x v="53"/>
    <s v="O21018800002"/>
    <s v="BOD"/>
    <n v="2101880"/>
    <m/>
    <s v="00388012001 DEPOSITO DE EFECTIVO, DEPOSITANTE: VALERIA ADRIANA TORRES ZAPATA, CONCEPTO: DEVOLUCION DE RETENCIONES IMPOSITIVAS, CUENTA DE DEPOSITO: CUENTA UNICA DEL TESORO"/>
    <m/>
    <m/>
    <m/>
    <m/>
    <m/>
    <m/>
    <n v="0"/>
    <n v="590"/>
    <s v="NO_CONCILIADO"/>
  </r>
  <r>
    <x v="1"/>
    <m/>
    <x v="1"/>
    <x v="53"/>
    <s v="O21018860002"/>
    <s v="BOD"/>
    <n v="2101886"/>
    <m/>
    <s v="00099021001 DEPOSITO DE EFECTIVO, DEPOSITANTE: DAVID MENDOZA PAÑUNI, CONCEPTO: COMPROMISO DE DEVOLUCION DE DEUDA, CUENTA DE DEPOSITO: CUENTA UNICA DEL TESORO"/>
    <m/>
    <m/>
    <m/>
    <m/>
    <m/>
    <m/>
    <n v="0"/>
    <n v="386.12"/>
    <s v="NO_CONCILIADO"/>
  </r>
  <r>
    <x v="31"/>
    <m/>
    <x v="31"/>
    <x v="53"/>
    <s v="O21018890002"/>
    <s v="BOD"/>
    <n v="2101889"/>
    <m/>
    <s v="00041031107 DEPOSITO DE EFECTIVO, DEPOSITANTE: MARCO ANTONIO GALLARDO MARTINEZ, CONCEPTO: DEVOLUCION DE RECURSOS NO UTILIZADOS, CUENTA DE DEPOSITO: CUENTA UNICA DEL TESORO"/>
    <m/>
    <m/>
    <m/>
    <m/>
    <m/>
    <m/>
    <n v="0"/>
    <n v="100"/>
    <s v="NO_CONCILIADO"/>
  </r>
  <r>
    <x v="4"/>
    <m/>
    <x v="4"/>
    <x v="53"/>
    <s v="O21019020002"/>
    <s v="BOD"/>
    <n v="2101902"/>
    <m/>
    <s v="00046024204 DEPOSITO DE EFECTIVO, DEPOSITANTE: RATZI CABALLERO CASTRO, CONCEPTO: REVERSION DE SALDO NO EJECUTADO, CUENTA DE DEPOSITO: CUENTA UNICA DEL TESORO"/>
    <m/>
    <m/>
    <m/>
    <m/>
    <m/>
    <m/>
    <n v="0"/>
    <n v="11608.9"/>
    <s v="NO_CONCILIADO"/>
  </r>
  <r>
    <x v="27"/>
    <m/>
    <x v="27"/>
    <x v="53"/>
    <s v="O21019090002"/>
    <s v="BOD"/>
    <n v="2101909"/>
    <m/>
    <s v="00086011109 DEPOSITO DE EFECTIVO, DEPOSITANTE: GISSELLE SALCEDO GIL, CONCEPTO: REPOSICION CREDENCIAL GISSELLE YUNICE SALCEDO GIL, CUENTA DE DEPOSITO: CUENTA UNICA DEL TESORO"/>
    <m/>
    <m/>
    <m/>
    <m/>
    <m/>
    <m/>
    <n v="0"/>
    <n v="50"/>
    <s v="NO_CONCILIADO"/>
  </r>
  <r>
    <x v="1"/>
    <m/>
    <x v="1"/>
    <x v="53"/>
    <s v="O21019130002"/>
    <s v="BOD"/>
    <n v="2101913"/>
    <m/>
    <s v="00099021001 DEPOSITO DE EFECTIVO, DEPOSITANTE: MARCIA ALODIA DALENCE PARDO, CONCEPTO: REVERSION TOTAL, CUENTA DE DEPOSITO: CUENTA UNICA DEL TESORO"/>
    <m/>
    <m/>
    <m/>
    <m/>
    <m/>
    <m/>
    <n v="0"/>
    <n v="4029.31"/>
    <s v="NO_CONCILIADO"/>
  </r>
  <r>
    <x v="22"/>
    <m/>
    <x v="22"/>
    <x v="53"/>
    <s v="O21019180002"/>
    <s v="BOD"/>
    <n v="2101918"/>
    <m/>
    <s v="00283042001 DEPOSITO DE EFECTIVO, DEPOSITANTE: VERONICA BEATRIZ NINA ANTONIO, CONCEPTO: DEVOLUCION DE VIATICOS, CUENTA DE DEPOSITO: CUENTA UNICA DEL TESORO"/>
    <m/>
    <m/>
    <m/>
    <m/>
    <m/>
    <m/>
    <n v="0"/>
    <n v="1125"/>
    <s v="NO_CONCILIADO"/>
  </r>
  <r>
    <x v="7"/>
    <m/>
    <x v="7"/>
    <x v="53"/>
    <s v="O21019190002"/>
    <s v="BOD"/>
    <n v="2101919"/>
    <m/>
    <s v="00099021001 DEPOSITO DE EFECTIVO, DEPOSITANTE: JHONATAN OROSCO QUISPE, CONCEPTO: DEVOLUCION DE HABERES - AGUINALDO 2022, CUENTA DE DEPOSITO: CUENTA UNICA DEL TESORO"/>
    <m/>
    <m/>
    <m/>
    <m/>
    <m/>
    <m/>
    <n v="0"/>
    <n v="3519"/>
    <s v="NO_CONCILIADO"/>
  </r>
  <r>
    <x v="82"/>
    <m/>
    <x v="82"/>
    <x v="53"/>
    <s v="O21019210002"/>
    <s v="BOD"/>
    <n v="2101921"/>
    <m/>
    <s v="00378012002 DEPOSITO DE EFECTIVO, DEPOSITANTE: ADHEMAR EMILIO ATORA QUISPE, CONCEPTO: DEVOLUCION DE CREDITO FISCAL 13% DE LA FACTURA DE BOA N°930249205937 DE FECHA 13/02/23, CUENTA DE DEPOSITO: CUENTA UNICA DEL TESORO"/>
    <m/>
    <m/>
    <m/>
    <m/>
    <m/>
    <m/>
    <n v="0"/>
    <n v="73.45"/>
    <s v="NO_CONCILIADO"/>
  </r>
  <r>
    <x v="11"/>
    <m/>
    <x v="11"/>
    <x v="53"/>
    <s v="O21019220002"/>
    <s v="BOD"/>
    <n v="2101922"/>
    <m/>
    <s v="00249012001 DEPOSITO DE EFECTIVO, DEPOSITANTE: CALVETTY CAMPUZANO VENTURO, CONCEPTO: DEVOLUCION DE FONDO REFRIGERIO DIC-2022, CUENTA DE DEPOSITO: CUENTA UNICA DEL TESORO"/>
    <m/>
    <m/>
    <m/>
    <m/>
    <m/>
    <m/>
    <n v="0"/>
    <n v="36"/>
    <s v="NO_CONCILIADO"/>
  </r>
  <r>
    <x v="11"/>
    <m/>
    <x v="11"/>
    <x v="53"/>
    <s v="O21019230002"/>
    <s v="BOD"/>
    <n v="2101923"/>
    <m/>
    <s v="00249012001 DEPOSITO DE EFECTIVO, DEPOSITANTE: CHACON ZAMBRANA JOSE SAMUEL, CONCEPTO: DEVOLUCION DE FONDO REFRIGERIO DIC-2022, CUENTA DE DEPOSITO: CUENTA UNICA DEL TESORO"/>
    <m/>
    <m/>
    <m/>
    <m/>
    <m/>
    <m/>
    <n v="0"/>
    <n v="18"/>
    <s v="NO_CONCILIADO"/>
  </r>
  <r>
    <x v="11"/>
    <m/>
    <x v="11"/>
    <x v="53"/>
    <s v="O21019240002"/>
    <s v="BOD"/>
    <n v="2101924"/>
    <m/>
    <s v="00249012001 DEPOSITO DE EFECTIVO, DEPOSITANTE: CONDORI KEA GIMENA, CONCEPTO: DEVOLUCION DE FONDO REFRIGERIO DIC-2022, CUENTA DE DEPOSITO: CUENTA UNICA DEL TESORO"/>
    <m/>
    <m/>
    <m/>
    <m/>
    <m/>
    <m/>
    <n v="0"/>
    <n v="18"/>
    <s v="NO_CONCILIADO"/>
  </r>
  <r>
    <x v="11"/>
    <m/>
    <x v="11"/>
    <x v="53"/>
    <s v="O21019250002"/>
    <s v="BOD"/>
    <n v="2101925"/>
    <m/>
    <s v="00249012001 DEPOSITO DE EFECTIVO, DEPOSITANTE: GARCIA VARGAS ARIEL FERNANDO, CONCEPTO: DEVOLUCION DE FONDO REFRIGERIO DIC-2022, CUENTA DE DEPOSITO: CUENTA UNICA DEL TESORO"/>
    <m/>
    <m/>
    <m/>
    <m/>
    <m/>
    <m/>
    <n v="0"/>
    <n v="18"/>
    <s v="NO_CONCILIADO"/>
  </r>
  <r>
    <x v="11"/>
    <m/>
    <x v="11"/>
    <x v="53"/>
    <s v="O21019260002"/>
    <s v="BOD"/>
    <n v="2101926"/>
    <m/>
    <s v="00249012001 DEPOSITO DE EFECTIVO, DEPOSITANTE: NACHO YUJRA BONIFACIO GUIDO, CONCEPTO: DEVOLUCION DE FONDO REFRIGERIO DIC-2022, CUENTA DE DEPOSITO: CUENTA UNICA DEL TESORO"/>
    <m/>
    <m/>
    <m/>
    <m/>
    <m/>
    <m/>
    <n v="0"/>
    <n v="18"/>
    <s v="NO_CONCILIADO"/>
  </r>
  <r>
    <x v="22"/>
    <m/>
    <x v="22"/>
    <x v="53"/>
    <s v="B21018510002"/>
    <s v="BOD"/>
    <n v="2101851"/>
    <m/>
    <s v="00283014101 DEP.DE CHEQ.AJENOS,RET.DE CAM.,CONCEPTO: LICENCIA SIN GOCE DE HABER-ROBERTO CARLOS BALDIVIEZO PEREZ EN 2023,DEP.: ADUANA NACIONAL , PROCEDENCIA: BANCO UNION S.A., CHEQUE: 4747, FECHA DE EMISION:03/03/2023"/>
    <m/>
    <m/>
    <m/>
    <m/>
    <m/>
    <m/>
    <n v="0"/>
    <n v="4008.14"/>
    <s v="NO_CONCILIADO"/>
  </r>
  <r>
    <x v="60"/>
    <m/>
    <x v="60"/>
    <x v="53"/>
    <s v="B21018550002"/>
    <s v="BOD"/>
    <n v="2101855"/>
    <m/>
    <s v="00514012004 DEP.DE CHEQ.AJENOS,RET.DE CAM.,CONCEPTO: TRANSFERENCIA ENTRE CUENTAS PARA CUMPLIR CON OBLIGACIONES FINANCIERAS DE LA EMPRESA,DEP.: ENDE , PROCEDENCIA: BANCO UNION S.A., CHEQUE: 11591, FECHA DE EMISION:21/03/2023"/>
    <m/>
    <m/>
    <m/>
    <m/>
    <m/>
    <m/>
    <n v="0"/>
    <n v="23300566.370000001"/>
    <s v="NO_CONCILIADO"/>
  </r>
  <r>
    <x v="69"/>
    <m/>
    <x v="69"/>
    <x v="53"/>
    <s v="B21018680002"/>
    <s v="BOD"/>
    <n v="2101868"/>
    <m/>
    <s v="00340012003 DEP.DE CHEQ.AJENOS,RET.DE CAM.,CONCEPTO: PERMISOS SIN GOCE DE HABERES DE FEBRERO 2023 F20 - OF. 230,DEP.: SERVICIO GENERAL DE IDENTIFICACION PERSONAL , PROCEDENCIA: BANCO UNION S.A., CHEQUE: 16256, FECHA DE EMISION:20/03/2023"/>
    <m/>
    <m/>
    <m/>
    <m/>
    <m/>
    <m/>
    <n v="0"/>
    <n v="118"/>
    <s v="NO_CONCILIADO"/>
  </r>
  <r>
    <x v="97"/>
    <m/>
    <x v="97"/>
    <x v="53"/>
    <s v="B21018730002"/>
    <s v="BOD"/>
    <n v="2101873"/>
    <m/>
    <s v="00580012001 DEP.DE CHEQ.AJENOS,RET.DE CAM.,CONCEPTO: PAGO MULTAS POR RETRASO PAGO ALQUILER SUBARRENDATARIOS MESES ENERO Y FEBRERO 2023,DEP.: DEPÓSITOS ADUANEROS BOLIVIANOS , PROCEDENCIA: BANCO UNION S.A., CHEQUE: 936, FECHA DE EMISION:20/03/2023"/>
    <m/>
    <m/>
    <m/>
    <m/>
    <m/>
    <m/>
    <n v="0"/>
    <n v="435.28"/>
    <s v="NO_CONCILIADO"/>
  </r>
  <r>
    <x v="61"/>
    <m/>
    <x v="61"/>
    <x v="53"/>
    <s v="B21018760002"/>
    <s v="BOD"/>
    <n v="2101876"/>
    <m/>
    <s v="00066014202 DEP.DE CHEQ.AJENOS,RET.DE CAM.,CONCEPTO: EJECUCION BOLETA DE GARANTIA,DEP.: MINISTERIO DE PLANIFICACION DEL DESARROLLO , PROCEDENCIA: BANCO UNION S.A., CHEQUE: 7050, FECHA DE EMISION:16/03/2023"/>
    <m/>
    <m/>
    <m/>
    <m/>
    <m/>
    <m/>
    <n v="0"/>
    <n v="65700"/>
    <s v="NO_CONCILIADO"/>
  </r>
  <r>
    <x v="11"/>
    <m/>
    <x v="11"/>
    <x v="53"/>
    <s v="O21019270002"/>
    <s v="BOD"/>
    <n v="2101927"/>
    <m/>
    <s v="00249012001 DEPOSITO DE EFECTIVO, DEPOSITANTE: TORREJON AYLLON GEOVANA, CONCEPTO: DEVOLUCION DE FONDO REFRIGERIO DIC-2022, CUENTA DE DEPOSITO: CUENTA UNICA DEL TESORO"/>
    <m/>
    <m/>
    <m/>
    <m/>
    <m/>
    <m/>
    <n v="0"/>
    <n v="72"/>
    <s v="NO_CONCILIADO"/>
  </r>
  <r>
    <x v="84"/>
    <m/>
    <x v="84"/>
    <x v="53"/>
    <s v="O21019280002"/>
    <s v="BOD"/>
    <n v="2101928"/>
    <m/>
    <s v="00599042001 DEPOSITO DE EFECTIVO, DEPOSITANTE: EMPRESA BOLIVIANA DE ALIMENTOS Y DERIVADOS - EBA, CONCEPTO: DEVOLUCION DE RECURSOS NO UTILIZADOS RUDDY FRANZ QUISPE PORCO, CUENTA DE DEPOSITO: CUENTA UNICA DEL TESORO"/>
    <m/>
    <m/>
    <m/>
    <m/>
    <m/>
    <m/>
    <n v="0"/>
    <n v="4217.04"/>
    <s v="NO_CONCILIADO"/>
  </r>
  <r>
    <x v="11"/>
    <m/>
    <x v="11"/>
    <x v="53"/>
    <s v="O21019300002"/>
    <s v="BOD"/>
    <n v="2101930"/>
    <m/>
    <s v="00249012001 DEPOSITO DE EFECTIVO, DEPOSITANTE: WILLIAM ALEX CHIPANA QUISPE, CONCEPTO: DEVOLUCION DE FONDO REFRIGERIO DIC-2022, CUENTA DE DEPOSITO: CUENTA UNICA DEL TESORO"/>
    <m/>
    <m/>
    <m/>
    <m/>
    <m/>
    <m/>
    <n v="0"/>
    <n v="18"/>
    <s v="NO_CONCILIADO"/>
  </r>
  <r>
    <x v="11"/>
    <m/>
    <x v="11"/>
    <x v="53"/>
    <s v="O21019350002"/>
    <s v="BOD"/>
    <n v="2101935"/>
    <m/>
    <s v="00249012001 DEPOSITO DE EFECTIVO, DEPOSITANTE: GARCIA VARGAS ARIEL FERNANDO, CONCEPTO: DEVOLUCION DE FONDOS PASAJE DIC-2022, CUENTA DE DEPOSITO: CUENTA UNICA DEL TESORO"/>
    <m/>
    <m/>
    <m/>
    <m/>
    <m/>
    <m/>
    <n v="0"/>
    <n v="10"/>
    <s v="NO_CONCILIADO"/>
  </r>
  <r>
    <x v="11"/>
    <m/>
    <x v="11"/>
    <x v="53"/>
    <s v="O21019310002"/>
    <s v="BOD"/>
    <n v="2101931"/>
    <m/>
    <s v="00249012001 DEPOSITO DE EFECTIVO, DEPOSITANTE: FABIAN LLANCO CARLOS EVER, CONCEPTO: DEVOLUCION DE FONDO REFRIGERIO DIC-2022, CUENTA DE DEPOSITO: CUENTA UNICA DEL TESORO"/>
    <m/>
    <m/>
    <m/>
    <m/>
    <m/>
    <m/>
    <n v="0"/>
    <n v="18"/>
    <s v="NO_CONCILIADO"/>
  </r>
  <r>
    <x v="11"/>
    <m/>
    <x v="11"/>
    <x v="53"/>
    <s v="O21019330002"/>
    <s v="BOD"/>
    <n v="2101933"/>
    <m/>
    <s v="00249012001 DEPOSITO DE EFECTIVO, DEPOSITANTE: GUTIERREZ LIMACHI GUIDO, CONCEPTO: DEVOLUCION DE FONDO REFRIGERIO DIC-2022, CUENTA DE DEPOSITO: CUENTA UNICA DEL TESORO"/>
    <m/>
    <m/>
    <m/>
    <m/>
    <m/>
    <m/>
    <n v="0"/>
    <n v="18"/>
    <s v="NO_CONCILIADO"/>
  </r>
  <r>
    <x v="11"/>
    <m/>
    <x v="11"/>
    <x v="53"/>
    <s v="O21019360002"/>
    <s v="BOD"/>
    <n v="2101936"/>
    <m/>
    <s v="00249012001 DEPOSITO DE EFECTIVO, DEPOSITANTE: CHACON ZAMBRANA JOSE SAMUEL, CONCEPTO: DEVOLUCION DE FONDOS PASAJE DIC-2022, CUENTA DE DEPOSITO: CUENTA UNICA DEL TESORO"/>
    <m/>
    <m/>
    <m/>
    <m/>
    <m/>
    <m/>
    <n v="0"/>
    <n v="10"/>
    <s v="NO_CONCILIADO"/>
  </r>
  <r>
    <x v="11"/>
    <m/>
    <x v="11"/>
    <x v="53"/>
    <s v="O21019370002"/>
    <s v="BOD"/>
    <n v="2101937"/>
    <m/>
    <s v="00249012001 DEPOSITO DE EFECTIVO, DEPOSITANTE: CONDORI KEA GIMENA, CONCEPTO: DEVOLUCION DE FONDOS PASAJE DIC-2022, CUENTA DE DEPOSITO: CUENTA UNICA DEL TESORO"/>
    <m/>
    <m/>
    <m/>
    <m/>
    <m/>
    <m/>
    <n v="0"/>
    <n v="10"/>
    <s v="NO_CONCILIADO"/>
  </r>
  <r>
    <x v="11"/>
    <m/>
    <x v="11"/>
    <x v="53"/>
    <s v="O21019380002"/>
    <s v="BOD"/>
    <n v="2101938"/>
    <m/>
    <s v="00249012001 DEPOSITO DE EFECTIVO, DEPOSITANTE: NACHO YUJRA BONIFACIO GUIDO, CONCEPTO: DEVOLUCION DE FONDOS PASAJE DIC-2022, CUENTA DE DEPOSITO: CUENTA UNICA DEL TESORO"/>
    <m/>
    <m/>
    <m/>
    <m/>
    <m/>
    <m/>
    <n v="0"/>
    <n v="10"/>
    <s v="NO_CONCILIADO"/>
  </r>
  <r>
    <x v="11"/>
    <m/>
    <x v="11"/>
    <x v="53"/>
    <s v="O21019390002"/>
    <s v="BOD"/>
    <n v="2101939"/>
    <m/>
    <s v="00249012001 DEPOSITO DE EFECTIVO, DEPOSITANTE: WILLIAM ALEX CHIPANA QUISPE, CONCEPTO: DEVOLUCION DE FONDOS PASAJE DIC-2022, CUENTA DE DEPOSITO: CUENTA UNICA DEL TESORO"/>
    <m/>
    <m/>
    <m/>
    <m/>
    <m/>
    <m/>
    <n v="0"/>
    <n v="10"/>
    <s v="NO_CONCILIADO"/>
  </r>
  <r>
    <x v="11"/>
    <m/>
    <x v="11"/>
    <x v="53"/>
    <s v="O21019400002"/>
    <s v="BOD"/>
    <n v="2101940"/>
    <m/>
    <s v="00249012001 DEPOSITO DE EFECTIVO, DEPOSITANTE: FABIAN LLANCO CARLOS EVER, CONCEPTO: DEVOLUCION DE FONDOS PASAJE DIC-2022, CUENTA DE DEPOSITO: CUENTA UNICA DEL TESORO"/>
    <m/>
    <m/>
    <m/>
    <m/>
    <m/>
    <m/>
    <n v="0"/>
    <n v="10"/>
    <s v="NO_CONCILIADO"/>
  </r>
  <r>
    <x v="11"/>
    <m/>
    <x v="11"/>
    <x v="53"/>
    <s v="O21019410002"/>
    <s v="BOD"/>
    <n v="2101941"/>
    <m/>
    <s v="00249012001 DEPOSITO DE EFECTIVO, DEPOSITANTE: GUTIERREZ LIMACHI GUIDO GASTON, CONCEPTO: DEVOLUCION DE FONDOS PASAJE DIC-2022, CUENTA DE DEPOSITO: CUENTA UNICA DEL TESORO"/>
    <m/>
    <m/>
    <m/>
    <m/>
    <m/>
    <m/>
    <n v="0"/>
    <n v="10"/>
    <s v="NO_CONCILIADO"/>
  </r>
  <r>
    <x v="22"/>
    <m/>
    <x v="22"/>
    <x v="54"/>
    <s v="O21020880002"/>
    <s v="BOD"/>
    <n v="2102088"/>
    <m/>
    <s v="00283042001 DEPOSITO DE EFECTIVO, DEPOSITANTE: ROGER TORONI LAPACA 7361184 OR, CONCEPTO: DEVOLUCION DE VIATICOS-ROGER TORONI LAPACA, CUENTA DE DEPOSITO: CUENTA UNICA DEL TESORO"/>
    <m/>
    <m/>
    <m/>
    <m/>
    <m/>
    <m/>
    <n v="0"/>
    <n v="675"/>
    <s v="NO_CONCILIADO"/>
  </r>
  <r>
    <x v="28"/>
    <m/>
    <x v="28"/>
    <x v="54"/>
    <s v="O21020920002"/>
    <s v="BOD"/>
    <n v="2102092"/>
    <m/>
    <s v="00099021001 DEPOSITO DE EFECTIVO, DEPOSITANTE: MARINA ROJAS POMA, CONCEPTO: DEVOLUCION CONSUMO DE TELEFONIA MOVIL 71562171 A LA LIBRETA 00099021001, CUENTA DE DEPOSITO: CUENTA UNICA DEL TESORO"/>
    <m/>
    <m/>
    <m/>
    <m/>
    <m/>
    <m/>
    <n v="0"/>
    <n v="15"/>
    <s v="NO_CONCILIADO"/>
  </r>
  <r>
    <x v="4"/>
    <m/>
    <x v="4"/>
    <x v="54"/>
    <s v="O21020990002"/>
    <s v="BOD"/>
    <n v="2102099"/>
    <m/>
    <s v="00046171101 DEPOSITO DE EFECTIVO, DEPOSITANTE: SOBOLMED, CONCEPTO: SANCION PECUNIARIA, CUENTA DE DEPOSITO: CUENTA UNICA DEL TESORO"/>
    <m/>
    <m/>
    <m/>
    <m/>
    <m/>
    <m/>
    <n v="0"/>
    <n v="1500"/>
    <s v="NO_CONCILIADO"/>
  </r>
  <r>
    <x v="98"/>
    <m/>
    <x v="98"/>
    <x v="54"/>
    <s v="O21021070002"/>
    <s v="BOD"/>
    <n v="2102107"/>
    <m/>
    <s v="00234012001 DEPOSITO DE EFECTIVO, DEPOSITANTE: GONZALES LIENDO CARLOS JOSE, CONCEPTO: DEVOLCION AL C-31 N°180, PARTIDA N°259, CUENTA DE DEPOSITO: CUENTA UNICA DEL TESORO"/>
    <m/>
    <m/>
    <m/>
    <m/>
    <m/>
    <m/>
    <n v="0"/>
    <n v="64"/>
    <s v="NO_CONCILIADO"/>
  </r>
  <r>
    <x v="7"/>
    <m/>
    <x v="7"/>
    <x v="54"/>
    <s v="O21021410002"/>
    <s v="BOD"/>
    <n v="2102141"/>
    <m/>
    <s v="00015011108 DEPOSITO DE EFECTIVO, DEPOSITANTE: JUBILADOS BANCA PRIVADA, CONCEPTO: PAGO SERVICIO DE AGUA POTABLE (20% FACTURA MARZO), CUENTA DE DEPOSITO: CUENTA UNICA DEL TESORO"/>
    <m/>
    <m/>
    <m/>
    <m/>
    <m/>
    <m/>
    <n v="0"/>
    <n v="255.06"/>
    <s v="NO_CONCILIADO"/>
  </r>
  <r>
    <x v="6"/>
    <m/>
    <x v="6"/>
    <x v="54"/>
    <s v="O21021520002"/>
    <s v="BOD"/>
    <n v="2102152"/>
    <m/>
    <s v="00081011101 DEPOSITO DE EFECTIVO, DEPOSITANTE: GERMAN DANIEL MAMANI CHOQUE, CONCEPTO: DEVOLUCION DE SALDOS NO EJECUTADOS C-31 N°160, CUENTA DE DEPOSITO: CUENTA UNICA DEL TESORO"/>
    <m/>
    <m/>
    <m/>
    <m/>
    <m/>
    <m/>
    <n v="0"/>
    <n v="50"/>
    <s v="NO_CONCILIADO"/>
  </r>
  <r>
    <x v="6"/>
    <m/>
    <x v="6"/>
    <x v="54"/>
    <s v="O21021550002"/>
    <s v="BOD"/>
    <n v="2102155"/>
    <m/>
    <s v="00081011101 DEPOSITO DE EFECTIVO, DEPOSITANTE: JHOSELIN ROCHA MURILLO, CONCEPTO: REPOSICION DE CREDENCIAL A LA LIBRETA 00081011101, CUENTA DE DEPOSITO: CUENTA UNICA DEL TESORO"/>
    <m/>
    <m/>
    <m/>
    <m/>
    <m/>
    <m/>
    <n v="0"/>
    <n v="25"/>
    <s v="NO_CONCILIADO"/>
  </r>
  <r>
    <x v="44"/>
    <m/>
    <x v="44"/>
    <x v="54"/>
    <s v="O21021580002"/>
    <s v="BOD"/>
    <n v="2102158"/>
    <m/>
    <s v="00212012001 DEPOSITO DE EFECTIVO, DEPOSITANTE: JAVIER HERRERA FLORES, CONCEPTO: REPOSICION DE CREDENCIAL, CUENTA DE DEPOSITO: CUENTA UNICA DEL TESORO"/>
    <m/>
    <m/>
    <m/>
    <m/>
    <m/>
    <m/>
    <n v="0"/>
    <n v="60"/>
    <s v="NO_CONCILIADO"/>
  </r>
  <r>
    <x v="22"/>
    <m/>
    <x v="22"/>
    <x v="54"/>
    <s v="O21021600002"/>
    <s v="BOD"/>
    <n v="2102160"/>
    <m/>
    <s v="00283042001 DEPOSITO DE EFECTIVO, DEPOSITANTE: ADUANA NAL. REGIONAL ORURO, CONCEPTO: DEVOLUCION DE VIATICOS WILFREN MAX MIRANDA CARI, CUENTA DE DEPOSITO: CUENTA UNICA DEL TESORO"/>
    <m/>
    <m/>
    <m/>
    <m/>
    <m/>
    <m/>
    <n v="0"/>
    <n v="225"/>
    <s v="NO_CONCILIADO"/>
  </r>
  <r>
    <x v="7"/>
    <m/>
    <x v="7"/>
    <x v="54"/>
    <s v="O21021710002"/>
    <s v="BOD"/>
    <n v="2102171"/>
    <m/>
    <s v="00015011107 DEPOSITO DE EFECTIVO, DEPOSITANTE: PROMID, CONCEPTO: PAGO CONSUMO ENERGIA ELECTRICA, CUENTA DE DEPOSITO: CUENTA UNICA DEL TESORO"/>
    <m/>
    <m/>
    <m/>
    <m/>
    <m/>
    <m/>
    <n v="0"/>
    <n v="321.89999999999998"/>
    <s v="NO_CONCILIADO"/>
  </r>
  <r>
    <x v="7"/>
    <m/>
    <x v="7"/>
    <x v="54"/>
    <s v="O21021770002"/>
    <s v="BOD"/>
    <n v="2102177"/>
    <m/>
    <s v="00099021001 DEPOSITO DE EFECTIVO, DEPOSITANTE: JUAN BAUTISTA MENA GUARACHI, CONCEPTO: COMPROMISO DE DEVOLUCION DE DEUDA, CUENTA DE DEPOSITO: CUENTA UNICA DEL TESORO"/>
    <m/>
    <m/>
    <m/>
    <m/>
    <m/>
    <m/>
    <n v="0"/>
    <n v="521.11"/>
    <s v="NO_CONCILIADO"/>
  </r>
  <r>
    <x v="1"/>
    <m/>
    <x v="1"/>
    <x v="54"/>
    <s v="O21021790002"/>
    <s v="BOD"/>
    <n v="2102179"/>
    <m/>
    <s v="00099021001 DEPOSITO DE EFECTIVO, DEPOSITANTE: ADELA FLORES CRUZ, CONCEPTO: DEVOLUCION POR DOBLE PERCEPCION DE DIC/22 A FEB/23 MAS LAS DUODECIMAS DE AGUINALDO, CUENTA DE DEPOSITO: CUENTA UNICA DEL TESORO"/>
    <m/>
    <m/>
    <m/>
    <m/>
    <m/>
    <m/>
    <n v="0"/>
    <n v="867.06"/>
    <s v="NO_CONCILIADO"/>
  </r>
  <r>
    <x v="7"/>
    <m/>
    <x v="7"/>
    <x v="54"/>
    <s v="O21021820002"/>
    <s v="BOD"/>
    <n v="2102182"/>
    <m/>
    <s v="00099021001 DEPOSITO DE EFECTIVO, DEPOSITANTE: MODESTO CALLE CUMARA, CONCEPTO: DEVOLUCION POR DOBLE PERCEPCION DE DICIEMBRE 2022 MAS DUODECIMAS DE AGUINALDO, CUENTA DE DEPOSITO: CUENTA UNICA DEL TESORO"/>
    <m/>
    <m/>
    <m/>
    <m/>
    <m/>
    <m/>
    <n v="0"/>
    <n v="244.89"/>
    <s v="NO_CONCILIADO"/>
  </r>
  <r>
    <x v="90"/>
    <m/>
    <x v="90"/>
    <x v="54"/>
    <s v="O21021840002"/>
    <s v="BOD"/>
    <n v="2102184"/>
    <m/>
    <s v="00299014101 DEPOSITO DE EFECTIVO, DEPOSITANTE: SERVICIO DEPARTAMENTAL DE RIEGO LA PAZ, CONCEPTO: DEVOLUCION DE GASOLINA A LA LIBRETA 00299014101, CUENTA DE DEPOSITO: CUENTA UNICA DEL TESORO"/>
    <m/>
    <m/>
    <m/>
    <m/>
    <m/>
    <m/>
    <n v="0"/>
    <n v="400"/>
    <s v="NO_CONCILIADO"/>
  </r>
  <r>
    <x v="90"/>
    <m/>
    <x v="90"/>
    <x v="54"/>
    <s v="O21021860002"/>
    <s v="BOD"/>
    <n v="2102186"/>
    <m/>
    <s v="00299014101 DEPOSITO DE EFECTIVO, DEPOSITANTE: SERVICIO DEPARTAMENTAL DE RIEGO LA PAZ, CONCEPTO: DEVOLUCION DE FOTOCOPIAS A LA LIBRETA 00299014101, CUENTA DE DEPOSITO: CUENTA UNICA DEL TESORO"/>
    <m/>
    <m/>
    <m/>
    <m/>
    <m/>
    <m/>
    <n v="0"/>
    <n v="829.6"/>
    <s v="NO_CONCILIADO"/>
  </r>
  <r>
    <x v="90"/>
    <m/>
    <x v="90"/>
    <x v="54"/>
    <s v="O21021870002"/>
    <s v="BOD"/>
    <n v="2102187"/>
    <m/>
    <s v="00299014101 DEPOSITO DE EFECTIVO, DEPOSITANTE: SERVICIO DEPARTAMENTAL DE RIEGO LA PAZ, CONCEPTO: DEVOLUCION DE VIATICOS A LA LIBRETA 00299014101, CUENTA DE DEPOSITO: CUENTA UNICA DEL TESORO"/>
    <m/>
    <m/>
    <m/>
    <m/>
    <m/>
    <m/>
    <n v="0"/>
    <n v="444"/>
    <s v="NO_CONCILIADO"/>
  </r>
  <r>
    <x v="90"/>
    <m/>
    <x v="90"/>
    <x v="54"/>
    <s v="O21021880002"/>
    <s v="BOD"/>
    <n v="2102188"/>
    <m/>
    <s v="00299014101 DEPOSITO DE EFECTIVO, DEPOSITANTE: SERVICIO DEPARTAMENTAL DE RIEGO LA PAZ, CONCEPTO: DEVOLUCION DE VIATICOS A LA LIBRETA 00299014101, CUENTA DE DEPOSITO: CUENTA UNICA DEL TESORO"/>
    <m/>
    <m/>
    <m/>
    <m/>
    <m/>
    <m/>
    <n v="0"/>
    <n v="222"/>
    <s v="NO_CONCILIADO"/>
  </r>
  <r>
    <x v="90"/>
    <m/>
    <x v="90"/>
    <x v="54"/>
    <s v="O21021900002"/>
    <s v="BOD"/>
    <n v="2102190"/>
    <m/>
    <s v="00299014101 DEPOSITO DE EFECTIVO, DEPOSITANTE: SERVICIO DEPARTAMENTAL DE RIEGO LA PAZ, CONCEPTO: DEVOLUCION DE NOTARIADO A LA LIBRETA 00299014101, CUENTA DE DEPOSITO: CUENTA UNICA DEL TESORO"/>
    <m/>
    <m/>
    <m/>
    <m/>
    <m/>
    <m/>
    <n v="0"/>
    <n v="100"/>
    <s v="NO_CONCILIADO"/>
  </r>
  <r>
    <x v="90"/>
    <m/>
    <x v="90"/>
    <x v="54"/>
    <s v="O21021910002"/>
    <s v="BOD"/>
    <n v="2102191"/>
    <m/>
    <s v="00299014101 DEPOSITO DE EFECTIVO, DEPOSITANTE: SERVICIO DEPARTAMENTAL DE RIEGO LA PAZ, CONCEPTO: DEVOLUCION DE PUBLICACION A LA LIBRETA 00299014101, CUENTA DE DEPOSITO: CUENTA UNICA DEL TESORO"/>
    <m/>
    <m/>
    <m/>
    <m/>
    <m/>
    <m/>
    <n v="0"/>
    <n v="1000"/>
    <s v="NO_CONCILIADO"/>
  </r>
  <r>
    <x v="90"/>
    <m/>
    <x v="90"/>
    <x v="54"/>
    <s v="O21021920002"/>
    <s v="BOD"/>
    <n v="2102192"/>
    <m/>
    <s v="00299014101 DEPOSITO DE EFECTIVO, DEPOSITANTE: SERVICIO DEPARTAMENTAL DE RIEGO LA PAZ, CONCEPTO: DEVOLUCION DE BANER A LA LIBRETA 00299014101, CUENTA DE DEPOSITO: CUENTA UNICA DEL TESORO"/>
    <m/>
    <m/>
    <m/>
    <m/>
    <m/>
    <m/>
    <n v="0"/>
    <n v="560"/>
    <s v="NO_CONCILIADO"/>
  </r>
  <r>
    <x v="90"/>
    <m/>
    <x v="90"/>
    <x v="54"/>
    <s v="O21021930002"/>
    <s v="BOD"/>
    <n v="2102193"/>
    <m/>
    <s v="00299014101 DEPOSITO DE EFECTIVO, DEPOSITANTE: SERVICIO DEPARTAMENTAL DE RIEGO LA PAZ, CONCEPTO: DEVOLUCION DE REFRIGERIOS A LA LIBRETA 00299014101, CUENTA DE DEPOSITO: CUENTA UNICA DEL TESORO"/>
    <m/>
    <m/>
    <m/>
    <m/>
    <m/>
    <m/>
    <n v="0"/>
    <n v="2184.87"/>
    <s v="NO_CONCILIADO"/>
  </r>
  <r>
    <x v="90"/>
    <m/>
    <x v="90"/>
    <x v="54"/>
    <s v="O21021950002"/>
    <s v="BOD"/>
    <n v="2102195"/>
    <m/>
    <s v="00299014101 DEPOSITO DE EFECTIVO, DEPOSITANTE: SERVICIO DEPARTAMENTAL DE RIEGO LA PAZ, CONCEPTO: DEVOLUCION DE GASOLINA A LA LIBRETA 00299014101, CUENTA DE DEPOSITO: CUENTA UNICA DEL TESORO"/>
    <m/>
    <m/>
    <m/>
    <m/>
    <m/>
    <m/>
    <n v="0"/>
    <n v="300"/>
    <s v="NO_CONCILIADO"/>
  </r>
  <r>
    <x v="1"/>
    <m/>
    <x v="1"/>
    <x v="54"/>
    <s v="O21021970002"/>
    <s v="BOD"/>
    <n v="2102197"/>
    <m/>
    <s v="00099021001 DEPOSITO DE EFECTIVO, DEPOSITANTE: JOSEFINA ELISA OJEDA PEÑALOZA, CONCEPTO: DEVOLUCION POR DOBLE PERCEPCION, CUENTA DE DEPOSITO: CUENTA UNICA DEL TESORO"/>
    <m/>
    <m/>
    <m/>
    <m/>
    <m/>
    <m/>
    <n v="0"/>
    <n v="1197"/>
    <s v="NO_CONCILIADO"/>
  </r>
  <r>
    <x v="56"/>
    <m/>
    <x v="56"/>
    <x v="54"/>
    <s v="O21022090002"/>
    <s v="BOD"/>
    <n v="2102209"/>
    <m/>
    <s v="00099021001 DEPOSITO DE EFECTIVO, DEPOSITANTE: MILTON SOSA JALACA, CONCEPTO: DEVOLUCION POR CONCEPTO DE PAGO DUODECIMA DE AGUINALDO GESTION 2022, CUENTA DE DEPOSITO: CUENTA UNICA DEL TESORO"/>
    <m/>
    <m/>
    <m/>
    <m/>
    <m/>
    <m/>
    <n v="0"/>
    <n v="456.62"/>
    <s v="NO_CONCILIADO"/>
  </r>
  <r>
    <x v="1"/>
    <m/>
    <x v="1"/>
    <x v="54"/>
    <s v="O21022180002"/>
    <s v="BOD"/>
    <n v="2102218"/>
    <m/>
    <s v="00099021001 DEPOSITO DE EFECTIVO, DEPOSITANTE: RUBENLUCIO PEREZ ANTEZANA, CONCEPTO: DEVOLUCION AL SENASIR, CUENTA DE DEPOSITO: CUENTA UNICA DEL TESORO"/>
    <m/>
    <m/>
    <m/>
    <m/>
    <m/>
    <m/>
    <n v="0"/>
    <n v="450"/>
    <s v="NO_CONCILIADO"/>
  </r>
  <r>
    <x v="68"/>
    <m/>
    <x v="68"/>
    <x v="54"/>
    <s v="O21022350002"/>
    <s v="BOD"/>
    <n v="2102235"/>
    <m/>
    <s v="00053014101 DEPOSITO DE EFECTIVO, DEPOSITANTE: UVALDO JAVIER ROMERO MAMANI, CONCEPTO: DEVOLUCION DE FONDOS EN AVANCE NO EJECUTADO, CUENTA DE DEPOSITO: CUENTA UNICA DEL TESORO"/>
    <m/>
    <m/>
    <m/>
    <m/>
    <m/>
    <m/>
    <n v="0"/>
    <n v="1824.44"/>
    <s v="NO_CONCILIADO"/>
  </r>
  <r>
    <x v="40"/>
    <m/>
    <x v="40"/>
    <x v="54"/>
    <s v="O21022410002"/>
    <s v="BOD"/>
    <n v="2102241"/>
    <m/>
    <s v="00213012001 DEPOSITO DE EFECTIVO, DEPOSITANTE: MONTERO LOPEZ VANESSA DI SELVA, CONCEPTO: DEVOLUCION DE FONDOS EN AVANCE, CUENTA DE DEPOSITO: CUENTA UNICA DEL TESORO"/>
    <m/>
    <m/>
    <m/>
    <m/>
    <m/>
    <m/>
    <n v="0"/>
    <n v="69"/>
    <s v="NO_CONCILIADO"/>
  </r>
  <r>
    <x v="40"/>
    <m/>
    <x v="40"/>
    <x v="54"/>
    <s v="O21022440002"/>
    <s v="BOD"/>
    <n v="2102244"/>
    <m/>
    <s v="00213012001 DEPOSITO DE EFECTIVO, DEPOSITANTE: ARRIAGA FLORES EVELIN, CONCEPTO: DEVOLUCION DE FONDOS EN AVANCE, CUENTA DE DEPOSITO: CUENTA UNICA DEL TESORO"/>
    <m/>
    <m/>
    <m/>
    <m/>
    <m/>
    <m/>
    <n v="0"/>
    <n v="40"/>
    <s v="NO_CONCILIADO"/>
  </r>
  <r>
    <x v="56"/>
    <m/>
    <x v="56"/>
    <x v="54"/>
    <s v="O21022490002"/>
    <s v="BOD"/>
    <n v="2102249"/>
    <m/>
    <s v="00016011101 DEPOSITO DE EFECTIVO, DEPOSITANTE: INSTITUTO TECNICO COMERCIAL LA PAZ, CONCEPTO: ALQUILER SALON AVELINO SIÑANI - MINISTERIO DE EDUCACION, CUENTA DE DEPOSITO: CUENTA UNICA DEL TESORO"/>
    <m/>
    <m/>
    <m/>
    <m/>
    <m/>
    <m/>
    <n v="0"/>
    <n v="2000"/>
    <s v="NO_CONCILIADO"/>
  </r>
  <r>
    <x v="4"/>
    <m/>
    <x v="4"/>
    <x v="54"/>
    <s v="B21020890002"/>
    <s v="BOD"/>
    <n v="2102089"/>
    <m/>
    <s v="00099021001 DEP.DE CHEQ.AJENOS,RET.DE CAM.,CONCEPTO: REEMBOLSO DE SUBSIDIO POR INCAPACIDAD TEMPORAL,DEP.: MINISTERIO DE SALUD Y DEPORTES , PROCEDENCIA: BANCO UNION S.A., CHEQUE: 31302, FECHA DE EMISION:13/03/2023"/>
    <m/>
    <m/>
    <m/>
    <m/>
    <m/>
    <m/>
    <n v="0"/>
    <n v="2561.58"/>
    <s v="NO_CONCILIADO"/>
  </r>
  <r>
    <x v="4"/>
    <m/>
    <x v="4"/>
    <x v="54"/>
    <s v="B21020910002"/>
    <s v="BOD"/>
    <n v="2102091"/>
    <m/>
    <s v="00099021001 DEP.DE CHEQ.AJENOS,RET.DE CAM.,CONCEPTO: REEMBOLSO DE SUBSIDIO POR INCAPACIDAD TEMPORAL,DEP.: MINISTERIO DE SALUD Y DEPORTES , PROCEDENCIA: BANCO UNION S.A., CHEQUE: 31146, FECHA DE EMISION:24/02/2023"/>
    <m/>
    <m/>
    <m/>
    <m/>
    <m/>
    <m/>
    <n v="0"/>
    <n v="11783.28"/>
    <s v="NO_CONCILIADO"/>
  </r>
  <r>
    <x v="1"/>
    <m/>
    <x v="1"/>
    <x v="54"/>
    <s v="B21020950002"/>
    <s v="BOD"/>
    <n v="2102095"/>
    <m/>
    <s v="00099021001 DEP.DE CHEQ.AJENOS,RET.DE CAM.,CONCEPTO: DEPÓSITO POR REVERSION DEL PREVENTIVO N°202,DEP.: SELA ORURO , PROCEDENCIA: BANCO UNION S.A., CHEQUE: 18431, FECHA DE EMISION:02/03/2023"/>
    <m/>
    <m/>
    <m/>
    <m/>
    <m/>
    <m/>
    <n v="0"/>
    <n v="3087.97"/>
    <s v="NO_CONCILIADO"/>
  </r>
  <r>
    <x v="76"/>
    <m/>
    <x v="76"/>
    <x v="54"/>
    <s v="B21020960002"/>
    <s v="BOD"/>
    <n v="2102096"/>
    <m/>
    <s v="00254014101 DEP.DE CHEQ.AJENOS,RET.DE CAM.,CONCEPTO: TRANSFERENCIA DE RECURSOS GAM-EL PUENTE,DEP.: INSTITUTO DEL SEGURO AGRARIO , PROCEDENCIA: BANCO UNION S.A., CHEQUE: 2384, FECHA DE EMISION:22/03/2023"/>
    <m/>
    <m/>
    <m/>
    <m/>
    <m/>
    <m/>
    <n v="0"/>
    <n v="149874"/>
    <s v="NO_CONCILIADO"/>
  </r>
  <r>
    <x v="76"/>
    <m/>
    <x v="76"/>
    <x v="54"/>
    <s v="B21020970002"/>
    <s v="BOD"/>
    <n v="2102097"/>
    <m/>
    <s v="00254014101 DEP.DE CHEQ.AJENOS,RET.DE CAM.,CONCEPTO: TRANSFERENCIA DE RECURSOS GAM-TRIGAL,DEP.: INSTITUTO DEL SEGURO AGRARIO , PROCEDENCIA: BANCO UNION S.A., CHEQUE: 2383, FECHA DE EMISION:22/03/2023"/>
    <m/>
    <m/>
    <m/>
    <m/>
    <m/>
    <m/>
    <n v="0"/>
    <n v="5671"/>
    <s v="NO_CONCILIADO"/>
  </r>
  <r>
    <x v="76"/>
    <m/>
    <x v="76"/>
    <x v="54"/>
    <s v="B21020980002"/>
    <s v="BOD"/>
    <n v="2102098"/>
    <m/>
    <s v="00254014101 DEP.DE CHEQ.AJENOS,RET.DE CAM.,CONCEPTO: TRANSFERENCIA DE RECURSOS GAM-PUERTO QUIJARRO,DEP.: INSTITUTO DEL SEGURO AGRARIO , PROCEDENCIA: BANCO UNION S.A., CHEQUE: 2382, FECHA DE EMISION:22/03/2023"/>
    <m/>
    <m/>
    <m/>
    <m/>
    <m/>
    <m/>
    <n v="0"/>
    <n v="3126"/>
    <s v="NO_CONCILIADO"/>
  </r>
  <r>
    <x v="76"/>
    <m/>
    <x v="76"/>
    <x v="54"/>
    <s v="B21021010002"/>
    <s v="BOD"/>
    <n v="2102101"/>
    <m/>
    <s v="00254014101 DEP.DE CHEQ.AJENOS,RET.DE CAM.,CONCEPTO: TRANSFERENCIA DE RECURSOS GAM-YOCALLA,DEP.: INSTITUTO DEL SEGURO AGRARIO , PROCEDENCIA: BANCO UNION S.A., CHEQUE: 2381, FECHA DE EMISION:22/03/2023"/>
    <m/>
    <m/>
    <m/>
    <m/>
    <m/>
    <m/>
    <n v="0"/>
    <n v="97837"/>
    <s v="NO_CONCILIADO"/>
  </r>
  <r>
    <x v="76"/>
    <m/>
    <x v="76"/>
    <x v="54"/>
    <s v="B21021020002"/>
    <s v="BOD"/>
    <n v="2102102"/>
    <m/>
    <s v="00254014101 DEP.DE CHEQ.AJENOS,RET.DE CAM.,CONCEPTO: TRANSFERENCIA DE RECURSOS GAM-TACOBAMBA,DEP.: INSTITUTO DEL SEGURO AGRARIO , PROCEDENCIA: BANCO UNION S.A., CHEQUE: 2380, FECHA DE EMISION:22/03/2023"/>
    <m/>
    <m/>
    <m/>
    <m/>
    <m/>
    <m/>
    <n v="0"/>
    <n v="38245"/>
    <s v="NO_CONCILIADO"/>
  </r>
  <r>
    <x v="76"/>
    <m/>
    <x v="76"/>
    <x v="54"/>
    <s v="B21021040002"/>
    <s v="BOD"/>
    <n v="2102104"/>
    <m/>
    <s v="00254014101 DEP.DE CHEQ.AJENOS,RET.DE CAM.,CONCEPTO: TRANSFERENCIA DE RECURSOS GAM-SAN PEDRO DE MACHA,DEP.: INSTITUTO DEL SEGURO AGRARIO , PROCEDENCIA: BANCO UNION S.A., CHEQUE: 2379, FECHA DE EMISION:22/03/2023"/>
    <m/>
    <m/>
    <m/>
    <m/>
    <m/>
    <m/>
    <n v="0"/>
    <n v="195184"/>
    <s v="NO_CONCILIADO"/>
  </r>
  <r>
    <x v="23"/>
    <m/>
    <x v="23"/>
    <x v="54"/>
    <s v="B21021050002"/>
    <s v="BOD"/>
    <n v="2102105"/>
    <m/>
    <s v="00660022001 DEP.DE CHEQ.AJENOS,RET.DE CAM.,CONCEPTO: DEPÓSITO POR EXCEDENTES TELEFONICOS DEL TRIBUNAL SUPREMO DE JUSTICIA, FEBRERO / 2023,DEP.: ORGANO JUDICIAL-TRIBUNAL SUPREMO DE JUSTICIA"/>
    <m/>
    <m/>
    <m/>
    <m/>
    <m/>
    <m/>
    <n v="0"/>
    <n v="10.97"/>
    <s v="NO_CONCILIADO"/>
  </r>
  <r>
    <x v="76"/>
    <m/>
    <x v="76"/>
    <x v="54"/>
    <s v="B21021060002"/>
    <s v="BOD"/>
    <n v="2102106"/>
    <m/>
    <s v="00254014202 DEP.DE CHEQ.AJENOS,RET.DE CAM.,CONCEPTO: TRANSFERENCIA DE RECURSOS GAM-SAN ANTONIO DE ESMORUCO,DEP.: INSTITUTO DEL SEGURO AGRARIO , PROCEDENCIA: BANCO UNION S.A., CHEQUE: 2378, FECHA DE EMISION:22/03/2023"/>
    <m/>
    <m/>
    <m/>
    <m/>
    <m/>
    <m/>
    <n v="0"/>
    <n v="2909"/>
    <s v="NO_CONCILIADO"/>
  </r>
  <r>
    <x v="76"/>
    <m/>
    <x v="76"/>
    <x v="54"/>
    <s v="B21021080002"/>
    <s v="BOD"/>
    <n v="2102108"/>
    <m/>
    <s v="00254014101 DEP.DE CHEQ.AJENOS,RET.DE CAM.,CONCEPTO: TRANSFERENCIA DE RECURSOS GAM-CURAHUARA DE CARANGAS,DEP.: INSTITUTO DEL SEGURO AGRARIO , PROCEDENCIA: BANCO UNION S.A., CHEQUE: 2376, FECHA DE EMISION:22/03/2023"/>
    <m/>
    <m/>
    <m/>
    <m/>
    <m/>
    <m/>
    <n v="0"/>
    <n v="7617"/>
    <s v="NO_CONCILIADO"/>
  </r>
  <r>
    <x v="76"/>
    <m/>
    <x v="76"/>
    <x v="54"/>
    <s v="B21021130002"/>
    <s v="BOD"/>
    <n v="2102113"/>
    <m/>
    <s v="00254014101 DEP.DE CHEQ.AJENOS,RET.DE CAM.,CONCEPTO: TRANSFERENCIA DE RECURSOS GAM-CHOQUECOTA,DEP.: INSTITUTO DEL SEGURO AGRARIO , PROCEDENCIA: BANCO UNION S.A., CHEQUE: 2377, FECHA DE EMISION:22/03/2023"/>
    <m/>
    <m/>
    <m/>
    <m/>
    <m/>
    <m/>
    <n v="0"/>
    <n v="53022"/>
    <s v="NO_CONCILIADO"/>
  </r>
  <r>
    <x v="76"/>
    <m/>
    <x v="76"/>
    <x v="54"/>
    <s v="B21021170002"/>
    <s v="BOD"/>
    <n v="2102117"/>
    <m/>
    <s v="00254014101 DEP.DE CHEQ.AJENOS,RET.DE CAM.,CONCEPTO: TRANSFERENCIA DE RECURSOS GAM-VIACHA,DEP.: INSTITUTO DEL SEGURO AGRARIO , PROCEDENCIA: BANCO UNION S.A., CHEQUE: 2375, FECHA DE EMISION:22/03/2023"/>
    <m/>
    <m/>
    <m/>
    <m/>
    <m/>
    <m/>
    <n v="0"/>
    <n v="450176"/>
    <s v="NO_CONCILIADO"/>
  </r>
  <r>
    <x v="76"/>
    <m/>
    <x v="76"/>
    <x v="54"/>
    <s v="B21021200002"/>
    <s v="BOD"/>
    <n v="2102120"/>
    <m/>
    <s v="00254014101 DEP.DE CHEQ.AJENOS,RET.DE CAM.,CONCEPTO: TRANSFERENCIA DE RECURSOS GAM-SICA SICA,DEP.: INSTITUTO DEL SEGURO AGRARIO , PROCEDENCIA: BANCO UNION S.A., CHEQUE: 2374, FECHA DE EMISION:22/03/2023"/>
    <m/>
    <m/>
    <m/>
    <m/>
    <m/>
    <m/>
    <n v="0"/>
    <n v="348750"/>
    <s v="NO_CONCILIADO"/>
  </r>
  <r>
    <x v="76"/>
    <m/>
    <x v="76"/>
    <x v="54"/>
    <s v="B21021230002"/>
    <s v="BOD"/>
    <n v="2102123"/>
    <m/>
    <s v="00254014202 DEP.DE CHEQ.AJENOS,RET.DE CAM.,CONCEPTO: TRANSFERENCIA DE RECURSOS GAM-SAPAHAQUI,DEP.: INSTITUTO DEL SEGURO AGRARIO , PROCEDENCIA: BANCO UNION S.A., CHEQUE: 2373, FECHA DE EMISION:22/03/2023"/>
    <m/>
    <m/>
    <m/>
    <m/>
    <m/>
    <m/>
    <n v="0"/>
    <n v="31566"/>
    <s v="NO_CONCILIADO"/>
  </r>
  <r>
    <x v="76"/>
    <m/>
    <x v="76"/>
    <x v="54"/>
    <s v="B21021260002"/>
    <s v="BOD"/>
    <n v="2102126"/>
    <m/>
    <s v="00254014101 DEP.DE CHEQ.AJENOS,RET.DE CAM.,CONCEPTO: TRANSFERENCIA DE RECURSOS GAM-SANTIAGO DE CALLAPA,DEP.: INSTITUTO DEL SEGURO AGRARIO , PROCEDENCIA: BANCO UNION S.A., CHEQUE: 2372, FECHA DE EMISION:22/03/2023"/>
    <m/>
    <m/>
    <m/>
    <m/>
    <m/>
    <m/>
    <n v="0"/>
    <n v="37734"/>
    <s v="NO_CONCILIADO"/>
  </r>
  <r>
    <x v="76"/>
    <m/>
    <x v="76"/>
    <x v="54"/>
    <s v="B21021280002"/>
    <s v="BOD"/>
    <n v="2102128"/>
    <m/>
    <s v="00254014101 DEP.DE CHEQ.AJENOS,RET.DE CAM.,CONCEPTO: TRANSFERENCIA DE RECURSOS GAM-VACAS,DEP.: INSTITUTO DEL SEGURO AGRARIO , PROCEDENCIA: BANCO UNION S.A., CHEQUE: 2370, FECHA DE EMISION:22/03/2023"/>
    <m/>
    <m/>
    <m/>
    <m/>
    <m/>
    <m/>
    <n v="0"/>
    <n v="102871"/>
    <s v="NO_CONCILIADO"/>
  </r>
  <r>
    <x v="76"/>
    <m/>
    <x v="76"/>
    <x v="54"/>
    <s v="B21021300002"/>
    <s v="BOD"/>
    <n v="2102130"/>
    <m/>
    <s v="00254014101 DEP.DE CHEQ.AJENOS,RET.DE CAM.,CONCEPTO: TRANSFERENCIA DE RECURSOS GAM-TOCO,DEP.: INSTITUTO DEL SEGURO AGRARIO , PROCEDENCIA: BANCO UNION S.A., CHEQUE: 2369, FECHA DE EMISION:22/03/2023"/>
    <m/>
    <m/>
    <m/>
    <m/>
    <m/>
    <m/>
    <n v="0"/>
    <n v="3603"/>
    <s v="NO_CONCILIADO"/>
  </r>
  <r>
    <x v="76"/>
    <m/>
    <x v="76"/>
    <x v="54"/>
    <s v="B21021310002"/>
    <s v="BOD"/>
    <n v="2102131"/>
    <m/>
    <s v="00254014101 DEP.DE CHEQ.AJENOS,RET.DE CAM.,CONCEPTO: TRANSFERENCIA DE RECURSOS GAM-POCONA,DEP.: INSTITUTO DEL SEGURO AGRARIO , PROCEDENCIA: BANCO UNION S.A., CHEQUE: 2368, FECHA DE EMISION:22/03/2023"/>
    <m/>
    <m/>
    <m/>
    <m/>
    <m/>
    <m/>
    <n v="0"/>
    <n v="30766"/>
    <s v="NO_CONCILIADO"/>
  </r>
  <r>
    <x v="76"/>
    <m/>
    <x v="76"/>
    <x v="54"/>
    <s v="B21021330002"/>
    <s v="BOD"/>
    <n v="2102133"/>
    <m/>
    <s v="00254014101 DEP.DE CHEQ.AJENOS,RET.DE CAM.,CONCEPTO: TRANSFERENCIA DE RECURSOS GAM ARQUE,DEP.: INSTITUTO DEL SEGURO AGRARIO , PROCEDENCIA: BANCO UNION S.A., CHEQUE: 2367, FECHA DE EMISION:22/03/2023"/>
    <m/>
    <m/>
    <m/>
    <m/>
    <m/>
    <m/>
    <n v="0"/>
    <n v="91316"/>
    <s v="NO_CONCILIADO"/>
  </r>
  <r>
    <x v="76"/>
    <m/>
    <x v="76"/>
    <x v="54"/>
    <s v="B21021370002"/>
    <s v="BOD"/>
    <n v="2102137"/>
    <m/>
    <s v="00254014101 DEP.DE CHEQ.AJENOS,RET.DE CAM.,CONCEPTO: TRANSFERENCIA DE RECURSOS GAM-YOTALA,DEP.: INSTITUTO DEL SEGURO AGRARIO , PROCEDENCIA: BANCO UNION S.A., CHEQUE: 2366, FECHA DE EMISION:22/03/2023"/>
    <m/>
    <m/>
    <m/>
    <m/>
    <m/>
    <m/>
    <n v="0"/>
    <n v="35754"/>
    <s v="NO_CONCILIADO"/>
  </r>
  <r>
    <x v="76"/>
    <m/>
    <x v="76"/>
    <x v="54"/>
    <s v="B21021390002"/>
    <s v="BOD"/>
    <n v="2102139"/>
    <m/>
    <s v="00254014101 DEP.DE CHEQ.AJENOS,RET.DE CAM.,CONCEPTO: TRANSFERENCIA DE RECURSOS GAM-POROMA,DEP.: INSTITUTO DEL SEGURO AGRARIO , PROCEDENCIA: BANCO UNION S.A., CHEQUE: 2365, FECHA DE EMISION:22/03/2023"/>
    <m/>
    <m/>
    <m/>
    <m/>
    <m/>
    <m/>
    <n v="0"/>
    <n v="139531"/>
    <s v="NO_CONCILIADO"/>
  </r>
  <r>
    <x v="58"/>
    <m/>
    <x v="58"/>
    <x v="54"/>
    <s v="B21021510002"/>
    <s v="BOD"/>
    <n v="2102151"/>
    <m/>
    <s v="00670012002 DEP.DE CHEQ.AJENOS,RET.DE CAM.,CONCEPTO: DEVOLUCION DE PASAJES Y VIATICOS BENEDICTO MOIZA,DEP.: BENEDICTO MOIZA SANTOS , PROCEDENCIA: BANCO UNION S.A., CHEQUE: 560, FECHA DE EMISION:22/03/2023"/>
    <m/>
    <m/>
    <m/>
    <m/>
    <m/>
    <m/>
    <n v="0"/>
    <n v="1259"/>
    <s v="CONCILIADO_PARCIAL"/>
  </r>
  <r>
    <x v="58"/>
    <m/>
    <x v="58"/>
    <x v="54"/>
    <s v="B21021530002"/>
    <s v="BOD"/>
    <n v="2102153"/>
    <m/>
    <s v="00670012002 DEP.DE CHEQ.AJENOS,RET.DE CAM.,CONCEPTO: DEVOLUCION DE SUBSIDIO FRONTERA,DEP.: MORON ZARCO JOSEPH LUIGI FRANCISCO , PROCEDENCIA: BANCO UNION S.A., CHEQUE: 562, FECHA DE EMISION:22/03/2023"/>
    <m/>
    <m/>
    <m/>
    <m/>
    <m/>
    <m/>
    <n v="0"/>
    <n v="328"/>
    <s v="NO_CONCILIADO"/>
  </r>
  <r>
    <x v="1"/>
    <m/>
    <x v="1"/>
    <x v="54"/>
    <s v="B21021540002"/>
    <s v="BOD"/>
    <n v="2102154"/>
    <m/>
    <s v="00099021001 DEP.DE CHEQ.AJENOS,RET.DE CAM.,CONCEPTO: PATRICIA DUBEYSA PEÑARANDA QUIROGA,DEP.: BANCO UNION S.A. , PROCEDENCIA: BANCO UNION S.A., CHEQUE: 191445, FECHA DE EMISION:23/03/2023"/>
    <m/>
    <m/>
    <m/>
    <m/>
    <m/>
    <m/>
    <n v="0"/>
    <n v="3177.48"/>
    <s v="NO_CONCILIADO"/>
  </r>
  <r>
    <x v="58"/>
    <m/>
    <x v="58"/>
    <x v="54"/>
    <s v="B21021560002"/>
    <s v="BOD"/>
    <n v="2102156"/>
    <m/>
    <s v="00670012002 DEP.DE CHEQ.AJENOS,RET.DE CAM.,CONCEPTO: DEVOLUCION DE SUBSIDIO FRONTERA,DEP.: CALDERON CRUZ CLEDY , PROCEDENCIA: BANCO UNION S.A., CHEQUE: 561, FECHA DE EMISION:22/03/2023"/>
    <m/>
    <m/>
    <m/>
    <m/>
    <m/>
    <m/>
    <n v="0"/>
    <n v="516"/>
    <s v="NO_CONCILIADO"/>
  </r>
  <r>
    <x v="64"/>
    <m/>
    <x v="64"/>
    <x v="54"/>
    <s v="O21021780002"/>
    <s v="BOD"/>
    <n v="2102178"/>
    <m/>
    <s v="00290194101 DEPOSITO DE EFECTIVO, DEPOSITANTE: FATIMA CELIA BOBARIN CRUZ, CONCEPTO: DEPÓSITO POR CONCEPTO DE REVERSION, CUENTA DE DEPOSITO: CUENTA UNICA DEL TESORO"/>
    <m/>
    <m/>
    <m/>
    <m/>
    <m/>
    <m/>
    <n v="0"/>
    <n v="119.71"/>
    <s v="CONCILIADO_PARCIAL"/>
  </r>
  <r>
    <x v="56"/>
    <m/>
    <x v="56"/>
    <x v="55"/>
    <s v="O21023920002"/>
    <s v="BOD"/>
    <n v="2102392"/>
    <m/>
    <s v="00016011101 DEPOSITO DE EFECTIVO, DEPOSITANTE: UNIDAD EDUCATIVA BAUTISTA CANADIENSE, CONCEPTO: ALQUILER SALON AVELINO SIÑANI EN FECHA 31/03/2023, CUENTA DE DEPOSITO: CUENTA UNICA DEL TESORO"/>
    <m/>
    <m/>
    <m/>
    <m/>
    <m/>
    <m/>
    <n v="0"/>
    <n v="2000"/>
    <s v="NO_CONCILIADO"/>
  </r>
  <r>
    <x v="4"/>
    <m/>
    <x v="4"/>
    <x v="55"/>
    <s v="O21023940002"/>
    <s v="BOD"/>
    <n v="2102394"/>
    <m/>
    <s v="00046024204 DEPOSITO DE EFECTIVO, DEPOSITANTE: RATZI CABALLERO CASTRO, CONCEPTO: REVERSION DE SALDO NO EJECUTADO, CUENTA DE DEPOSITO: CUENTA UNICA DEL TESORO"/>
    <m/>
    <m/>
    <m/>
    <m/>
    <m/>
    <m/>
    <n v="0"/>
    <n v="100"/>
    <s v="NO_CONCILIADO"/>
  </r>
  <r>
    <x v="42"/>
    <m/>
    <x v="42"/>
    <x v="55"/>
    <s v="O21024010002"/>
    <s v="BOD"/>
    <n v="2102401"/>
    <m/>
    <s v="00099021001 DEPOSITO DE EFECTIVO, DEPOSITANTE: URMIA CECILIA INQUILLO CORTEZ, CONCEPTO: DEVOLUCION PAGO EN DEMASIA DOS DIAS DE HABER MES FEBRERO 2023, CUENTA DE DEPOSITO: CUENTA UNICA DEL TESORO"/>
    <m/>
    <m/>
    <m/>
    <m/>
    <m/>
    <m/>
    <n v="0"/>
    <n v="587.64"/>
    <s v="NO_CONCILIADO"/>
  </r>
  <r>
    <x v="1"/>
    <m/>
    <x v="1"/>
    <x v="55"/>
    <s v="O21024250002"/>
    <s v="BOD"/>
    <n v="2102425"/>
    <m/>
    <s v="00099021001 DEPOSITO DE EFECTIVO, DEPOSITANTE: PALMIRA FATIMA LAZCANO FUENTES, CONCEPTO: DEVOLUCION POR SALDO NO UTILIZADO DEL PREVENTIVO 828 A FAVOR DEL INIAF, CUENTA DE DEPOSITO: CUENTA UNICA DEL TESORO"/>
    <m/>
    <m/>
    <m/>
    <m/>
    <m/>
    <m/>
    <n v="0"/>
    <n v="165"/>
    <s v="NO_CONCILIADO"/>
  </r>
  <r>
    <x v="1"/>
    <m/>
    <x v="1"/>
    <x v="55"/>
    <s v="O21024260002"/>
    <s v="BOD"/>
    <n v="2102426"/>
    <m/>
    <s v="00099021001 DEPOSITO DE EFECTIVO, DEPOSITANTE: JORGE ROGELIO SANTANDER ESTRADA, CONCEPTO: REGULARIZACION DE TOPE SALARIAL SEPTIEMBRE 2022, CUENTA DE DEPOSITO: CUENTA UNICA DEL TESORO"/>
    <m/>
    <m/>
    <m/>
    <m/>
    <m/>
    <m/>
    <n v="0"/>
    <n v="44.79"/>
    <s v="NO_CONCILIADO"/>
  </r>
  <r>
    <x v="4"/>
    <m/>
    <x v="4"/>
    <x v="55"/>
    <s v="O21024270002"/>
    <s v="BOD"/>
    <n v="2102427"/>
    <m/>
    <s v="00046171101 DEPOSITO DE EFECTIVO, DEPOSITANTE: EMPRESA EVOLUCIONMEDIC S.R.L., CONCEPTO: SANCION POR INCUMPLIMIENTO A LA NORMA, SEGUN RES ADM S/175 DE FECHA 23/12/2022, CUENTA DE DEPOSITO: CUENTA UNICA DEL TESORO"/>
    <m/>
    <m/>
    <m/>
    <m/>
    <m/>
    <m/>
    <n v="0"/>
    <n v="840"/>
    <s v="NO_CONCILIADO"/>
  </r>
  <r>
    <x v="1"/>
    <m/>
    <x v="1"/>
    <x v="55"/>
    <s v="O21024280002"/>
    <s v="BOD"/>
    <n v="2102428"/>
    <m/>
    <s v="00099021001 DEPOSITO DE EFECTIVO, DEPOSITANTE: JORGE ROGELIO SANTANDER ESTRADA, CONCEPTO: REGULARIZACION DE TOPE SALARIAL OCTUBRE 2022, CUENTA DE DEPOSITO: CUENTA UNICA DEL TESORO"/>
    <m/>
    <m/>
    <m/>
    <m/>
    <m/>
    <m/>
    <n v="0"/>
    <n v="44.79"/>
    <s v="NO_CONCILIADO"/>
  </r>
  <r>
    <x v="4"/>
    <m/>
    <x v="4"/>
    <x v="55"/>
    <s v="O21024300002"/>
    <s v="BOD"/>
    <n v="2102430"/>
    <m/>
    <s v="00046171101 DEPOSITO DE EFECTIVO, DEPOSITANTE: EMPRESA VMDENT, CONCEPTO: SANCION POR INCUMPLIMIENTO A LA NORMA, SEGUN RES ADM 047/2022 DE FECHA 25/11/2022, CUENTA DE DEPOSITO: CUENTA UNICA DEL TESORO"/>
    <m/>
    <m/>
    <m/>
    <m/>
    <m/>
    <m/>
    <n v="0"/>
    <n v="600"/>
    <s v="NO_CONCILIADO"/>
  </r>
  <r>
    <x v="1"/>
    <m/>
    <x v="1"/>
    <x v="55"/>
    <s v="O21024310002"/>
    <s v="BOD"/>
    <n v="2102431"/>
    <m/>
    <s v="00099021001 DEPOSITO DE EFECTIVO, DEPOSITANTE: JORGE ROGELIO SANTANDER ESTRADA, CONCEPTO: REGULARIZACION DE TOPE SALARIAL NOVIEMBRE 2022, CUENTA DE DEPOSITO: CUENTA UNICA DEL TESORO"/>
    <m/>
    <m/>
    <m/>
    <m/>
    <m/>
    <m/>
    <n v="0"/>
    <n v="21.1"/>
    <s v="NO_CONCILIADO"/>
  </r>
  <r>
    <x v="1"/>
    <m/>
    <x v="1"/>
    <x v="55"/>
    <s v="O21024330002"/>
    <s v="BOD"/>
    <n v="2102433"/>
    <m/>
    <s v="00099021001 DEPOSITO DE EFECTIVO, DEPOSITANTE: JORGE ROGELIO SANTANDER ESTRADA, CONCEPTO: REGULARIZACION DE TOPE SALARIAL DICIEMBRE 2022, CUENTA DE DEPOSITO: CUENTA UNICA DEL TESORO"/>
    <m/>
    <m/>
    <m/>
    <m/>
    <m/>
    <m/>
    <n v="0"/>
    <n v="21.1"/>
    <s v="NO_CONCILIADO"/>
  </r>
  <r>
    <x v="27"/>
    <m/>
    <x v="27"/>
    <x v="55"/>
    <s v="O21024340002"/>
    <s v="BOD"/>
    <n v="2102434"/>
    <m/>
    <s v="00086057011 DEPOSITO DE EFECTIVO, DEPOSITANTE: CARLOS DANIEL MORON VELAZQUEZ C.I. 4609688 SC, CONCEPTO: DEVOLUCION DE RECURSOS SEGUN NOTA CAR/UCPPAAP/CG/LEG N°0042/2023, CUENTA DE DEPOSITO: CUENTA UNICA DEL TESORO"/>
    <m/>
    <m/>
    <m/>
    <m/>
    <m/>
    <m/>
    <n v="0"/>
    <n v="1330"/>
    <s v="NO_CONCILIADO"/>
  </r>
  <r>
    <x v="27"/>
    <m/>
    <x v="27"/>
    <x v="55"/>
    <s v="O21024360002"/>
    <s v="BOD"/>
    <n v="2102436"/>
    <m/>
    <s v="00086057010 DEPOSITO DE EFECTIVO, DEPOSITANTE: JORGE HURTADO EGUEZ C.I.4601620 SC, CONCEPTO: DEVOLUCION DE RECURSOS SEGUN NOTA CAR/UCPPAAP/CG/LEG N° 0044/2023, CUENTA DE DEPOSITO: CUENTA UNICA DEL TESORO"/>
    <m/>
    <m/>
    <m/>
    <m/>
    <m/>
    <m/>
    <n v="0"/>
    <n v="1330"/>
    <s v="NO_CONCILIADO"/>
  </r>
  <r>
    <x v="47"/>
    <m/>
    <x v="47"/>
    <x v="55"/>
    <s v="O21024660002"/>
    <s v="BOD"/>
    <n v="2102466"/>
    <m/>
    <s v="00595012002 DEPOSITO DE EFECTIVO, DEPOSITANTE: DIEGO SEJAS, CONCEPTO: PAGO DE ACCESORIOS A LA BOLETA DE PAGO FORMULARIO 1000 CON N° DE ORDEN 29122459360 DEL SIN, CUENTA DE DEPOSITO: CUENTA UNICA DEL TESORO"/>
    <m/>
    <m/>
    <m/>
    <m/>
    <m/>
    <m/>
    <n v="0"/>
    <n v="42"/>
    <s v="NO_CONCILIADO"/>
  </r>
  <r>
    <x v="1"/>
    <m/>
    <x v="1"/>
    <x v="55"/>
    <s v="O21024690002"/>
    <s v="BOD"/>
    <n v="2102469"/>
    <m/>
    <s v="00099021001 DEPOSITO DE EFECTIVO, DEPOSITANTE: MARIO CACHUTA QUISPE, CONCEPTO: DEVOLUCION DE DEUDA POR DOBLE PERCEPCION POR LOS PERIODOS ENERO Y FEBRERO, CUENTA DE DEPOSITO: CUENTA UNICA DEL TESORO"/>
    <m/>
    <m/>
    <m/>
    <m/>
    <m/>
    <m/>
    <n v="0"/>
    <n v="1522.08"/>
    <s v="NO_CONCILIADO"/>
  </r>
  <r>
    <x v="28"/>
    <m/>
    <x v="28"/>
    <x v="55"/>
    <s v="O21024860002"/>
    <s v="BOD"/>
    <n v="2102486"/>
    <m/>
    <s v="00099021001 DEPOSITO DE EFECTIVO, DEPOSITANTE: LILIAN REGINA LIMACHI FLORES, CONCEPTO: DEPÓSITO POR PERDIDA DE TARJETA DE ACCESO MAGNETICO &quot;TARJETA RFID&quot;PARA PERSONAL, CUENTA DE DEPOSITO: CUENTA UNICA DEL TESORO"/>
    <m/>
    <m/>
    <m/>
    <m/>
    <m/>
    <m/>
    <n v="0"/>
    <n v="120"/>
    <s v="NO_CONCILIADO"/>
  </r>
  <r>
    <x v="4"/>
    <m/>
    <x v="4"/>
    <x v="55"/>
    <s v="O21024960002"/>
    <s v="BOD"/>
    <n v="2102496"/>
    <m/>
    <s v="00046171101 DEPOSITO DE EFECTIVO, DEPOSITANTE: SOLUCIONES LOGISTICAS GLOBALES BIONACTIVA SRL, CONCEPTO: POR INFRACCION FALTA DE REGENTE FAMACEUTICO DIRECTOR TECNICO O JEFE DE CONTROL DE CALIDAD, CUENTA DE DEPOSITO: CUENTA UNICA DEL TESORO"/>
    <m/>
    <m/>
    <m/>
    <m/>
    <m/>
    <m/>
    <n v="0"/>
    <n v="3000"/>
    <s v="NO_CONCILIADO"/>
  </r>
  <r>
    <x v="4"/>
    <m/>
    <x v="4"/>
    <x v="55"/>
    <s v="O21025170002"/>
    <s v="BOD"/>
    <n v="2102517"/>
    <m/>
    <s v="00046171101 DEPOSITO DE EFECTIVO, DEPOSITANTE: GEOTERMA, CONCEPTO: SANCION POR INCUMPLIMIENTO REINSCRIPCION GESTION 2022, CUENTA DE DEPOSITO: CUENTA UNICA DEL TESORO"/>
    <m/>
    <m/>
    <m/>
    <m/>
    <m/>
    <m/>
    <n v="0"/>
    <n v="840"/>
    <s v="NO_CONCILIADO"/>
  </r>
  <r>
    <x v="1"/>
    <m/>
    <x v="1"/>
    <x v="55"/>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r>
  <r>
    <x v="1"/>
    <m/>
    <x v="1"/>
    <x v="55"/>
    <s v="O21025190002"/>
    <s v="BOD"/>
    <n v="2102519"/>
    <m/>
    <s v="00099021001 DEPOSITO DE EFECTIVO, DEPOSITANTE: ALVARO MARCO ANTONIO CABA OLIVAREZ, CONCEPTO: CITE:MEFP/VTCP/DGOPT/UAIS-CPI/N°030/2016 REGULARIZACION: MAYO-JUNIO 2022, CUENTA DE DEPOSITO: CUENTA UNICA DEL TESORO"/>
    <m/>
    <m/>
    <m/>
    <m/>
    <m/>
    <m/>
    <n v="0"/>
    <n v="13500"/>
    <s v="NO_CONCILIADO"/>
  </r>
  <r>
    <x v="27"/>
    <m/>
    <x v="27"/>
    <x v="55"/>
    <s v="O21025200002"/>
    <s v="BOD"/>
    <n v="2102520"/>
    <m/>
    <s v="00086018054 DEPOSITO DE EFECTIVO, DEPOSITANTE: EDWIN CHAVEZ VARGAS, CONCEPTO: DEVOLUCION DE COMPRA DE COMBUSTIBLE, CUENTA DE DEPOSITO: CUENTA UNICA DEL TESORO"/>
    <m/>
    <m/>
    <m/>
    <m/>
    <m/>
    <m/>
    <n v="0"/>
    <n v="9.0299999999999994"/>
    <s v="NO_CONCILIADO"/>
  </r>
  <r>
    <x v="24"/>
    <m/>
    <x v="24"/>
    <x v="55"/>
    <s v="B21024030002"/>
    <s v="BOD"/>
    <n v="2102403"/>
    <m/>
    <s v="00099021001 DEP.DE CHEQ.AJENOS,RET.DE CAM.,CONCEPTO: PAGO POR DESCUENTO RECURSOS PUBLICOS,DEP.: CAJA NACIONAL DE SALUD , PROCEDENCIA: BANCO UNION S.A., CHEQUE: 66838, FECHA DE EMISION:23/03/2023"/>
    <m/>
    <m/>
    <m/>
    <m/>
    <m/>
    <m/>
    <n v="0"/>
    <n v="12790.75"/>
    <s v="NO_CONCILIADO"/>
  </r>
  <r>
    <x v="1"/>
    <m/>
    <x v="1"/>
    <x v="55"/>
    <s v="B21024290002"/>
    <s v="BOD"/>
    <n v="2102429"/>
    <m/>
    <s v="00099021001 DEP.DE CHEQ.AJENOS,RET.DE CAM.,CONCEPTO: JUAN JOSE TORDAOYA AREVALO,DEP.: BANCO UNION S.A. , PROCEDENCIA: BANCO UNION S.A., CHEQUE: 191447, FECHA DE EMISION:24/03/2023"/>
    <m/>
    <m/>
    <m/>
    <m/>
    <m/>
    <m/>
    <n v="0"/>
    <n v="7118"/>
    <s v="NO_CONCILIADO"/>
  </r>
  <r>
    <x v="91"/>
    <m/>
    <x v="91"/>
    <x v="55"/>
    <s v="B21024320002"/>
    <s v="BOD"/>
    <n v="2102432"/>
    <m/>
    <s v="00099021001 DEP.DE CHEQ.AJENOS,RET.DE CAM.,CONCEPTO: JOSE LUIS RIOS MOREIRA,DEP.: BANCO UNION S.A. , PROCEDENCIA: BANCO UNION S.A., CHEQUE: 191448, FECHA DE EMISION:24/03/2023"/>
    <m/>
    <m/>
    <m/>
    <m/>
    <m/>
    <m/>
    <n v="0"/>
    <n v="27.2"/>
    <s v="NO_CONCILIADO"/>
  </r>
  <r>
    <x v="91"/>
    <m/>
    <x v="91"/>
    <x v="55"/>
    <s v="B21024580002"/>
    <s v="BOD"/>
    <n v="2102458"/>
    <m/>
    <s v="00099021001 DEP.DE CHEQ.AJENOS,RET.DE CAM.,CONCEPTO: DEVOLUCION DE RECURSOS COMUNIDAD PIEDRA GRANDE, PARTIDA 75211 CHQ-091 PREVENTIVO C31-4240,DEP.: EMPODERAR , PROCEDENCIA: BANCO UNION S.A., CHEQUE: 736, FECHA DE EMISION:22/03/2023"/>
    <m/>
    <m/>
    <m/>
    <m/>
    <m/>
    <m/>
    <n v="0"/>
    <n v="138117"/>
    <s v="NO_CONCILIADO"/>
  </r>
  <r>
    <x v="91"/>
    <m/>
    <x v="91"/>
    <x v="55"/>
    <s v="B21024620002"/>
    <s v="BOD"/>
    <n v="2102462"/>
    <m/>
    <s v="00099021001 DEP.DE CHEQ.AJENOS,RET.DE CAM.,CONCEPTO: DEVOLUCION DE RECURSOS COMUNIDAD PICHACANI,PARTIDA 75211 PREVENTIVO C31-4239,DEP.: EMPODERAR , PROCEDENCIA: BANCO UNION S.A., CHEQUE: 738, FECHA DE EMISION:22/03/2023"/>
    <m/>
    <m/>
    <m/>
    <m/>
    <m/>
    <m/>
    <n v="0"/>
    <n v="116760"/>
    <s v="NO_CONCILIADO"/>
  </r>
  <r>
    <x v="91"/>
    <m/>
    <x v="91"/>
    <x v="55"/>
    <s v="B21024640002"/>
    <s v="BOD"/>
    <n v="2102464"/>
    <m/>
    <s v="00099021001 DEP.DE CHEQ.AJENOS,RET.DE CAM.,CONCEPTO: DEVOLUCION DE RECURSOS COMUNIDAD LA TRANCA PARTIDA 75211 PREVENTIVO C31-3830,DEP.: EMPODERAR , PROCEDENCIA: BANCO UNION S.A., CHEQUE: 737, FECHA DE EMISION:22/03/2023"/>
    <m/>
    <m/>
    <m/>
    <m/>
    <m/>
    <m/>
    <n v="0"/>
    <n v="70623"/>
    <s v="NO_CONCILIADO"/>
  </r>
  <r>
    <x v="50"/>
    <m/>
    <x v="50"/>
    <x v="56"/>
    <s v="O21027860002"/>
    <s v="BOD"/>
    <n v="2102786"/>
    <m/>
    <s v="00423012001 DEPOSITO DE EFECTIVO, DEPOSITANTE: SERGIO FABIAN SILES RIVERO CI 6961230, CONCEPTO: DEVOLUCION FONDOS DE AVANCE, CUENTA DE DEPOSITO: CUENTA UNICA DEL TESORO"/>
    <m/>
    <m/>
    <m/>
    <m/>
    <m/>
    <m/>
    <n v="0"/>
    <n v="2332"/>
    <s v="NO_CONCILIADO"/>
  </r>
  <r>
    <x v="1"/>
    <m/>
    <x v="1"/>
    <x v="56"/>
    <s v="O21027870002"/>
    <s v="BOD"/>
    <n v="2102787"/>
    <m/>
    <s v="00099021001 DEPOSITO DE EFECTIVO, DEPOSITANTE: ROSA AMALIA QUISBERT DE MARCA, CONCEPTO: DEVOLUCION DE RETROACTIVO, CUENTA DE DEPOSITO: CUENTA UNICA DEL TESORO"/>
    <m/>
    <m/>
    <m/>
    <m/>
    <m/>
    <m/>
    <n v="0"/>
    <n v="200"/>
    <s v="NO_CONCILIADO"/>
  </r>
  <r>
    <x v="27"/>
    <m/>
    <x v="27"/>
    <x v="56"/>
    <s v="O21028170002"/>
    <s v="BOD"/>
    <n v="2102817"/>
    <m/>
    <s v="00086011109 DEPOSITO DE EFECTIVO, DEPOSITANTE: JORGE LUIS VILLEGAS, CONCEPTO: DEVOLUCION DE CREDENCIAL POR EXTRAVIO, CUENTA DE DEPOSITO: CUENTA UNICA DEL TESORO"/>
    <m/>
    <m/>
    <m/>
    <m/>
    <m/>
    <m/>
    <n v="0"/>
    <n v="50"/>
    <s v="NO_CONCILIADO"/>
  </r>
  <r>
    <x v="4"/>
    <m/>
    <x v="4"/>
    <x v="56"/>
    <s v="O21028190002"/>
    <s v="BOD"/>
    <n v="2102819"/>
    <m/>
    <s v="00046171101 DEPOSITO DE EFECTIVO, DEPOSITANTE: EMPRESA: INDUSTRIA ULTRA, CONCEPTO: SANCION POR INCUMPLIMIENTO A REINSCRIPCION GESTION 2023, CUENTA DE DEPOSITO: CUENTA UNICA DEL TESORO"/>
    <m/>
    <m/>
    <m/>
    <m/>
    <m/>
    <m/>
    <n v="0"/>
    <n v="830"/>
    <s v="NO_CONCILIADO"/>
  </r>
  <r>
    <x v="1"/>
    <m/>
    <x v="1"/>
    <x v="56"/>
    <s v="O21028260002"/>
    <s v="BOD"/>
    <n v="2102826"/>
    <m/>
    <s v="00099021001 DEPOSITO DE EFECTIVO, DEPOSITANTE: FREDY MOISES FLORES MAMANI, CONCEPTO: COBRO INDEVIDO DEL PRA, CUENTA DE DEPOSITO: CUENTA UNICA DEL TESORO"/>
    <m/>
    <m/>
    <m/>
    <m/>
    <m/>
    <m/>
    <n v="0"/>
    <n v="3000"/>
    <s v="NO_CONCILIADO"/>
  </r>
  <r>
    <x v="4"/>
    <m/>
    <x v="4"/>
    <x v="56"/>
    <s v="O21028300002"/>
    <s v="BOD"/>
    <n v="2102830"/>
    <m/>
    <s v="00046171101 DEPOSITO DE EFECTIVO, DEPOSITANTE: EQUIPAMED ROBERTO MARTINEZ VILASECA CI 3421701 LP, CONCEPTO: SANCION POR REINSCRIPCION ANUAL 2022, CUENTA DE DEPOSITO: CUENTA UNICA DEL TESORO"/>
    <m/>
    <m/>
    <m/>
    <m/>
    <m/>
    <m/>
    <n v="0"/>
    <n v="2000"/>
    <s v="NO_CONCILIADO"/>
  </r>
  <r>
    <x v="4"/>
    <m/>
    <x v="4"/>
    <x v="56"/>
    <s v="O21028310002"/>
    <s v="BOD"/>
    <n v="2102831"/>
    <m/>
    <s v="00046171101 DEPOSITO DE EFECTIVO, DEPOSITANTE: SODIPHAR CORPORATION S.R.L., CONCEPTO: SANCION POR INCUMPLIMIENTO A LA NORMA, SEGUN RES. ADM. N°S/063 DE FECHA 25 DE JULIO DE 2022, CUENTA DE DEPOSITO: CUENTA UNICA DEL TESORO"/>
    <m/>
    <m/>
    <m/>
    <m/>
    <m/>
    <m/>
    <n v="0"/>
    <n v="1660"/>
    <s v="NO_CONCILIADO"/>
  </r>
  <r>
    <x v="23"/>
    <m/>
    <x v="23"/>
    <x v="56"/>
    <s v="O21028440002"/>
    <s v="BOD"/>
    <n v="2102844"/>
    <m/>
    <s v="00660072001 DEPOSITO DE EFECTIVO, DEPOSITANTE: SANDRA PAYE PAYE, CONCEPTO: ORGANO JUDICIAL DISTRITO LA PAZ , DEVOLUCION DE VIATICO, CUENTA DE DEPOSITO: CUENTA UNICA DEL TESORO"/>
    <m/>
    <m/>
    <m/>
    <m/>
    <m/>
    <m/>
    <n v="0"/>
    <n v="300"/>
    <s v="NO_CONCILIADO"/>
  </r>
  <r>
    <x v="59"/>
    <m/>
    <x v="59"/>
    <x v="56"/>
    <s v="O21028690002"/>
    <s v="BOD"/>
    <n v="2102869"/>
    <m/>
    <s v="00020061101 DEPOSITO DE EFECTIVO, DEPOSITANTE: CARLA BEATRIZ FUENTES CANDIA, CONCEPTO: DEPÓSITO REVERSION DE RECURSOS POR LA PARTIDA DE COMBUSTIBLE DE ACUERDO A RECOMENDACION AUDITORIA, CUENTA DE DEPOSITO: CUENTA UNICA DEL TESORO"/>
    <m/>
    <m/>
    <m/>
    <m/>
    <m/>
    <m/>
    <n v="0"/>
    <n v="4428.16"/>
    <s v="NO_CONCILIADO"/>
  </r>
  <r>
    <x v="1"/>
    <m/>
    <x v="1"/>
    <x v="56"/>
    <s v="O21028740002"/>
    <s v="BOD"/>
    <n v="2102874"/>
    <m/>
    <s v="00099021001 DEPOSITO DE EFECTIVO, DEPOSITANTE: MONICA SEA ARAMAYO, CONCEPTO: DEVOLUCION RENUMERACION MAXIMA, CUENTA DE DEPOSITO: CUENTA UNICA DEL TESORO"/>
    <m/>
    <m/>
    <m/>
    <m/>
    <m/>
    <m/>
    <n v="0"/>
    <n v="6714.56"/>
    <s v="NO_CONCILIADO"/>
  </r>
  <r>
    <x v="99"/>
    <m/>
    <x v="99"/>
    <x v="56"/>
    <s v="O21028940002"/>
    <s v="BOD"/>
    <n v="2102894"/>
    <m/>
    <s v="00119012001 DEPOSITO DE EFECTIVO, DEPOSITANTE: ADSIB, CONCEPTO: POR PAGO DE VACACIONES DE UN DIA POR DEMAS A LA EX SERVIDORA PUBLICA VARGAS SALCEDO ESTRELLA MELISA, CUENTA DE DEPOSITO: CUENTA UNICA DEL TESORO"/>
    <m/>
    <m/>
    <m/>
    <m/>
    <m/>
    <m/>
    <n v="0"/>
    <n v="183.13"/>
    <s v="NO_CONCILIADO"/>
  </r>
  <r>
    <x v="4"/>
    <m/>
    <x v="4"/>
    <x v="56"/>
    <s v="O21029050002"/>
    <s v="BOD"/>
    <n v="2102905"/>
    <m/>
    <s v="00046114201 DEPOSITO DE EFECTIVO, DEPOSITANTE: MIGUEL ANGEL ANTEQUERA AIZA, CONCEPTO: DEVOLUCION DE FONDOS NO UTILIZADOS C 31-12, CUENTA DE DEPOSITO: CUENTA UNICA DEL TESORO"/>
    <m/>
    <m/>
    <m/>
    <m/>
    <m/>
    <m/>
    <n v="0"/>
    <n v="222"/>
    <s v="NO_CONCILIADO"/>
  </r>
  <r>
    <x v="4"/>
    <m/>
    <x v="4"/>
    <x v="56"/>
    <s v="O21029060002"/>
    <s v="BOD"/>
    <n v="2102906"/>
    <m/>
    <s v="00046114201 DEPOSITO DE EFECTIVO, DEPOSITANTE: DIEGO ARMANDO CATARI COCA, CONCEPTO: DEVOLUCION DE FONDOS NO EJECUTADOS C31 - 12, CUENTA DE DEPOSITO: CUENTA UNICA DEL TESORO"/>
    <m/>
    <m/>
    <m/>
    <m/>
    <m/>
    <m/>
    <n v="0"/>
    <n v="222"/>
    <s v="NO_CONCILIADO"/>
  </r>
  <r>
    <x v="4"/>
    <m/>
    <x v="4"/>
    <x v="56"/>
    <s v="O21029080002"/>
    <s v="BOD"/>
    <n v="2102908"/>
    <m/>
    <s v="00046114201 DEPOSITO DE EFECTIVO, DEPOSITANTE: DAVID ESTEBAN ESCOBAR LAZARTE, CONCEPTO: DEVOLUCION DE FONDOS NO EJECUTADOS C 31 - 12, CUENTA DE DEPOSITO: CUENTA UNICA DEL TESORO"/>
    <m/>
    <m/>
    <m/>
    <m/>
    <m/>
    <m/>
    <n v="0"/>
    <n v="222"/>
    <s v="NO_CONCILIADO"/>
  </r>
  <r>
    <x v="28"/>
    <m/>
    <x v="28"/>
    <x v="56"/>
    <s v="O21029090002"/>
    <s v="BOD"/>
    <n v="2102909"/>
    <m/>
    <s v="00099021001 DEPOSITO DE EFECTIVO, DEPOSITANTE: DIANET ANGELICA FLORES FLORES, CONCEPTO: TARJETA RFID PARA EL PERSONAL DEL NUEVO EDIFICIO DE LA ASAMBLEA LEGISLATIVA PLURINACIONAL, CUENTA DE DEPOSITO: CUENTA UNICA DEL TESORO"/>
    <m/>
    <m/>
    <m/>
    <m/>
    <m/>
    <m/>
    <n v="0"/>
    <n v="120"/>
    <s v="NO_CONCILIADO"/>
  </r>
  <r>
    <x v="1"/>
    <m/>
    <x v="1"/>
    <x v="56"/>
    <s v="O21029100002"/>
    <s v="BOD"/>
    <n v="2102910"/>
    <m/>
    <s v="00099021001 DEPOSITO DE EFECTIVO, DEPOSITANTE: MARIA ROSA GONZALES RAMOS, CONCEPTO: DEVOLUCION DE FONDOS NO EJECUTADOS C 31 - 137, CUENTA DE DEPOSITO: CUENTA UNICA DEL TESORO"/>
    <m/>
    <m/>
    <m/>
    <m/>
    <m/>
    <m/>
    <n v="0"/>
    <n v="168.3"/>
    <s v="NO_CONCILIADO"/>
  </r>
  <r>
    <x v="36"/>
    <m/>
    <x v="36"/>
    <x v="56"/>
    <s v="B21027990002"/>
    <s v="BOD"/>
    <n v="2102799"/>
    <m/>
    <s v="00035031101 DEP.DE CHEQ.AJENOS,RET.DE CAM.,CONCEPTO: RECURSOS NO COBRADOS DE LA GESTION 2022,DEP.: MEFP-UCPP , PROCEDENCIA: BANCO UNION S.A., CHEQUE: 304, FECHA DE EMISION:24/03/2023"/>
    <m/>
    <m/>
    <m/>
    <m/>
    <m/>
    <m/>
    <n v="0"/>
    <n v="13"/>
    <s v="NO_CONCILIADO"/>
  </r>
  <r>
    <x v="36"/>
    <m/>
    <x v="36"/>
    <x v="56"/>
    <s v="B21028150002"/>
    <s v="BOD"/>
    <n v="2102815"/>
    <m/>
    <s v="00099021001 DEP.DE CHEQ.AJENOS,RET.DE CAM.,CONCEPTO: PAGO INCAPACIDADES TEMPORALES REEMBOLSO MINISTERIO DE ECONOMIA Y FINANZAS PUBLICAS,DEP.: CAJA NACIONAL DE SALUD , PROCEDENCIA: BANCO UNION S.A., CHEQUE: 31606, FECHA DE EMISION:27/03/2023"/>
    <m/>
    <m/>
    <m/>
    <m/>
    <m/>
    <m/>
    <n v="0"/>
    <n v="162600.07"/>
    <s v="NO_CONCILIADO"/>
  </r>
  <r>
    <x v="51"/>
    <m/>
    <x v="51"/>
    <x v="56"/>
    <s v="B21028220002"/>
    <s v="BOD"/>
    <n v="2102822"/>
    <m/>
    <s v="00078034201 DEP.DE CHEQ.AJENOS,RET.DE CAM.,CONCEPTO: DEVOLUCION DE DESCUENTO POR LICENCIA SIN GOCE DE HABERES,DEP.: EEC-GNV , PROCEDENCIA: BANCO UNION S.A., CHEQUE: 169, FECHA DE EMISION:21/03/2023"/>
    <m/>
    <m/>
    <m/>
    <m/>
    <m/>
    <m/>
    <n v="0"/>
    <n v="257.39999999999998"/>
    <s v="NO_CONCILIADO"/>
  </r>
  <r>
    <x v="1"/>
    <m/>
    <x v="1"/>
    <x v="56"/>
    <s v="B21028470002"/>
    <s v="BOD"/>
    <n v="2102847"/>
    <m/>
    <s v="00099021001 DEP.DE CHEQ.AJENOS,RET.DE CAM.,CONCEPTO: EDGAR MANCILLA GUTIERREZ,DEP.: BANCO UNION S.A. , PROCEDENCIA: BANCO UNION S.A., CHEQUE: 191455, FECHA DE EMISION:27/03/2023"/>
    <m/>
    <m/>
    <m/>
    <m/>
    <m/>
    <m/>
    <n v="0"/>
    <n v="1900.98"/>
    <s v="NO_CONCILIADO"/>
  </r>
  <r>
    <x v="1"/>
    <m/>
    <x v="1"/>
    <x v="56"/>
    <s v="B21028480002"/>
    <s v="BOD"/>
    <n v="2102848"/>
    <m/>
    <s v="00099021001 DEP.DE CHEQ.AJENOS,RET.DE CAM.,CONCEPTO: ROSMERY CHOQUE MAMANI,DEP.: BANCO UNION S.A. , PROCEDENCIA: BANCO UNION S.A., CHEQUE: 191454, FECHA DE EMISION:27/03/2023"/>
    <m/>
    <m/>
    <m/>
    <m/>
    <m/>
    <m/>
    <n v="0"/>
    <n v="1790.8"/>
    <s v="NO_CONCILIADO"/>
  </r>
  <r>
    <x v="1"/>
    <m/>
    <x v="1"/>
    <x v="56"/>
    <s v="B21028500002"/>
    <s v="BOD"/>
    <n v="2102850"/>
    <m/>
    <s v="00099021001 DEP.DE CHEQ.AJENOS,RET.DE CAM.,CONCEPTO: MARISOL ENCINAS MONTAÑO,DEP.: BANCO UNION S.S.A , PROCEDENCIA: BANCO UNION S.A., CHEQUE: 191453, FECHA DE EMISION:27/03/2023"/>
    <m/>
    <m/>
    <m/>
    <m/>
    <m/>
    <m/>
    <n v="0"/>
    <n v="1663.5"/>
    <s v="NO_CONCILIADO"/>
  </r>
  <r>
    <x v="1"/>
    <m/>
    <x v="1"/>
    <x v="56"/>
    <s v="B21028530002"/>
    <s v="BOD"/>
    <n v="2102853"/>
    <m/>
    <s v="00099021001 DEP.DE CHEQ.AJENOS,RET.DE CAM.,CONCEPTO: ALEXANDER IVN PINTO MAMANI,DEP.: BANCO UNION S.A. , PROCEDENCIA: BANCO UNION S.A., CHEQUE: 191452, FECHA DE EMISION:27/03/2023"/>
    <m/>
    <m/>
    <m/>
    <m/>
    <m/>
    <m/>
    <n v="0"/>
    <n v="1663.35"/>
    <s v="NO_CONCILIADO"/>
  </r>
  <r>
    <x v="27"/>
    <m/>
    <x v="27"/>
    <x v="56"/>
    <s v="B21028550002"/>
    <s v="BOD"/>
    <n v="2102855"/>
    <m/>
    <s v="00086031110 DEP.DE CHEQ.AJENOS,RET.DE CAM.,CONCEPTO: |INGRESO POR DEPÓSITO DE ENDE BAJO UN CONVENIO INTERNACIONAL,DEP.: PARQUE NACIONAL AMBORO SERNAP , PROCEDENCIA: BANCO UNION S.A., CHEQUE: 1070, FECHA DE EMISION:27/03/2023"/>
    <m/>
    <m/>
    <m/>
    <m/>
    <m/>
    <m/>
    <n v="0"/>
    <n v="417600"/>
    <s v="NO_CONCILIADO"/>
  </r>
  <r>
    <x v="82"/>
    <m/>
    <x v="82"/>
    <x v="57"/>
    <s v="O21030520002"/>
    <s v="BOD"/>
    <n v="2103052"/>
    <m/>
    <s v="00378012002 DEPOSITO DE EFECTIVO, DEPOSITANTE: SERVICIO NACIONAL TEXTIL, CONCEPTO: APORTES DEVUELTOS POR REFRIGERIO DEL MES DE ENERO 2023 COMPROBANTE C31 NRO 388, CUENTA DE DEPOSITO: CUENTA UNICA DEL TESORO"/>
    <m/>
    <m/>
    <m/>
    <m/>
    <m/>
    <m/>
    <n v="0"/>
    <n v="270"/>
    <s v="NO_CONCILIADO"/>
  </r>
  <r>
    <x v="44"/>
    <m/>
    <x v="44"/>
    <x v="57"/>
    <s v="O21030530002"/>
    <s v="BOD"/>
    <n v="2103053"/>
    <m/>
    <s v="00212012001 DEPOSITO DE EFECTIVO, DEPOSITANTE: GROVER CHACHAHUAYNA LIPA, CONCEPTO: REPOSICION DE CREDENCIAL, CUENTA DE DEPOSITO: CUENTA UNICA DEL TESORO"/>
    <m/>
    <m/>
    <m/>
    <m/>
    <m/>
    <m/>
    <n v="0"/>
    <n v="60"/>
    <s v="NO_CONCILIADO"/>
  </r>
  <r>
    <x v="31"/>
    <m/>
    <x v="31"/>
    <x v="57"/>
    <s v="O21030570002"/>
    <s v="BOD"/>
    <n v="2103057"/>
    <m/>
    <s v="00041031107 DEPOSITO DE EFECTIVO, DEPOSITANTE: INSTITUTO BOLIVIANO DE METROLOGIA, CONCEPTO: DEVOLUCON DE GASTOS DE OPERACION, CUENTA DE DEPOSITO: CUENTA UNICA DEL TESORO"/>
    <m/>
    <m/>
    <m/>
    <m/>
    <m/>
    <m/>
    <n v="0"/>
    <n v="75"/>
    <s v="NO_CONCILIADO"/>
  </r>
  <r>
    <x v="5"/>
    <m/>
    <x v="5"/>
    <x v="57"/>
    <s v="O21030640002"/>
    <s v="BOD"/>
    <n v="2103064"/>
    <m/>
    <s v="00099021001 DEPOSITO DE EFECTIVO, DEPOSITANTE: INIAF, CONCEPTO: DEVOLUCION POR SALDO NO UTILIZADO FONDOS EN AVANCE A FAVOR DEL INIAF, CUENTA DE DEPOSITO: CUENTA UNICA DEL TESORO"/>
    <m/>
    <m/>
    <m/>
    <m/>
    <m/>
    <m/>
    <n v="0"/>
    <n v="40"/>
    <s v="NO_CONCILIADO"/>
  </r>
  <r>
    <x v="91"/>
    <m/>
    <x v="91"/>
    <x v="57"/>
    <s v="O21030700002"/>
    <s v="BOD"/>
    <n v="2103070"/>
    <m/>
    <s v="00099021001 DEPOSITO DE EFECTIVO, DEPOSITANTE: MINISTERIO DE DESARROLLO RURAL Y TIERRAS, CONCEPTO: PAGO SERVICIO DE AGUA POTABLE EPSAS UC -CNAPE CORRESPONDIENTE AL MES DE ENERO 2023, CUENTA DE DEPOSITO: CUENTA UNICA DEL TESORO"/>
    <m/>
    <m/>
    <m/>
    <m/>
    <m/>
    <m/>
    <n v="0"/>
    <n v="78.180000000000007"/>
    <s v="NO_CONCILIADO"/>
  </r>
  <r>
    <x v="93"/>
    <m/>
    <x v="93"/>
    <x v="57"/>
    <s v="O21030710002"/>
    <s v="BOD"/>
    <n v="2103071"/>
    <m/>
    <s v="00099021001 DEPOSITO DE EFECTIVO, DEPOSITANTE: TANIA BLANCA CASTRO CHUQUIMIA, CONCEPTO: DEVOLUCION VIATICOS, CUENTA DE DEPOSITO: CUENTA UNICA DEL TESORO"/>
    <m/>
    <m/>
    <m/>
    <m/>
    <m/>
    <m/>
    <n v="0"/>
    <n v="1001.7"/>
    <s v="NO_CONCILIADO"/>
  </r>
  <r>
    <x v="91"/>
    <m/>
    <x v="91"/>
    <x v="57"/>
    <s v="O21030720002"/>
    <s v="BOD"/>
    <n v="2103072"/>
    <m/>
    <s v="00099021001 DEPOSITO DE EFECTIVO, DEPOSITANTE: MINISTERIO DE DESARROLLO RURAL Y TIERRAS, CONCEPTO: PAGO SERVICIO DE AGUA POTABLE EPSAS UC-CNAPE CORRESPONDIENTE DEL MES DICIEMBRE 2022, CUENTA DE DEPOSITO: CUENTA UNICA DEL TESORO"/>
    <m/>
    <m/>
    <m/>
    <m/>
    <m/>
    <m/>
    <n v="0"/>
    <n v="78"/>
    <s v="NO_CONCILIADO"/>
  </r>
  <r>
    <x v="4"/>
    <m/>
    <x v="4"/>
    <x v="57"/>
    <s v="O21030940002"/>
    <s v="BOD"/>
    <n v="2103094"/>
    <m/>
    <s v="00099021001 DEPOSITO DE EFECTIVO, DEPOSITANTE: VICEMINISTERIO DE DEPORTES, CONCEPTO: DEVOLUCION DE RECURSOS NO UTILIZADOS DE FONDOS EN AVANCE A NOMBRE KARINA GUTIERREZ ROSAS, CUENTA DE DEPOSITO: CUENTA UNICA DEL TESORO"/>
    <m/>
    <m/>
    <m/>
    <m/>
    <m/>
    <m/>
    <n v="0"/>
    <n v="3137.2"/>
    <s v="NO_CONCILIADO"/>
  </r>
  <r>
    <x v="49"/>
    <m/>
    <x v="49"/>
    <x v="57"/>
    <s v="O21030970002"/>
    <s v="BOD"/>
    <n v="2103097"/>
    <m/>
    <s v="00030014201 DEPOSITO DE EFECTIVO, DEPOSITANTE: M.J.T.I.-SOFIA CHOQUE MARCA, CONCEPTO: DEVOLUCION DE FONDOS ENTREGADOS CON C-31, CUENTA DE DEPOSITO: CUENTA UNICA DEL TESORO"/>
    <m/>
    <m/>
    <m/>
    <m/>
    <m/>
    <m/>
    <n v="0"/>
    <n v="2880"/>
    <s v="NO_CONCILIADO"/>
  </r>
  <r>
    <x v="1"/>
    <m/>
    <x v="1"/>
    <x v="57"/>
    <s v="O21031140002"/>
    <s v="BOD"/>
    <n v="2103114"/>
    <m/>
    <s v="00099021001 DEPOSITO DE EFECTIVO, DEPOSITANTE: WILVER SANCHEZ YELMA, CONCEPTO: DEVOLUCION, CUENTA DE DEPOSITO: CUENTA UNICA DEL TESORO"/>
    <m/>
    <m/>
    <m/>
    <m/>
    <m/>
    <m/>
    <n v="0"/>
    <n v="1075.49"/>
    <s v="NO_CONCILIADO"/>
  </r>
  <r>
    <x v="4"/>
    <m/>
    <x v="4"/>
    <x v="57"/>
    <s v="O21031300002"/>
    <s v="BOD"/>
    <n v="2103130"/>
    <m/>
    <s v="00046024204 DEPOSITO DE EFECTIVO, DEPOSITANTE: CAMEN IBAÑEZ LIMON, CONCEPTO: DIFERENCIACION DE CENTAVOS, CUENTA DE DEPOSITO: CUENTA UNICA DEL TESORO"/>
    <m/>
    <m/>
    <m/>
    <m/>
    <m/>
    <m/>
    <n v="0"/>
    <n v="0.4"/>
    <s v="NO_CONCILIADO"/>
  </r>
  <r>
    <x v="1"/>
    <m/>
    <x v="1"/>
    <x v="57"/>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r>
  <r>
    <x v="82"/>
    <m/>
    <x v="82"/>
    <x v="57"/>
    <s v="O21031760002"/>
    <s v="BOD"/>
    <n v="2103176"/>
    <m/>
    <s v="00378012002 DEPOSITO DE EFECTIVO, DEPOSITANTE: HUGO ALBERTO RODRIGUEZ VILLA, CONCEPTO: DEVOLUCION PREVENTIVO NRO 200, CUENTA DE DEPOSITO: CUENTA UNICA DEL TESORO"/>
    <m/>
    <m/>
    <m/>
    <m/>
    <m/>
    <m/>
    <n v="0"/>
    <n v="13200"/>
    <s v="NO_CONCILIADO"/>
  </r>
  <r>
    <x v="4"/>
    <m/>
    <x v="4"/>
    <x v="57"/>
    <s v="O21031810002"/>
    <s v="BOD"/>
    <n v="2103181"/>
    <m/>
    <s v="00046134201 DEPOSITO DE EFECTIVO, DEPOSITANTE: RAFAEL TORDOYA MONTAÑO CI 8804796, CONCEPTO: DEVOLUCION DE FONDOS AL P.N.F.R.F.S.S. - MSYD, CUENTA DE DEPOSITO: CUENTA UNICA DEL TESORO"/>
    <m/>
    <m/>
    <m/>
    <m/>
    <m/>
    <m/>
    <n v="0"/>
    <n v="934.98"/>
    <s v="NO_CONCILIADO"/>
  </r>
  <r>
    <x v="40"/>
    <m/>
    <x v="40"/>
    <x v="57"/>
    <s v="O21031880002"/>
    <s v="BOD"/>
    <n v="2103188"/>
    <m/>
    <s v="00213012001 DEPOSITO DE EFECTIVO, DEPOSITANTE: HERLAND HUASCAR GALLEGOS TORREZ, CONCEPTO: DEVOLUCION DE PASAJES, CUENTA DE DEPOSITO: CUENTA UNICA DEL TESORO"/>
    <m/>
    <m/>
    <m/>
    <m/>
    <m/>
    <m/>
    <n v="0"/>
    <n v="200"/>
    <s v="NO_CONCILIADO"/>
  </r>
  <r>
    <x v="16"/>
    <m/>
    <x v="16"/>
    <x v="57"/>
    <s v="B21030540002"/>
    <s v="BOD"/>
    <n v="2103054"/>
    <m/>
    <s v="00587012017 DEP.DE CHEQ.AJENOS,RET.DE CAM.,CONCEPTO: PAGO PLANILLAS DE AVANCE,DEP.: E.B.C. , PROCEDENCIA: BANCO UNION S.A., CHEQUE: 1789, FECHA DE EMISION:27/03/2023"/>
    <m/>
    <m/>
    <m/>
    <m/>
    <m/>
    <m/>
    <n v="0"/>
    <n v="400000"/>
    <s v="NO_CONCILIADO"/>
  </r>
  <r>
    <x v="32"/>
    <m/>
    <x v="32"/>
    <x v="57"/>
    <s v="B21030610002"/>
    <s v="BOD"/>
    <n v="2103061"/>
    <m/>
    <s v="00513012003 DEP.DE CHEQ.AJENOS,RET.DE CAM.,CONCEPTO: REVERSION,DEP.: YPFB , PROCEDENCIA: BANCO UNION S.A., CHEQUE: 2677, FECHA DE EMISION:22/03/2023"/>
    <m/>
    <m/>
    <m/>
    <m/>
    <m/>
    <m/>
    <n v="0"/>
    <n v="70"/>
    <s v="NO_CONCILIADO"/>
  </r>
  <r>
    <x v="13"/>
    <m/>
    <x v="13"/>
    <x v="57"/>
    <s v="B21030670002"/>
    <s v="BOD"/>
    <n v="2103067"/>
    <m/>
    <s v="00020041101 DEP.DE CHEQ.AJENOS,RET.DE CAM.,CONCEPTO: DEVOLUCION DE PAGO PREV. N°279,DEP.: COOPERATIVA DE SERVICIOS PUBLICOS SANTA CRUZ R.L. , PROCEDENCIA: BANCO UNION S.A., CHEQUE: 4639, FECHA DE EMISION:17/03/2023"/>
    <m/>
    <m/>
    <m/>
    <m/>
    <m/>
    <m/>
    <n v="0"/>
    <n v="1779.7"/>
    <s v="NO_CONCILIADO"/>
  </r>
  <r>
    <x v="5"/>
    <m/>
    <x v="5"/>
    <x v="57"/>
    <s v="B21030680002"/>
    <s v="BOD"/>
    <n v="2103068"/>
    <m/>
    <s v="00222018015 DEP.DE CHEQ.AJENOS,RET.DE CAM.,CONCEPTO: 2DA FASE DEL PROYECTO MANEJO INTEGRADO DEL CULTIVO DE ARROZ EN PREDIOS DE PEQUEÑOS PRODUCTORES,DEP.: KWEON SOON JONG , PROCEDENCIA: BANCO UNION S.A., CHEQUE: 1670, FECHA DE EMISION:27/03/2023"/>
    <m/>
    <m/>
    <m/>
    <m/>
    <m/>
    <m/>
    <n v="0"/>
    <n v="548000"/>
    <s v="NO_CONCILIADO"/>
  </r>
  <r>
    <x v="76"/>
    <m/>
    <x v="76"/>
    <x v="57"/>
    <s v="B21030810002"/>
    <s v="BOD"/>
    <n v="2103081"/>
    <m/>
    <s v="00254014101 DEP.DE CHEQ.AJENOS,RET.DE CAM.,CONCEPTO: TRANSFERENCIA DE RECURSOS GAM-ACHOCALLA,DEP.: INSTITUTO DEL SEGURO AGRARIO , PROCEDENCIA: BANCO UNION S.A., CHEQUE: 2385, FECHA DE EMISION:24/03/2023"/>
    <m/>
    <m/>
    <m/>
    <m/>
    <m/>
    <m/>
    <n v="0"/>
    <n v="67262"/>
    <s v="NO_CONCILIADO"/>
  </r>
  <r>
    <x v="100"/>
    <m/>
    <x v="100"/>
    <x v="57"/>
    <s v="B21030850002"/>
    <s v="BOD"/>
    <n v="2103085"/>
    <m/>
    <s v="00099021001 DEP.DE CHEQ.AJENOS,RET.DE CAM.,CONCEPTO: BAJA DE CUENTA POR COBRAR HENRY MARTINEZ,DEP.: DEFENSORIA DEL PUEBLO , PROCEDENCIA: BANCO UNION S.A., CHEQUE: 2651, FECHA DE EMISION:23/03/2023"/>
    <m/>
    <m/>
    <m/>
    <m/>
    <m/>
    <m/>
    <n v="0"/>
    <n v="11892.34"/>
    <s v="NO_CONCILIADO"/>
  </r>
  <r>
    <x v="1"/>
    <m/>
    <x v="1"/>
    <x v="57"/>
    <s v="B21030930002"/>
    <s v="BOD"/>
    <n v="2103093"/>
    <m/>
    <s v="00099021001 DEP.DE CHEQ.AJENOS,RET.DE CAM.,CONCEPTO: CARLA ESCALERA PINTO,DEP.: BANCO UNION S.A. , PROCEDENCIA: BANCO UNION S.A., CHEQUE: 191457, FECHA DE EMISION:28/03/2023"/>
    <m/>
    <m/>
    <m/>
    <m/>
    <m/>
    <m/>
    <n v="0"/>
    <n v="1566.95"/>
    <s v="NO_CONCILIADO"/>
  </r>
  <r>
    <x v="63"/>
    <m/>
    <x v="63"/>
    <x v="57"/>
    <s v="B21030980002"/>
    <s v="BOD"/>
    <n v="2103098"/>
    <m/>
    <s v="00342012001 DEP.DE CHEQ.AJENOS,RET.DE CAM.,CONCEPTO: EJECUCION DE BOLETA DE GARANTIA DE SERIEDAD DE PROPUESTA COCHABAMBA,DEP.: AGENCIA ESTATAL DE VIVIENDA -AEVIVIENDA , PROCEDENCIA: BANCO UNION S.A., CHEQUE: 286, FECHA DE EMISION:21/03/2023"/>
    <m/>
    <m/>
    <m/>
    <m/>
    <m/>
    <m/>
    <n v="0"/>
    <n v="12435.72"/>
    <s v="NO_CONCILIADO"/>
  </r>
  <r>
    <x v="61"/>
    <m/>
    <x v="61"/>
    <x v="57"/>
    <s v="B21030990002"/>
    <s v="BOD"/>
    <n v="2103099"/>
    <m/>
    <s v="00099021001 DEP.DE CHEQ.AJENOS,RET.DE CAM.,CONCEPTO: REEMBOLSO PASAJES AEREOS NO UTILIZADOS,DEP.: MINISTERIO DE PLANIFICACION DEL DESARROLLO , PROCEDENCIA: BANCO UNION S.A., CHEQUE: 16402, FECHA DE EMISION:23/03/2023"/>
    <m/>
    <m/>
    <m/>
    <m/>
    <m/>
    <m/>
    <n v="0"/>
    <n v="292"/>
    <s v="NO_CONCILIADO"/>
  </r>
  <r>
    <x v="22"/>
    <m/>
    <x v="22"/>
    <x v="58"/>
    <s v="O21033330002"/>
    <s v="BOD"/>
    <n v="2103333"/>
    <m/>
    <s v="00283012002 DEPOSITO DE EFECTIVO, DEPOSITANTE: JULIA MAVEL ROBLES QUISPE, CONCEPTO: DEVOLUCION DE VIATICOS, CUENTA DE DEPOSITO: CUENTA UNICA DEL TESORO"/>
    <m/>
    <m/>
    <m/>
    <m/>
    <m/>
    <m/>
    <n v="0"/>
    <n v="1021.7"/>
    <s v="NO_CONCILIADO"/>
  </r>
  <r>
    <x v="3"/>
    <m/>
    <x v="3"/>
    <x v="58"/>
    <s v="O21033430002"/>
    <s v="BOD"/>
    <n v="2103343"/>
    <m/>
    <s v="00099021001 DEPOSITO DE EFECTIVO, DEPOSITANTE: LOURDES TATIANA QUIROZ QUENTA, CONCEPTO: FACTURA NAABOL NO PRESENTADA PARA SU DECLARACION EN EL LIBRO DE COMPRAS IVA, CUENTA DE DEPOSITO: CUENTA UNICA DEL TESORO"/>
    <m/>
    <m/>
    <m/>
    <m/>
    <m/>
    <m/>
    <n v="0"/>
    <n v="15"/>
    <s v="NO_CONCILIADO"/>
  </r>
  <r>
    <x v="4"/>
    <m/>
    <x v="4"/>
    <x v="58"/>
    <s v="O21033450002"/>
    <s v="BOD"/>
    <n v="2103345"/>
    <m/>
    <s v="00046171101 DEPOSITO DE EFECTIVO, DEPOSITANTE: LABORATORIOS ROSSI, CONCEPTO: MULTA POR FALTA DE REINSCRIPCION GESTION 2022-2023, CUENTA DE DEPOSITO: CUENTA UNICA DEL TESORO"/>
    <m/>
    <m/>
    <m/>
    <m/>
    <m/>
    <m/>
    <n v="0"/>
    <n v="1670"/>
    <s v="NO_CONCILIADO"/>
  </r>
  <r>
    <x v="101"/>
    <m/>
    <x v="101"/>
    <x v="58"/>
    <s v="O21033460002"/>
    <s v="BOD"/>
    <n v="2103346"/>
    <m/>
    <s v="00099021001 DEPOSITO DE EFECTIVO, DEPOSITANTE: SERVICIO PLURINACIONAL DE DEFENSA PUBLICA, CONCEPTO: PAGO POR SERVICIOS BASICOS DEL MES DE ENERO 2023 EN FAVOR DE LA PROCURADURIA GENERAL DEL ESTADO, CUENTA DE DEPOSITO: CUENTA UNICA DEL TESORO"/>
    <m/>
    <m/>
    <m/>
    <m/>
    <m/>
    <m/>
    <n v="0"/>
    <n v="414.88"/>
    <s v="NO_CONCILIADO"/>
  </r>
  <r>
    <x v="27"/>
    <m/>
    <x v="27"/>
    <x v="58"/>
    <s v="O21033470002"/>
    <s v="BOD"/>
    <n v="2103347"/>
    <m/>
    <s v="00086018043 DEPOSITO DE EFECTIVO, DEPOSITANTE: JUDA BENJAMIN CASTILLO VARGAS, CONCEPTO: DEVOLUCION FONDOS EN AVANCE PREVENTIVO 563 RESPECTO A DIFUCION - PUBLICIDAD FERIA MUNDIAL DEL AGUA, CUENTA DE DEPOSITO: CUENTA UNICA DEL TESORO"/>
    <m/>
    <m/>
    <m/>
    <m/>
    <m/>
    <m/>
    <n v="0"/>
    <n v="546"/>
    <s v="NO_CONCILIADO"/>
  </r>
  <r>
    <x v="56"/>
    <m/>
    <x v="56"/>
    <x v="58"/>
    <s v="O21033610002"/>
    <s v="BOD"/>
    <n v="2103361"/>
    <m/>
    <s v="00016011101 DEPOSITO DE EFECTIVO, DEPOSITANTE: LETICIA DEL ROSARIO CHIRVECHS BURGOA, CONCEPTO: DEVOLUCION DIFERENCIA DE PAGO AGUINALDO GESTION 2020, CUENTA DE DEPOSITO: CUENTA UNICA DEL TESORO"/>
    <m/>
    <m/>
    <m/>
    <m/>
    <m/>
    <m/>
    <n v="0"/>
    <n v="132.68"/>
    <s v="NO_CONCILIADO"/>
  </r>
  <r>
    <x v="27"/>
    <m/>
    <x v="27"/>
    <x v="58"/>
    <s v="O21033710002"/>
    <s v="BOD"/>
    <n v="2103371"/>
    <m/>
    <s v="00086011109 DEPOSITO DE EFECTIVO, DEPOSITANTE: NANCY HEREDIA DELIAS, CONCEPTO: REPOSICION DE CREDENCIAL, CUENTA DE DEPOSITO: CUENTA UNICA DEL TESORO"/>
    <m/>
    <m/>
    <m/>
    <m/>
    <m/>
    <m/>
    <n v="0"/>
    <n v="50"/>
    <s v="NO_CONCILIADO"/>
  </r>
  <r>
    <x v="7"/>
    <m/>
    <x v="7"/>
    <x v="58"/>
    <s v="O21033720002"/>
    <s v="BOD"/>
    <n v="2103372"/>
    <m/>
    <s v="00099021001 DEPOSITO DE EFECTIVO, DEPOSITANTE: MARIO CHURATA QUISPE, CONCEPTO: COMPROMISO DE DEVOLUCION DE DEUDA, CUENTA DE DEPOSITO: CUENTA UNICA DEL TESORO"/>
    <m/>
    <m/>
    <m/>
    <m/>
    <m/>
    <m/>
    <n v="0"/>
    <n v="175.14"/>
    <s v="NO_CONCILIADO"/>
  </r>
  <r>
    <x v="2"/>
    <m/>
    <x v="2"/>
    <x v="58"/>
    <s v="O21033790002"/>
    <s v="BOD"/>
    <n v="2103379"/>
    <m/>
    <s v="00099021001 DEPOSITO DE EFECTIVO, DEPOSITANTE: MINISTERIO DE OBRAS PUBLICAS SERVICIOS Y VIVIENDA, CONCEPTO: PAGO POR CONSUMO DE AGUA POTABLE CORRESPONDIENTE AL MES DE ENERO DEL 2023, CUENTA DE DEPOSITO: CUENTA UNICA DEL TESORO"/>
    <m/>
    <m/>
    <m/>
    <m/>
    <m/>
    <m/>
    <n v="0"/>
    <n v="202.46"/>
    <s v="NO_CONCILIADO"/>
  </r>
  <r>
    <x v="44"/>
    <m/>
    <x v="44"/>
    <x v="58"/>
    <s v="O21033920002"/>
    <s v="BOD"/>
    <n v="2103392"/>
    <m/>
    <s v="00212012001 DEPOSITO DE EFECTIVO, DEPOSITANTE: NELLY FELICIDAD HUMEREZ QUISBERT, CONCEPTO: DEVOLUCION POR RETENCION DECOMPRA DE BIENES, CUENTA DE DEPOSITO: CUENTA UNICA DEL TESORO"/>
    <m/>
    <m/>
    <m/>
    <m/>
    <m/>
    <m/>
    <n v="0"/>
    <n v="1592.4"/>
    <s v="NO_CONCILIADO"/>
  </r>
  <r>
    <x v="6"/>
    <m/>
    <x v="6"/>
    <x v="58"/>
    <s v="O21033950002"/>
    <s v="BOD"/>
    <n v="2103395"/>
    <m/>
    <s v="00099021001 DEPOSITO DE EFECTIVO, DEPOSITANTE: FELIZA ROXANA JUSTINIANO VACA C.I. 3927213 SCZ., CONCEPTO: DEPÓSITO DE RECURSOS NO UTILIZADOS, CUENTA DE DEPOSITO: CUENTA UNICA DEL TESORO"/>
    <m/>
    <m/>
    <m/>
    <m/>
    <m/>
    <m/>
    <n v="0"/>
    <n v="429"/>
    <s v="NO_CONCILIADO"/>
  </r>
  <r>
    <x v="1"/>
    <m/>
    <x v="1"/>
    <x v="58"/>
    <s v="O21033990002"/>
    <s v="BOD"/>
    <n v="2103399"/>
    <m/>
    <s v="00099021001 DEPOSITO DE EFECTIVO, DEPOSITANTE: NOEL ROSSEL ATOYAY, CONCEPTO: DEVOLUCION POR DOBLE PAGO DE VIATICOS, CUENTA DE DEPOSITO: CUENTA UNICA DEL TESORO"/>
    <m/>
    <m/>
    <m/>
    <m/>
    <m/>
    <m/>
    <n v="0"/>
    <n v="1112"/>
    <s v="NO_CONCILIADO"/>
  </r>
  <r>
    <x v="1"/>
    <m/>
    <x v="1"/>
    <x v="58"/>
    <s v="O21034020002"/>
    <s v="BOD"/>
    <n v="2103402"/>
    <m/>
    <s v="00099021001 DEPOSITO DE EFECTIVO, DEPOSITANTE: IVER LUNA SANCHEZ, CONCEPTO: DEVOLUCION DE PASAJES AEREOS SEGUN PREVENTIVO NRO 935, CUENTA DE DEPOSITO: CUENTA UNICA DEL TESORO"/>
    <m/>
    <m/>
    <m/>
    <m/>
    <m/>
    <m/>
    <n v="0"/>
    <n v="181"/>
    <s v="NO_CONCILIADO"/>
  </r>
  <r>
    <x v="28"/>
    <m/>
    <x v="28"/>
    <x v="58"/>
    <s v="O21034060002"/>
    <s v="BOD"/>
    <n v="2103406"/>
    <m/>
    <s v="00099021001 DEPOSITO DE EFECTIVO, DEPOSITANTE: ADRIAN VEGA GANDARILLAS, CONCEPTO: REPOSICION DE TARJETA MAGNETICA, CUENTA DE DEPOSITO: CUENTA UNICA DEL TESORO"/>
    <m/>
    <m/>
    <m/>
    <m/>
    <m/>
    <m/>
    <n v="0"/>
    <n v="120"/>
    <s v="NO_CONCILIADO"/>
  </r>
  <r>
    <x v="59"/>
    <m/>
    <x v="59"/>
    <x v="58"/>
    <s v="O21034080002"/>
    <s v="BOD"/>
    <n v="2103408"/>
    <m/>
    <s v="00206012001 DEPOSITO DE EFECTIVO, DEPOSITANTE: INSTITUTO NACIONAL DE ESTADISTICA, CONCEPTO: DEPÓSITO POR VENTA DE LA OFICINA CENTRAL LA PAZ, DE FECHA 28/03/2023, CUENTA DE DEPOSITO: CUENTA UNICA DEL TESORO"/>
    <m/>
    <m/>
    <m/>
    <m/>
    <m/>
    <m/>
    <n v="0"/>
    <n v="37.950000000000003"/>
    <s v="NO_CONCILIADO"/>
  </r>
  <r>
    <x v="31"/>
    <m/>
    <x v="31"/>
    <x v="58"/>
    <s v="O21034140002"/>
    <s v="BOD"/>
    <n v="2103414"/>
    <m/>
    <s v="00041031107 DEPOSITO DE EFECTIVO, DEPOSITANTE: MARCO ANTONIO GALLARDO MARTINEZ, CONCEPTO: DEVOLUCION DE RECURSOS NO UTILIZADOS (PASAJES TERRESTRES), CUENTA DE DEPOSITO: CUENTA UNICA DEL TESORO"/>
    <m/>
    <m/>
    <m/>
    <m/>
    <m/>
    <m/>
    <n v="0"/>
    <n v="250"/>
    <s v="NO_CONCILIADO"/>
  </r>
  <r>
    <x v="31"/>
    <m/>
    <x v="31"/>
    <x v="58"/>
    <s v="O21034150002"/>
    <s v="BOD"/>
    <n v="2103415"/>
    <m/>
    <s v="00041031107 DEPOSITO DE EFECTIVO, DEPOSITANTE: JORGE ALFREDO LUQUE CARI, CONCEPTO: DEVOLUCION DE RECURSOS NO GASTADOS PASAJES, CUENTA DE DEPOSITO: CUENTA UNICA DEL TESORO"/>
    <m/>
    <m/>
    <m/>
    <m/>
    <m/>
    <m/>
    <n v="0"/>
    <n v="62"/>
    <s v="NO_CONCILIADO"/>
  </r>
  <r>
    <x v="9"/>
    <m/>
    <x v="9"/>
    <x v="58"/>
    <s v="O21034170002"/>
    <s v="BOD"/>
    <n v="2103417"/>
    <m/>
    <s v="00132072001 DEPOSITO DE EFECTIVO, DEPOSITANTE: LUIS MIGUEL RODRIGUEZ SERRUDO, CONCEPTO: SALDO NO UTILIZADO PREV. 292, CUENTA DE DEPOSITO: CUENTA UNICA DEL TESORO"/>
    <m/>
    <m/>
    <m/>
    <m/>
    <m/>
    <m/>
    <n v="0"/>
    <n v="1020"/>
    <s v="NO_CONCILIADO"/>
  </r>
  <r>
    <x v="56"/>
    <m/>
    <x v="56"/>
    <x v="58"/>
    <s v="O21034240002"/>
    <s v="BOD"/>
    <n v="2103424"/>
    <m/>
    <s v="00016011101 DEPOSITO DE EFECTIVO, DEPOSITANTE: MINISTERIO DE EDUCACION, CONCEPTO: VENTA DE MATERIA BIBLIOGRAFICO Y/O MULTIMEDIA DE LA LIBRERIA DEL MINISTERIO DE EDUCACION, CUENTA DE DEPOSITO: CUENTA UNICA DEL TESORO"/>
    <m/>
    <m/>
    <m/>
    <m/>
    <m/>
    <m/>
    <n v="0"/>
    <n v="10"/>
    <s v="NO_CONCILIADO"/>
  </r>
  <r>
    <x v="56"/>
    <m/>
    <x v="56"/>
    <x v="58"/>
    <s v="O21034190002"/>
    <s v="BOD"/>
    <n v="2103419"/>
    <m/>
    <s v="00016011101 DEPOSITO DE EFECTIVO, DEPOSITANTE: MINISTERIO DE EDUCACION, CONCEPTO: VETA DE MATERIAL BIBLIOGRAFICO Y/O MULTIMEDIA DE LA LIBRERIA DEL MINISTERIO DE EDUCACION, CUENTA DE DEPOSITO: CUENTA UNICA DEL TESORO"/>
    <m/>
    <m/>
    <m/>
    <m/>
    <m/>
    <m/>
    <n v="0"/>
    <n v="30.5"/>
    <s v="NO_CONCILIADO"/>
  </r>
  <r>
    <x v="13"/>
    <m/>
    <x v="13"/>
    <x v="58"/>
    <s v="O21034290002"/>
    <s v="BOD"/>
    <n v="2103429"/>
    <m/>
    <s v="00099021001 DEPOSITO DE EFECTIVO, DEPOSITANTE: ERICK MANUEL SUAREZ LORAS, CONCEPTO: DEVOLUCION DE RETROACTIVO, CUENTA DE DEPOSITO: CUENTA UNICA DEL TESORO"/>
    <m/>
    <m/>
    <m/>
    <m/>
    <m/>
    <m/>
    <n v="0"/>
    <n v="924"/>
    <s v="NO_CONCILIADO"/>
  </r>
  <r>
    <x v="13"/>
    <m/>
    <x v="13"/>
    <x v="58"/>
    <s v="O21034320002"/>
    <s v="BOD"/>
    <n v="2103432"/>
    <m/>
    <s v="00099021001 DEPOSITO DE EFECTIVO, DEPOSITANTE: ERICK MANUEL SUAREZ LORAS, CONCEPTO: DEVOLUCION DE RETROACTIVO, CUENTA DE DEPOSITO: CUENTA UNICA DEL TESORO"/>
    <m/>
    <m/>
    <m/>
    <m/>
    <m/>
    <m/>
    <n v="0"/>
    <n v="742"/>
    <s v="NO_CONCILIADO"/>
  </r>
  <r>
    <x v="4"/>
    <m/>
    <x v="4"/>
    <x v="58"/>
    <s v="O21034340002"/>
    <s v="BOD"/>
    <n v="2103434"/>
    <m/>
    <s v="00046114201 DEPOSITO DE EFECTIVO, DEPOSITANTE: MONICA HILDA AYLLON GIRONDA, CONCEPTO: DEVOLUCION DE FONDOS NO EJECUTADOS DE C31-118, CUENTA DE DEPOSITO: CUENTA UNICA DEL TESORO"/>
    <m/>
    <m/>
    <m/>
    <m/>
    <m/>
    <m/>
    <n v="0"/>
    <n v="1620"/>
    <s v="NO_CONCILIADO"/>
  </r>
  <r>
    <x v="27"/>
    <m/>
    <x v="27"/>
    <x v="58"/>
    <s v="O21034400002"/>
    <s v="BOD"/>
    <n v="2103440"/>
    <m/>
    <s v="00086057011 DEPOSITO DE EFECTIVO, DEPOSITANTE: ALARCON TELLEZ MIJHAIL JONATHAN, CONCEPTO: DEVOLUCION DE FONDOS, CUENTA DE DEPOSITO: CUENTA UNICA DEL TESORO"/>
    <m/>
    <m/>
    <m/>
    <m/>
    <m/>
    <m/>
    <n v="0"/>
    <n v="880"/>
    <s v="NO_CONCILIADO"/>
  </r>
  <r>
    <x v="102"/>
    <m/>
    <x v="102"/>
    <x v="58"/>
    <s v="O21034410002"/>
    <s v="BOD"/>
    <n v="2103441"/>
    <m/>
    <s v="00099021001 DEPOSITO DE EFECTIVO, DEPOSITANTE: ANA MARIA VALLEJOS MAITA, CONCEPTO: DEVOLUCION DE SALDO FONDOS EN AVANCE, PREVENTIVO 559, CUENTA DE DEPOSITO: CUENTA UNICA DEL TESORO"/>
    <m/>
    <m/>
    <m/>
    <m/>
    <m/>
    <m/>
    <n v="0"/>
    <n v="1440"/>
    <s v="NO_CONCILIADO"/>
  </r>
  <r>
    <x v="16"/>
    <m/>
    <x v="16"/>
    <x v="58"/>
    <s v="B21033350002"/>
    <s v="BOD"/>
    <n v="2103335"/>
    <m/>
    <s v="00587012022 DEP.DE CHEQ.AJENOS,RET.DE CAM.,CONCEPTO: PAGO PLANILLAS DE AVANCE DE OBRA,DEP.: E.B.C. , PROCEDENCIA: BANCO UNION S.A., CHEQUE: 1791, FECHA DE EMISION:29/03/2023"/>
    <m/>
    <m/>
    <m/>
    <m/>
    <m/>
    <m/>
    <n v="0"/>
    <n v="554298.86"/>
    <s v="NO_CONCILIADO"/>
  </r>
  <r>
    <x v="70"/>
    <m/>
    <x v="70"/>
    <x v="58"/>
    <s v="B21033650002"/>
    <s v="BOD"/>
    <n v="2103365"/>
    <m/>
    <s v="00099021001 DEP.DE CHEQ.AJENOS,RET.DE CAM.,CONCEPTO: DEVOLUCION ALICUOTA IVA DE CURSOS PRESENCIALES DE PANDO,DEP.: CONTRALORIA GENERAL DEL ESTADO , PROCEDENCIA: BANCO UNION S.A., CHEQUE: 8404, FECHA DE EMISION:24/03/2023"/>
    <m/>
    <m/>
    <m/>
    <m/>
    <m/>
    <m/>
    <n v="0"/>
    <n v="171.6"/>
    <s v="NO_CONCILIADO"/>
  </r>
  <r>
    <x v="1"/>
    <m/>
    <x v="1"/>
    <x v="58"/>
    <s v="B21033700002"/>
    <s v="BOD"/>
    <n v="2103370"/>
    <m/>
    <s v="00099021001 DEP.DE CHEQ.AJENOS,RET.DE CAM.,CONCEPTO: ABEL ANDIA ZURITA,DEP.: BANCO UNION S.A. , PROCEDENCIA: BANCO UNION S.A., CHEQUE: 191458, FECHA DE EMISION:29/03/2023"/>
    <m/>
    <m/>
    <m/>
    <m/>
    <m/>
    <m/>
    <n v="0"/>
    <n v="3239.73"/>
    <s v="NO_CONCILIADO"/>
  </r>
  <r>
    <x v="5"/>
    <m/>
    <x v="5"/>
    <x v="59"/>
    <s v="O21035810002"/>
    <s v="BOD"/>
    <n v="2103581"/>
    <m/>
    <s v="00099021001 DEPOSITO DE EFECTIVO, DEPOSITANTE: GUZMAN FERNANDEZ GROVER GONZALO, CONCEPTO: DEVOLUCION POR SALDO NO UTILIZADO DEL PREVENTIVO C-31 (204)/2023 A FAVOR DEL INIAF, CUENTA DE DEPOSITO: CUENTA UNICA DEL TESORO"/>
    <m/>
    <m/>
    <m/>
    <m/>
    <m/>
    <m/>
    <n v="0"/>
    <n v="1405"/>
    <s v="NO_CONCILIADO"/>
  </r>
  <r>
    <x v="56"/>
    <m/>
    <x v="56"/>
    <x v="59"/>
    <s v="O21035830002"/>
    <s v="BOD"/>
    <n v="2103583"/>
    <m/>
    <s v="00099021001 DEPOSITO DE EFECTIVO, DEPOSITANTE: EDGAR FERNANDEZ MAMANI, CONCEPTO: DEVOLUCION DIFERENCIA DE PAGO AGUINALDO GESTION 2020, CUENTA DE DEPOSITO: CUENTA UNICA DEL TESORO"/>
    <m/>
    <m/>
    <m/>
    <m/>
    <m/>
    <m/>
    <n v="0"/>
    <n v="317.8"/>
    <s v="NO_CONCILIADO"/>
  </r>
  <r>
    <x v="4"/>
    <m/>
    <x v="4"/>
    <x v="59"/>
    <s v="O21035980002"/>
    <s v="BOD"/>
    <n v="2103598"/>
    <m/>
    <s v="00046171101 DEPOSITO DE EFECTIVO, DEPOSITANTE: ISABEL EMPERATRIZ MENACHO LEON, CONCEPTO: SANCION POR INCUMPLIMIENTO DE REINSCRIPCION ANUAL DE EMPRESA GESTION 2023, CUENTA DE DEPOSITO: CUENTA UNICA DEL TESORO"/>
    <m/>
    <m/>
    <m/>
    <m/>
    <m/>
    <m/>
    <n v="0"/>
    <n v="830"/>
    <s v="NO_CONCILIADO"/>
  </r>
  <r>
    <x v="94"/>
    <m/>
    <x v="94"/>
    <x v="59"/>
    <s v="O21035990002"/>
    <s v="BOD"/>
    <n v="2103599"/>
    <m/>
    <s v="00586012001 DEPOSITO DE EFECTIVO, DEPOSITANTE: EMPRESA AZUCARERA SANBUENAVENTURA-EASBA, CONCEPTO: DEVOLUCION DE FONDOS C-31 N°143, CUENTA DE DEPOSITO: CUENTA UNICA DEL TESORO"/>
    <m/>
    <m/>
    <m/>
    <m/>
    <m/>
    <m/>
    <n v="0"/>
    <n v="110"/>
    <s v="NO_CONCILIADO"/>
  </r>
  <r>
    <x v="103"/>
    <m/>
    <x v="103"/>
    <x v="59"/>
    <s v="O21036000002"/>
    <s v="BOD"/>
    <n v="2103600"/>
    <m/>
    <s v="00593012001 DEPOSITO DE EFECTIVO, DEPOSITANTE: GRACIELA QUENTA POMA, CONCEPTO: |DEVOLUCION DE IMPUESTOS PAGADOS EN EXESO, CUENTA DE DEPOSITO: CUENTA UNICA DEL TESORO"/>
    <m/>
    <m/>
    <m/>
    <m/>
    <m/>
    <m/>
    <n v="0"/>
    <n v="55.3"/>
    <s v="NO_CONCILIADO"/>
  </r>
  <r>
    <x v="104"/>
    <m/>
    <x v="104"/>
    <x v="59"/>
    <s v="O21036130002"/>
    <s v="BOD"/>
    <n v="2103613"/>
    <m/>
    <s v="00223012001 DEPOSITO DE EFECTIVO, DEPOSITANTE: DELFIN REQUE ZURITA, CONCEPTO: DEVOLUCION DE VIATICOS NO UTILIZADOS EN FECHA 25-03-2023 DE DELFIN REQUE ZURITA, CUENTA DE DEPOSITO: CUENTA UNICA DEL TESORO"/>
    <m/>
    <m/>
    <m/>
    <m/>
    <m/>
    <m/>
    <n v="0"/>
    <n v="465"/>
    <s v="NO_CONCILIADO"/>
  </r>
  <r>
    <x v="7"/>
    <m/>
    <x v="7"/>
    <x v="59"/>
    <s v="O21036150002"/>
    <s v="BOD"/>
    <n v="2103615"/>
    <m/>
    <s v="00099021001 DEPOSITO DE EFECTIVO, DEPOSITANTE: GERTRUDIS MORALES CHURATA -DGFELCN, CONCEPTO: DEVOLUCON DE SALDOS DE FONDOS EN AVANCE 1ER PERIODO DEL 4 AL 17 DE MARZO DE 2023 -DGFELCN, CUENTA DE DEPOSITO: CUENTA UNICA DEL TESORO"/>
    <m/>
    <m/>
    <m/>
    <m/>
    <m/>
    <m/>
    <n v="0"/>
    <n v="3473.24"/>
    <s v="NO_CONCILIADO"/>
  </r>
  <r>
    <x v="4"/>
    <m/>
    <x v="4"/>
    <x v="59"/>
    <s v="O21036210002"/>
    <s v="BOD"/>
    <n v="2103621"/>
    <m/>
    <s v="00046024204 DEPOSITO DE EFECTIVO, DEPOSITANTE: MINISTERIO DE SALUD Y DEPORTES, CONCEPTO: RECURSOS NO UTILIZADOS C-31 637/2023 CBT 80/2023, CUENTA DE DEPOSITO: CUENTA UNICA DEL TESORO"/>
    <m/>
    <m/>
    <m/>
    <m/>
    <m/>
    <m/>
    <n v="0"/>
    <n v="126.8"/>
    <s v="NO_CONCILIADO"/>
  </r>
  <r>
    <x v="19"/>
    <m/>
    <x v="19"/>
    <x v="59"/>
    <s v="O21036230002"/>
    <s v="BOD"/>
    <n v="2103623"/>
    <m/>
    <s v="00099021001 DEPOSITO DE EFECTIVO, DEPOSITANTE: JHOSELYN SARAVIA ALI, CONCEPTO: REVERSION DE BOLETA HABER MENSUAL DE ENERO 2023, CUENTA DE DEPOSITO: CUENTA UNICA DEL TESORO"/>
    <m/>
    <m/>
    <m/>
    <m/>
    <m/>
    <m/>
    <n v="0"/>
    <n v="1972"/>
    <s v="NO_CONCILIADO"/>
  </r>
  <r>
    <x v="19"/>
    <m/>
    <x v="19"/>
    <x v="59"/>
    <s v="O21036250002"/>
    <s v="BOD"/>
    <n v="2103625"/>
    <m/>
    <s v="00099021001 DEPOSITO DE EFECTIVO, DEPOSITANTE: JHOSELYN SARAVIA ALI, CONCEPTO: REVERSION DE BOLETA HABER MENSUAL DE FEBRERO 2023, CUENTA DE DEPOSITO: CUENTA UNICA DEL TESORO"/>
    <m/>
    <m/>
    <m/>
    <m/>
    <m/>
    <m/>
    <n v="0"/>
    <n v="1972"/>
    <s v="NO_CONCILIADO"/>
  </r>
  <r>
    <x v="7"/>
    <m/>
    <x v="7"/>
    <x v="59"/>
    <s v="O21036270002"/>
    <s v="BOD"/>
    <n v="2103627"/>
    <m/>
    <s v="00015011108 DEPOSITO DE EFECTIVO, DEPOSITANTE: MINISTERIO DE GOBIERNO, CONCEPTO: DEPÓSITO, CUENTA DE DEPOSITO: CUENTA UNICA DEL TESORO"/>
    <m/>
    <m/>
    <m/>
    <m/>
    <m/>
    <m/>
    <n v="0"/>
    <n v="50"/>
    <s v="NO_CONCILIADO"/>
  </r>
  <r>
    <x v="7"/>
    <m/>
    <x v="7"/>
    <x v="59"/>
    <s v="O21036290002"/>
    <s v="BOD"/>
    <n v="2103629"/>
    <m/>
    <s v="00015011108 DEPOSITO DE EFECTIVO, DEPOSITANTE: CALLE LOZA LUIS ALBERTO CI 6754140, CONCEPTO: DEPÓSITO DEVOLUCION PASAJES, CUENTA DE DEPOSITO: CUENTA UNICA DEL TESORO"/>
    <m/>
    <m/>
    <m/>
    <m/>
    <m/>
    <m/>
    <n v="0"/>
    <n v="298"/>
    <s v="NO_CONCILIADO"/>
  </r>
  <r>
    <x v="7"/>
    <m/>
    <x v="7"/>
    <x v="59"/>
    <s v="O21036310002"/>
    <s v="BOD"/>
    <n v="2103631"/>
    <m/>
    <s v="00015011108 DEPOSITO DE EFECTIVO, DEPOSITANTE: MORALES VELASCO ERWIN GUILLERMO CI 6476951, CONCEPTO: DEPÓSITO DEVOLUCION PASAJES, CUENTA DE DEPOSITO: CUENTA UNICA DEL TESORO"/>
    <m/>
    <m/>
    <m/>
    <m/>
    <m/>
    <m/>
    <n v="0"/>
    <n v="298"/>
    <s v="NO_CONCILIADO"/>
  </r>
  <r>
    <x v="7"/>
    <m/>
    <x v="7"/>
    <x v="59"/>
    <s v="O21036330002"/>
    <s v="BOD"/>
    <n v="2103633"/>
    <m/>
    <s v="00015011108 DEPOSITO DE EFECTIVO, DEPOSITANTE: CACERES ASCUI JUAN PABLO CI 5900904, CONCEPTO: DEPÓSITO DEVOLUCION PASAJES, CUENTA DE DEPOSITO: CUENTA UNICA DEL TESORO"/>
    <m/>
    <m/>
    <m/>
    <m/>
    <m/>
    <m/>
    <n v="0"/>
    <n v="298"/>
    <s v="NO_CONCILIADO"/>
  </r>
  <r>
    <x v="7"/>
    <m/>
    <x v="7"/>
    <x v="59"/>
    <s v="O21036340002"/>
    <s v="BOD"/>
    <n v="2103634"/>
    <m/>
    <s v="00015011108 DEPOSITO DE EFECTIVO, DEPOSITANTE: HUARANCA BALDERRAMA JHEISON GIOVANI CI 7306393, CONCEPTO: DEPÓSITO DEVOLUCION PASAJES, CUENTA DE DEPOSITO: CUENTA UNICA DEL TESORO"/>
    <m/>
    <m/>
    <m/>
    <m/>
    <m/>
    <m/>
    <n v="0"/>
    <n v="298"/>
    <s v="NO_CONCILIADO"/>
  </r>
  <r>
    <x v="1"/>
    <m/>
    <x v="1"/>
    <x v="59"/>
    <s v="O21036350002"/>
    <s v="BOD"/>
    <n v="2103635"/>
    <m/>
    <s v="00099021001 DEPOSITO DE EFECTIVO, DEPOSITANTE: CAFETERIA ELY, CONCEPTO: PAGO DE SERVICIO, CUENTA DE DEPOSITO: CUENTA UNICA DEL TESORO"/>
    <m/>
    <m/>
    <m/>
    <m/>
    <m/>
    <m/>
    <n v="0"/>
    <n v="204.28"/>
    <s v="NO_CONCILIADO"/>
  </r>
  <r>
    <x v="28"/>
    <m/>
    <x v="28"/>
    <x v="59"/>
    <s v="O21036360002"/>
    <s v="BOD"/>
    <n v="2103636"/>
    <m/>
    <s v="00099021001 DEPOSITO DE EFECTIVO, DEPOSITANTE: MILENKA CELIA LOZA CALLISAYA, CONCEPTO: TARJETA MAGNETICA (ASAMBLEA LEGISLATIVA), CUENTA DE DEPOSITO: CUENTA UNICA DEL TESORO"/>
    <m/>
    <m/>
    <m/>
    <m/>
    <m/>
    <m/>
    <n v="0"/>
    <n v="120"/>
    <s v="NO_CONCILIADO"/>
  </r>
  <r>
    <x v="7"/>
    <m/>
    <x v="7"/>
    <x v="59"/>
    <s v="O21036370002"/>
    <s v="BOD"/>
    <n v="2103637"/>
    <m/>
    <s v="00015011108 DEPOSITO DE EFECTIVO, DEPOSITANTE: CALICHO GUTIERREZ DAVID CI 9427204, CONCEPTO: DEPÓSITO DEVOLUCION PASAJES, CUENTA DE DEPOSITO: CUENTA UNICA DEL TESORO"/>
    <m/>
    <m/>
    <m/>
    <m/>
    <m/>
    <m/>
    <n v="0"/>
    <n v="298"/>
    <s v="NO_CONCILIADO"/>
  </r>
  <r>
    <x v="7"/>
    <m/>
    <x v="7"/>
    <x v="59"/>
    <s v="O21036380002"/>
    <s v="BOD"/>
    <n v="2103638"/>
    <m/>
    <s v="00015011108 DEPOSITO DE EFECTIVO, DEPOSITANTE: CRUZ FLORES JHONNY KEVIN CI 5636858, CONCEPTO: DEPÓSITO DEVOLUCION PASAJES, CUENTA DE DEPOSITO: CUENTA UNICA DEL TESORO"/>
    <m/>
    <m/>
    <m/>
    <m/>
    <m/>
    <m/>
    <n v="0"/>
    <n v="298"/>
    <s v="NO_CONCILIADO"/>
  </r>
  <r>
    <x v="1"/>
    <m/>
    <x v="1"/>
    <x v="59"/>
    <s v="O21036390002"/>
    <s v="BOD"/>
    <n v="2103639"/>
    <m/>
    <s v="00099021001 DEPOSITO DE EFECTIVO, DEPOSITANTE: CAFETERIA ELY, CONCEPTO: PAGO DE SERVICIO, CUENTA DE DEPOSITO: CUENTA UNICA DEL TESORO"/>
    <m/>
    <m/>
    <m/>
    <m/>
    <m/>
    <m/>
    <n v="0"/>
    <n v="187.85"/>
    <s v="NO_CONCILIADO"/>
  </r>
  <r>
    <x v="7"/>
    <m/>
    <x v="7"/>
    <x v="59"/>
    <s v="O21036410002"/>
    <s v="BOD"/>
    <n v="2103641"/>
    <m/>
    <s v="00015011108 DEPOSITO DE EFECTIVO, DEPOSITANTE: JUSTINIANO MANSILLA RONALD XAVIER CI 6961155, CONCEPTO: DEPÓSITO DEVOLUCION PASAJE, CUENTA DE DEPOSITO: CUENTA UNICA DEL TESORO"/>
    <m/>
    <m/>
    <m/>
    <m/>
    <m/>
    <m/>
    <n v="0"/>
    <n v="298"/>
    <s v="NO_CONCILIADO"/>
  </r>
  <r>
    <x v="7"/>
    <m/>
    <x v="7"/>
    <x v="59"/>
    <s v="O21036420002"/>
    <s v="BOD"/>
    <n v="2103642"/>
    <m/>
    <s v="00015011108 DEPOSITO DE EFECTIVO, DEPOSITANTE: VEIZAGA VICTOR NAHUEL CI 12341421, CONCEPTO: DEPÓSITO DEVOLUCION PASAJES, CUENTA DE DEPOSITO: CUENTA UNICA DEL TESORO"/>
    <m/>
    <m/>
    <m/>
    <m/>
    <m/>
    <m/>
    <n v="0"/>
    <n v="298"/>
    <s v="NO_CONCILIADO"/>
  </r>
  <r>
    <x v="7"/>
    <m/>
    <x v="7"/>
    <x v="59"/>
    <s v="O21036430002"/>
    <s v="BOD"/>
    <n v="2103643"/>
    <m/>
    <s v="00015011108 DEPOSITO DE EFECTIVO, DEPOSITANTE: LLANOS ELIAS ARIEL ALEJANDRO CI 8572906, CONCEPTO: DEPÓSITO DEVOLUCION PASAJE, CUENTA DE DEPOSITO: CUENTA UNICA DEL TESORO"/>
    <m/>
    <m/>
    <m/>
    <m/>
    <m/>
    <m/>
    <n v="0"/>
    <n v="298"/>
    <s v="NO_CONCILIADO"/>
  </r>
  <r>
    <x v="4"/>
    <m/>
    <x v="4"/>
    <x v="59"/>
    <s v="O21036480002"/>
    <s v="BOD"/>
    <n v="2103648"/>
    <m/>
    <s v="00046104203 DEPOSITO DE EFECTIVO, DEPOSITANTE: FRANKLIN GUIDO QUISPE CRUZ, CONCEPTO: REVERSION, CUENTA DE DEPOSITO: CUENTA UNICA DEL TESORO"/>
    <m/>
    <m/>
    <m/>
    <m/>
    <m/>
    <m/>
    <n v="0"/>
    <n v="5233.8900000000003"/>
    <s v="NO_CONCILIADO"/>
  </r>
  <r>
    <x v="40"/>
    <m/>
    <x v="40"/>
    <x v="59"/>
    <s v="O21036610002"/>
    <s v="BOD"/>
    <n v="2103661"/>
    <m/>
    <s v="00213012001 DEPOSITO DE EFECTIVO, DEPOSITANTE: OLIVIA PORTILLO FLORES, CONCEPTO: DEVOLUCION DE VIATICOS, CUENTA DE DEPOSITO: CUENTA UNICA DEL TESORO"/>
    <m/>
    <m/>
    <m/>
    <m/>
    <m/>
    <m/>
    <n v="0"/>
    <n v="1000"/>
    <s v="NO_CONCILIADO"/>
  </r>
  <r>
    <x v="1"/>
    <m/>
    <x v="1"/>
    <x v="59"/>
    <s v="O21036650002"/>
    <s v="BOD"/>
    <n v="2103665"/>
    <m/>
    <s v="00099021001 DEPOSITO DE EFECTIVO, DEPOSITANTE: RUTH CECILIA UGARTE YAFFAR, CONCEPTO: CONTRATO DE CUMPLIMIENTO DE OBLIGACION DGESU-008/2018-RUTH CECILIA UGARTE YAFFAR, CUENTA DE DEPOSITO: CUENTA UNICA DEL TESORO"/>
    <m/>
    <m/>
    <m/>
    <m/>
    <m/>
    <m/>
    <n v="0"/>
    <n v="44000"/>
    <s v="NO_CONCILIADO"/>
  </r>
  <r>
    <x v="27"/>
    <m/>
    <x v="27"/>
    <x v="59"/>
    <s v="O21036840002"/>
    <s v="BOD"/>
    <n v="2103684"/>
    <m/>
    <s v="00086011101 DEPOSITO DE EFECTIVO, DEPOSITANTE: VICTORIA LIZET COAQUIRA MORUNO, CONCEPTO: DEVOLUCION DE FONDOS EN AVANCE, CUENTA DE DEPOSITO: CUENTA UNICA DEL TESORO"/>
    <m/>
    <m/>
    <m/>
    <m/>
    <m/>
    <m/>
    <n v="0"/>
    <n v="600"/>
    <s v="NO_CONCILIADO"/>
  </r>
  <r>
    <x v="64"/>
    <m/>
    <x v="64"/>
    <x v="59"/>
    <s v="O21036880002"/>
    <s v="BOD"/>
    <n v="2103688"/>
    <m/>
    <s v="00290012001 DEPOSITO DE EFECTIVO, DEPOSITANTE: PATRICIA CALCINA GUACHALLA, CONCEPTO: DEPÓSITO POR DEVOLUCION DE VIATICOS - ORURO, CUENTA DE DEPOSITO: CUENTA UNICA DEL TESORO"/>
    <m/>
    <m/>
    <m/>
    <m/>
    <m/>
    <m/>
    <n v="0"/>
    <n v="185.5"/>
    <s v="NO_CONCILIADO"/>
  </r>
  <r>
    <x v="64"/>
    <m/>
    <x v="64"/>
    <x v="59"/>
    <s v="O21036890002"/>
    <s v="BOD"/>
    <n v="2103689"/>
    <m/>
    <s v="00290012001 DEPOSITO DE EFECTIVO, DEPOSITANTE: TATIANA ESPINOZA ALCON, CONCEPTO: DEPÓSITO POR DEVOLUCION DE VIATICOS ORURO, CUENTA DE DEPOSITO: CUENTA UNICA DEL TESORO"/>
    <m/>
    <m/>
    <m/>
    <m/>
    <m/>
    <m/>
    <n v="0"/>
    <n v="185.5"/>
    <s v="NO_CONCILIADO"/>
  </r>
  <r>
    <x v="64"/>
    <m/>
    <x v="64"/>
    <x v="59"/>
    <s v="O21036920002"/>
    <s v="BOD"/>
    <n v="2103692"/>
    <m/>
    <s v="00290012001 DEPOSITO DE EFECTIVO, DEPOSITANTE: EDDY ESCALERA MAMANI, CONCEPTO: DEPÓSITO POR DEVOLUCION DE VIATICOS ORURO, CUENTA DE DEPOSITO: CUENTA UNICA DEL TESORO"/>
    <m/>
    <m/>
    <m/>
    <m/>
    <m/>
    <m/>
    <n v="0"/>
    <n v="185.5"/>
    <s v="NO_CONCILIADO"/>
  </r>
  <r>
    <x v="93"/>
    <m/>
    <x v="93"/>
    <x v="59"/>
    <s v="O21036930002"/>
    <s v="BOD"/>
    <n v="2103693"/>
    <m/>
    <s v="00099021001 DEPOSITO DE EFECTIVO, DEPOSITANTE: GUADALUPE IVON TARQUI RAMOS, CONCEPTO: DEVOLUCION DE VIATICOS, CUENTA DE DEPOSITO: CUENTA UNICA DEL TESORO"/>
    <m/>
    <m/>
    <m/>
    <m/>
    <m/>
    <m/>
    <n v="0"/>
    <n v="74.2"/>
    <s v="NO_CONCILIADO"/>
  </r>
  <r>
    <x v="12"/>
    <m/>
    <x v="12"/>
    <x v="59"/>
    <s v="O21036960002"/>
    <s v="BOD"/>
    <n v="2103696"/>
    <m/>
    <s v="00344018001 DEPOSITO DE EFECTIVO, DEPOSITANTE: CARLOS ALBERTO REZA AZURDUY, CONCEPTO: DEVOLUCION DE SALDOS NO UTILIZADOS AL C31 390, CUENTA DE DEPOSITO: CUENTA UNICA DEL TESORO"/>
    <m/>
    <m/>
    <m/>
    <m/>
    <m/>
    <m/>
    <n v="0"/>
    <n v="2232.04"/>
    <s v="NO_CONCILIADO"/>
  </r>
  <r>
    <x v="93"/>
    <m/>
    <x v="93"/>
    <x v="59"/>
    <s v="O21037000002"/>
    <s v="BOD"/>
    <n v="2103700"/>
    <m/>
    <s v="00099021001 DEPOSITO DE EFECTIVO, DEPOSITANTE: DANIEL CHOQUE HUARICALLO, CONCEPTO: DEVOLUCION DE VIATICOS, CUENTA DE DEPOSITO: CUENTA UNICA DEL TESORO"/>
    <m/>
    <m/>
    <m/>
    <m/>
    <m/>
    <m/>
    <n v="0"/>
    <n v="74.2"/>
    <s v="NO_CONCILIADO"/>
  </r>
  <r>
    <x v="7"/>
    <m/>
    <x v="7"/>
    <x v="59"/>
    <s v="O21037180002"/>
    <s v="BOD"/>
    <n v="2103718"/>
    <m/>
    <s v="00099021001 DEPOSITO DE EFECTIVO, DEPOSITANTE: FIDEL VICTOR CHAVEZ FORONDA, CONCEPTO: DEVOLUCION DE HABERES, CUENTA DE DEPOSITO: CUENTA UNICA DEL TESORO"/>
    <m/>
    <m/>
    <m/>
    <m/>
    <m/>
    <m/>
    <n v="0"/>
    <n v="1000"/>
    <s v="NO_CONCILIADO"/>
  </r>
  <r>
    <x v="4"/>
    <m/>
    <x v="4"/>
    <x v="59"/>
    <s v="O21037210002"/>
    <s v="BOD"/>
    <n v="2103721"/>
    <m/>
    <s v="00046171101 DEPOSITO DE EFECTIVO, DEPOSITANTE: GREGORIO GONZALES CHALLAPA, CONCEPTO: SANCION POR INCUMPLIMIENTO A NORMA, CUENTA DE DEPOSITO: CUENTA UNICA DEL TESORO"/>
    <m/>
    <m/>
    <m/>
    <m/>
    <m/>
    <m/>
    <n v="0"/>
    <n v="840"/>
    <s v="NO_CONCILIADO"/>
  </r>
  <r>
    <x v="4"/>
    <m/>
    <x v="4"/>
    <x v="59"/>
    <s v="O21037260002"/>
    <s v="BOD"/>
    <n v="2103726"/>
    <m/>
    <s v="00046171101 DEPOSITO DE EFECTIVO, DEPOSITANTE: ALVARO FUENTES ION TECNOLOGIC Y MSA KOSMETIC SRL, CONCEPTO: SANCION POR INCUMPLIMIENTO A LA NORMA R.A.37/2020, CUENTA DE DEPOSITO: CUENTA UNICA DEL TESORO"/>
    <m/>
    <m/>
    <m/>
    <m/>
    <m/>
    <m/>
    <n v="0"/>
    <n v="840"/>
    <s v="NO_CONCILIADO"/>
  </r>
  <r>
    <x v="1"/>
    <m/>
    <x v="1"/>
    <x v="59"/>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r>
  <r>
    <x v="1"/>
    <m/>
    <x v="1"/>
    <x v="59"/>
    <s v="O21037320002"/>
    <s v="BOD"/>
    <n v="2103732"/>
    <m/>
    <s v="00099021001 DEPOSITO DE EFECTIVO, DEPOSITANTE: OSCAR NIGOEVIC HEREDIA, CONCEPTO: DEVOLUCION DEMASIA HABERES MAXIMA REMUNERACION SECTOR PÚBLICO, CUENTA DE DEPOSITO: CUENTA UNICA DEL TESORO"/>
    <m/>
    <m/>
    <m/>
    <m/>
    <m/>
    <m/>
    <n v="0"/>
    <n v="3784.91"/>
    <s v="NO_CONCILIADO"/>
  </r>
  <r>
    <x v="1"/>
    <m/>
    <x v="1"/>
    <x v="59"/>
    <s v="O21037340002"/>
    <s v="BOD"/>
    <n v="2103734"/>
    <m/>
    <s v="00099021001 DEPOSITO DE EFECTIVO, DEPOSITANTE: GERMAN MENA SANTANDER, CONCEPTO: DEVOLUCION DEMASIA HABERES MAXIMA REMUNERACION SECTOR PÚBLICO, CUENTA DE DEPOSITO: CUENTA UNICA DEL TESORO"/>
    <m/>
    <m/>
    <m/>
    <m/>
    <m/>
    <m/>
    <n v="0"/>
    <n v="461.7"/>
    <s v="NO_CONCILIADO"/>
  </r>
  <r>
    <x v="87"/>
    <m/>
    <x v="87"/>
    <x v="59"/>
    <s v="B21035900002"/>
    <s v="BOD"/>
    <n v="2103590"/>
    <m/>
    <s v="00591012001 DEP.DE CHEQ.AJENOS,RET.DE CAM.,CONCEPTO: RECAUDACION LINEA ROJA PARQUEO DEL 10-03-2023 SEGUN C21 CIP 915 Y DOC. ADJ,DEP.: EMP ESTATAL DE TRANSPORTE POR CABLE MI TELEFERICO"/>
    <m/>
    <m/>
    <m/>
    <m/>
    <m/>
    <m/>
    <n v="0"/>
    <n v="400"/>
    <s v="NO_CONCILIADO"/>
  </r>
  <r>
    <x v="16"/>
    <m/>
    <x v="16"/>
    <x v="59"/>
    <s v="B21036170002"/>
    <s v="BOD"/>
    <n v="2103617"/>
    <m/>
    <s v="00587012001 DEP.DE CHEQ.AJENOS,RET.DE CAM.,CONCEPTO: DEP. PLANILLAS 2 Y 3 EN SENA,DEP.: E.B.C. , PROCEDENCIA: BANCO UNION S.A., CHEQUE: 1792, FECHA DE EMISION:30/03/2023"/>
    <m/>
    <m/>
    <m/>
    <m/>
    <m/>
    <m/>
    <n v="0"/>
    <n v="525207.41"/>
    <s v="NO_CONCILIADO"/>
  </r>
  <r>
    <x v="105"/>
    <m/>
    <x v="105"/>
    <x v="59"/>
    <s v="B21036260002"/>
    <s v="BOD"/>
    <n v="2103626"/>
    <m/>
    <s v="00244012001 DEP.DE CHEQ.AJENOS,RET.DE CAM.,CONCEPTO: DEVOL DEL MONTO POR LA OBT DE UNA GARANTIA DE CUMPLIMIENTO DE CONTRATO DEL PROY CUENCA JUNTAS CORANI,DEP.: SERVICIO NACIONAL DE AEROFOTOGRAMETRIA"/>
    <m/>
    <m/>
    <m/>
    <m/>
    <m/>
    <m/>
    <n v="0"/>
    <n v="205494"/>
    <s v="NO_CONCILIADO"/>
  </r>
  <r>
    <x v="7"/>
    <m/>
    <x v="7"/>
    <x v="59"/>
    <s v="B21036320002"/>
    <s v="BOD"/>
    <n v="2103632"/>
    <m/>
    <s v="00015011108 DEP.DE CHEQ.AJENOS,RET.DE CAM.,CONCEPTO: DEPOSÍTO A LA CUT,DEP.: MINISTERIO DE GOBIERNO , PROCEDENCIA: BANCO UNION S.A., CHEQUE: 52230, FECHA DE EMISION:23/03/2023"/>
    <m/>
    <m/>
    <m/>
    <m/>
    <m/>
    <m/>
    <n v="0"/>
    <n v="1000"/>
    <s v="NO_CONCILIADO"/>
  </r>
  <r>
    <x v="1"/>
    <m/>
    <x v="1"/>
    <x v="59"/>
    <s v="B21036460002"/>
    <s v="BOD"/>
    <n v="2103646"/>
    <m/>
    <s v="00099021001 DEP.DE CHEQ.AJENOS,RET.DE CAM.,CONCEPTO: DEVOLUCION COTIZACION EXCESO,DEP.: FUTURO DE BOLIVIA S.A. AFP , PROCEDENCIA: BANCO DE CREDITO DE BOLIVIA S.A., CHEQUE: 69257, FECHA DE EMISION:29/03/2023"/>
    <m/>
    <m/>
    <m/>
    <m/>
    <m/>
    <m/>
    <n v="0"/>
    <n v="533.79"/>
    <s v="NO_CONCILIADO"/>
  </r>
  <r>
    <x v="1"/>
    <m/>
    <x v="1"/>
    <x v="59"/>
    <s v="B21036470002"/>
    <s v="BOD"/>
    <n v="2103647"/>
    <m/>
    <s v="00099021001 DEP.DE CHEQ.AJENOS,RET.DE CAM.,CONCEPTO: DEVOLUCION DE COTIZACION EXCESO,DEP.: FUTURO DE BOLIVIA S.A. AFP , PROCEDENCIA: BANCO DE CREDITO DE BOLIVIA S.A., CHEQUE: 69258, FECHA DE EMISION:29/03/2023"/>
    <m/>
    <m/>
    <m/>
    <m/>
    <m/>
    <m/>
    <n v="0"/>
    <n v="1036.95"/>
    <s v="NO_CONCILIADO"/>
  </r>
  <r>
    <x v="28"/>
    <m/>
    <x v="28"/>
    <x v="59"/>
    <s v="O21037370002"/>
    <s v="BOD"/>
    <n v="2103737"/>
    <m/>
    <s v="00099021001 DEPOSITO DE EFECTIVO, DEPOSITANTE: CAMARA DE SENADORES, CONCEPTO: DEVOLUCION DE FONDOS EN AVANCE ENTREGADOS MEDIANTE C-31 N° 573, CUENTA DE DEPOSITO: CUENTA UNICA DEL TESORO"/>
    <m/>
    <m/>
    <m/>
    <m/>
    <m/>
    <m/>
    <n v="0"/>
    <n v="14.6"/>
    <s v="NO_CONCILIADO"/>
  </r>
  <r>
    <x v="9"/>
    <m/>
    <x v="9"/>
    <x v="60"/>
    <s v="O21038770002"/>
    <s v="BOD"/>
    <n v="2103877"/>
    <m/>
    <s v="00132042002 DEPOSITO DE EFECTIVO, DEPOSITANTE: EEPAF, CONCEPTO: DEVOLUCION DE (MANTENIMIENTO DE VALOR A INTERESES) FORM 200 DE NOVIEMBRE A FEBRERO), CUENTA DE DEPOSITO: CUENTA UNICA DEL TESORO"/>
    <m/>
    <m/>
    <m/>
    <m/>
    <m/>
    <m/>
    <n v="0"/>
    <n v="553"/>
    <s v="NO_CONCILIADO"/>
  </r>
  <r>
    <x v="106"/>
    <m/>
    <x v="106"/>
    <x v="60"/>
    <s v="O21038850002"/>
    <s v="BOD"/>
    <n v="2103885"/>
    <m/>
    <s v="00099021001 DEPOSITO DE EFECTIVO, DEPOSITANTE: INES ROCHA SEJAS, CONCEPTO: PAGO A LA PROCURADURIA GENERAL POR SERVICIOS BASICOS DEL MES DE FEBRERO 2023, CUENTA DE DEPOSITO: CUENTA UNICA DEL TESORO"/>
    <m/>
    <m/>
    <m/>
    <m/>
    <m/>
    <m/>
    <n v="0"/>
    <n v="259.01"/>
    <s v="NO_CONCILIADO"/>
  </r>
  <r>
    <x v="94"/>
    <m/>
    <x v="94"/>
    <x v="60"/>
    <s v="O21039040002"/>
    <s v="BOD"/>
    <n v="2103904"/>
    <m/>
    <s v="00099021001 DEPOSITO DE EFECTIVO, DEPOSITANTE: JANE LEONOR ROQUE MAMANI, CONCEPTO: DEVOLUCION MONTO ENTREGADO A CUENTA DEL PROGRAMA 100 BECAS DEL MINISTERIO DE EDUCACION, CUENTA DE DEPOSITO: CUENTA UNICA DEL TESORO"/>
    <m/>
    <m/>
    <m/>
    <m/>
    <m/>
    <m/>
    <n v="0"/>
    <n v="3000"/>
    <s v="NO_CONCILIADO"/>
  </r>
  <r>
    <x v="4"/>
    <m/>
    <x v="4"/>
    <x v="60"/>
    <s v="O21039150002"/>
    <s v="BOD"/>
    <n v="2103915"/>
    <m/>
    <s v="00046104203 DEPOSITO DE EFECTIVO, DEPOSITANTE: NICODEM LADISLAO AQUINO CALDERON, CONCEPTO: REVERSION, CUENTA DE DEPOSITO: CUENTA UNICA DEL TESORO"/>
    <m/>
    <m/>
    <m/>
    <m/>
    <m/>
    <m/>
    <n v="0"/>
    <n v="2226"/>
    <s v="NO_CONCILIADO"/>
  </r>
  <r>
    <x v="44"/>
    <m/>
    <x v="44"/>
    <x v="60"/>
    <s v="O21039160002"/>
    <s v="BOD"/>
    <n v="2103916"/>
    <m/>
    <s v="00212012001 DEPOSITO DE EFECTIVO, DEPOSITANTE: MARIA ESPERANZA ARISMENDI MULLISACA, CONCEPTO: REPOSICION DE CREDENCIAL, CUENTA DE DEPOSITO: CUENTA UNICA DEL TESORO"/>
    <m/>
    <m/>
    <m/>
    <m/>
    <m/>
    <m/>
    <n v="0"/>
    <n v="60"/>
    <s v="NO_CONCILIADO"/>
  </r>
  <r>
    <x v="40"/>
    <m/>
    <x v="40"/>
    <x v="60"/>
    <s v="O21039170002"/>
    <s v="BOD"/>
    <n v="2103917"/>
    <m/>
    <s v="00213012001 DEPOSITO DE EFECTIVO, DEPOSITANTE: FRANKLIN RUDY MUJICA QUISPE, CONCEPTO: DEVOLUCION DE COMBUSTIBLE, CUENTA DE DEPOSITO: CUENTA UNICA DEL TESORO"/>
    <m/>
    <m/>
    <m/>
    <m/>
    <m/>
    <m/>
    <n v="0"/>
    <n v="241.4"/>
    <s v="NO_CONCILIADO"/>
  </r>
  <r>
    <x v="40"/>
    <m/>
    <x v="40"/>
    <x v="60"/>
    <s v="O21039180002"/>
    <s v="BOD"/>
    <n v="2103918"/>
    <m/>
    <s v="00213012001 DEPOSITO DE EFECTIVO, DEPOSITANTE: FRANKLIN RUDY MUJICA QUISPE, CONCEPTO: DEVOLUCION DE PEAJES, CUENTA DE DEPOSITO: CUENTA UNICA DEL TESORO"/>
    <m/>
    <m/>
    <m/>
    <m/>
    <m/>
    <m/>
    <n v="0"/>
    <n v="3"/>
    <s v="NO_CONCILIADO"/>
  </r>
  <r>
    <x v="4"/>
    <m/>
    <x v="4"/>
    <x v="60"/>
    <s v="O21039220002"/>
    <s v="BOD"/>
    <n v="2103922"/>
    <m/>
    <s v="00099021001 DEPOSITO DE EFECTIVO, DEPOSITANTE: VICEMINISTERIO DE DEPORTES, CONCEPTO: DEVOLUCION DE SALDOS DE FONDOS EN AVANCE A NOMBRE DE JUAN QUIROGA MOSCOSO, CUENTA DE DEPOSITO: CUENTA UNICA DEL TESORO"/>
    <m/>
    <m/>
    <m/>
    <m/>
    <m/>
    <m/>
    <n v="0"/>
    <n v="4349.05"/>
    <s v="NO_CONCILIADO"/>
  </r>
  <r>
    <x v="4"/>
    <m/>
    <x v="4"/>
    <x v="60"/>
    <s v="O21039440002"/>
    <s v="BOD"/>
    <n v="2103944"/>
    <m/>
    <s v="00046024204 DEPOSITO DE EFECTIVO, DEPOSITANTE: MINISTERIO DE SALUD Y DEPORTES, CONCEPTO: RECURSOS NO UTILIZADOS C-31 : 939/2023 CBTE: 207/2023, CUENTA DE DEPOSITO: CUENTA UNICA DEL TESORO"/>
    <m/>
    <m/>
    <m/>
    <m/>
    <m/>
    <m/>
    <n v="0"/>
    <n v="108.6"/>
    <s v="NO_CONCILIADO"/>
  </r>
  <r>
    <x v="27"/>
    <m/>
    <x v="27"/>
    <x v="60"/>
    <s v="O21039540002"/>
    <s v="BOD"/>
    <n v="2103954"/>
    <m/>
    <s v="00099021001 DEPOSITO DE EFECTIVO, DEPOSITANTE: VRHR-MMAYA, CONCEPTO: DEVOLUCION SALDO DE FONDOS EN AVANCE, PREVENTIVO 558, CUENTA DE DEPOSITO: CUENTA UNICA DEL TESORO"/>
    <m/>
    <m/>
    <m/>
    <m/>
    <m/>
    <m/>
    <n v="0"/>
    <n v="7330"/>
    <s v="NO_CONCILIADO"/>
  </r>
  <r>
    <x v="55"/>
    <m/>
    <x v="55"/>
    <x v="60"/>
    <s v="O21039770002"/>
    <s v="BOD"/>
    <n v="2103977"/>
    <m/>
    <s v="00526012001 DEPOSITO DE EFECTIVO, DEPOSITANTE: BOLIVIA TV-MAX ALVARADO, CONCEPTO: DEVOLUCION DE PASAJES POR VIAJE A ORURO Y COCHABAMBA, CUENTA DE DEPOSITO: CUENTA UNICA DEL TESORO"/>
    <m/>
    <m/>
    <m/>
    <m/>
    <m/>
    <m/>
    <n v="0"/>
    <n v="55"/>
    <s v="NO_CONCILIADO"/>
  </r>
  <r>
    <x v="107"/>
    <m/>
    <x v="107"/>
    <x v="60"/>
    <s v="O21039940002"/>
    <s v="BOD"/>
    <n v="2103994"/>
    <m/>
    <s v="00373024101 DEPOSITO DE EFECTIVO, DEPOSITANTE: ORTEGA TORRES BISMARCK FERNANDO, CONCEPTO: DEVOLUCION DE SALDO DE FONDOS EN AVANCE, CUENTA DE DEPOSITO: CUENTA UNICA DEL TESORO"/>
    <m/>
    <m/>
    <m/>
    <m/>
    <m/>
    <m/>
    <n v="0"/>
    <n v="851"/>
    <s v="NO_CONCILIADO"/>
  </r>
  <r>
    <x v="55"/>
    <m/>
    <x v="55"/>
    <x v="60"/>
    <s v="O21039980002"/>
    <s v="BOD"/>
    <n v="2103998"/>
    <m/>
    <s v="00526012001 DEPOSITO DE EFECTIVO, DEPOSITANTE: BOLIVIA TV - MAX ALVARADO, CONCEPTO: DEVOLUCION DE VIATICOS POR VIAJE A SUCRE, CUENTA DE DEPOSITO: CUENTA UNICA DEL TESORO"/>
    <m/>
    <m/>
    <m/>
    <m/>
    <m/>
    <m/>
    <n v="0"/>
    <n v="175"/>
    <s v="NO_CONCILIADO"/>
  </r>
  <r>
    <x v="55"/>
    <m/>
    <x v="55"/>
    <x v="60"/>
    <s v="O21039990002"/>
    <s v="BOD"/>
    <n v="2103999"/>
    <m/>
    <s v="00526012001 DEPOSITO DE EFECTIVO, DEPOSITANTE: FRANKLIN QUILLAHUAMAN BAUTISTA, CONCEPTO: DEVOLUCION DE PASAJES O VIATICOS, CUENTA DE DEPOSITO: CUENTA UNICA DEL TESORO"/>
    <m/>
    <m/>
    <m/>
    <m/>
    <m/>
    <m/>
    <n v="0"/>
    <n v="1788.11"/>
    <s v="NO_CONCILIADO"/>
  </r>
  <r>
    <x v="1"/>
    <m/>
    <x v="1"/>
    <x v="60"/>
    <s v="O21040130002"/>
    <s v="BOD"/>
    <n v="2104013"/>
    <m/>
    <s v="00099021001 DEPOSITO DE EFECTIVO, DEPOSITANTE: LIZZETTE ZORAYDA FARFAN VARGAS, CONCEPTO: PAGO DE LUZ, AGUA Y USO DE COMEDOR DEL MES DE MARZO, CUENTA DE DEPOSITO: CUENTA UNICA DEL TESORO"/>
    <m/>
    <m/>
    <m/>
    <m/>
    <m/>
    <m/>
    <n v="0"/>
    <n v="1200"/>
    <s v="NO_CONCILIADO"/>
  </r>
  <r>
    <x v="6"/>
    <m/>
    <x v="6"/>
    <x v="60"/>
    <s v="O21040140002"/>
    <s v="BOD"/>
    <n v="2104014"/>
    <m/>
    <s v="00099021001 DEPOSITO DE EFECTIVO, DEPOSITANTE: DELICIA HINOJOSA BALTAZAR, CONCEPTO: DEVOLUCION DE SALDO DE FONDOS EN AVANCE NO UTILIZADOS EN EL PLAN MULTISECTORIAL URBANO-ORURO, CUENTA DE DEPOSITO: CUENTA UNICA DEL TESORO"/>
    <m/>
    <m/>
    <m/>
    <m/>
    <m/>
    <m/>
    <n v="0"/>
    <n v="1360"/>
    <s v="NO_CONCILIADO"/>
  </r>
  <r>
    <x v="4"/>
    <m/>
    <x v="4"/>
    <x v="60"/>
    <s v="O21040160002"/>
    <s v="BOD"/>
    <n v="2104016"/>
    <m/>
    <s v="00046171101 DEPOSITO DE EFECTIVO, DEPOSITANTE: HP MEDICAL S.R.L., CONCEPTO: PAGO POR CONTRAVENCION A NORMATIVA, CUENTA DE DEPOSITO: CUENTA UNICA DEL TESORO"/>
    <m/>
    <m/>
    <m/>
    <m/>
    <m/>
    <m/>
    <n v="0"/>
    <n v="20000"/>
    <s v="NO_CONCILIADO"/>
  </r>
  <r>
    <x v="31"/>
    <m/>
    <x v="31"/>
    <x v="60"/>
    <s v="O21040180002"/>
    <s v="BOD"/>
    <n v="2104018"/>
    <m/>
    <s v="00041031107 DEPOSITO DE EFECTIVO, DEPOSITANTE: LIMBERT PINTO GUTIERREZ, CONCEPTO: DEVOLUCION DE GASTOS VIAJE AL DEPARTAMENTO DE SANTA CRUZ, CUENTA DE DEPOSITO: CUENTA UNICA DEL TESORO"/>
    <m/>
    <m/>
    <m/>
    <m/>
    <m/>
    <m/>
    <n v="0"/>
    <n v="630"/>
    <s v="NO_CONCILIADO"/>
  </r>
  <r>
    <x v="98"/>
    <m/>
    <x v="98"/>
    <x v="60"/>
    <s v="O21040210002"/>
    <s v="BOD"/>
    <n v="2104021"/>
    <m/>
    <s v="00234014201 DEPOSITO DE EFECTIVO, DEPOSITANTE: ARANDO GUTIERREZ JORGE NELSON, CONCEPTO: DEVOLUCION AL C-31 N°209 PARTIDA N°34110, CUENTA DE DEPOSITO: CUENTA UNICA DEL TESORO"/>
    <m/>
    <m/>
    <m/>
    <m/>
    <m/>
    <m/>
    <n v="0"/>
    <n v="2069.85"/>
    <s v="NO_CONCILIADO"/>
  </r>
  <r>
    <x v="5"/>
    <m/>
    <x v="5"/>
    <x v="60"/>
    <s v="O21040220002"/>
    <s v="BOD"/>
    <n v="2104022"/>
    <m/>
    <s v="00222012001 DEPOSITO DE EFECTIVO, DEPOSITANTE: RODRIGO SACACA MAMANI, CONCEPTO: DEVOLUCION POR SALDO NO UTILIZADO DEL PREVENTIVO C31-530, CUENTA DE DEPOSITO: CUENTA UNICA DEL TESORO"/>
    <m/>
    <m/>
    <m/>
    <m/>
    <m/>
    <m/>
    <n v="0"/>
    <n v="57"/>
    <s v="NO_CONCILIADO"/>
  </r>
  <r>
    <x v="98"/>
    <m/>
    <x v="98"/>
    <x v="60"/>
    <s v="O21040230002"/>
    <s v="BOD"/>
    <n v="2104023"/>
    <m/>
    <s v="00234014201 DEPOSITO DE EFECTIVO, DEPOSITANTE: ARANDO GUTIERREZ JORGE NELSON, CONCEPTO: DEVOLUCION AL C-31 N°210 PARTIDA N°851, CUENTA DE DEPOSITO: CUENTA UNICA DEL TESORO"/>
    <m/>
    <m/>
    <m/>
    <m/>
    <m/>
    <m/>
    <n v="0"/>
    <n v="84"/>
    <s v="NO_CONCILIADO"/>
  </r>
  <r>
    <x v="93"/>
    <m/>
    <x v="93"/>
    <x v="60"/>
    <s v="O21040270002"/>
    <s v="BOD"/>
    <n v="2104027"/>
    <m/>
    <s v="00099021001 DEPOSITO DE EFECTIVO, DEPOSITANTE: ASFI-MIGUEL ANGEL SERRANO ESCOBAR, CONCEPTO: DEVOLUCION DE VIATICOS, CUENTA DE DEPOSITO: CUENTA UNICA DEL TESORO"/>
    <m/>
    <m/>
    <m/>
    <m/>
    <m/>
    <m/>
    <n v="0"/>
    <n v="207.76"/>
    <s v="NO_CONCILIADO"/>
  </r>
  <r>
    <x v="107"/>
    <m/>
    <x v="107"/>
    <x v="60"/>
    <s v="O21040310002"/>
    <s v="BOD"/>
    <n v="2104031"/>
    <m/>
    <s v="00373024105 DEPOSITO DE EFECTIVO, DEPOSITANTE: GLADDYS PUCHO TUPURI, CONCEPTO: POR LA DEVOLUCION DE SALDOS NO EJECUTADOS CONST. SISTEMA DE RIEGO KACA MAYU, CUENTA DE DEPOSITO: CUENTA UNICA DEL TESORO"/>
    <m/>
    <m/>
    <m/>
    <m/>
    <m/>
    <m/>
    <n v="0"/>
    <n v="0.01"/>
    <s v="NO_CONCILIADO"/>
  </r>
  <r>
    <x v="9"/>
    <m/>
    <x v="9"/>
    <x v="60"/>
    <s v="O21040410002"/>
    <s v="BOD"/>
    <n v="2104041"/>
    <m/>
    <s v="00132032001 DEPOSITO DE EFECTIVO, DEPOSITANTE: TATA DAEWOO COMMERCIAL VEHICLE CO. LTDA, CONCEPTO: DEPÓSITO EN GARANTIA ADQUISICION DE DOS VOLQUETAS DE 20M3 PARA LA PLANTA DE CEMENTO DE ORURO-ECEBOL, CUENTA DE DEPOSITO: CUENTA UNICA DEL TESORO"/>
    <m/>
    <m/>
    <m/>
    <m/>
    <m/>
    <m/>
    <n v="0"/>
    <n v="29742.66"/>
    <s v="NO_CONCILIADO"/>
  </r>
  <r>
    <x v="93"/>
    <m/>
    <x v="93"/>
    <x v="60"/>
    <s v="O21040320002"/>
    <s v="BOD"/>
    <n v="2104032"/>
    <m/>
    <s v="00099021001 DEPOSITO DE EFECTIVO, DEPOSITANTE: ASFI-ADRIANA ELIZABETH PEREZ MAMANI, CONCEPTO: DEVOLUCION DE VIATICOS, CUENTA DE DEPOSITO: CUENTA UNICA DEL TESORO"/>
    <m/>
    <m/>
    <m/>
    <m/>
    <m/>
    <m/>
    <n v="0"/>
    <n v="207.76"/>
    <s v="NO_CONCILIADO"/>
  </r>
  <r>
    <x v="107"/>
    <m/>
    <x v="107"/>
    <x v="60"/>
    <s v="O21040330002"/>
    <s v="BOD"/>
    <n v="2104033"/>
    <m/>
    <s v="00373024105 DEPOSITO DE EFECTIVO, DEPOSITANTE: GLADDYS PUCHO TUPURI, CONCEPTO: POR LA DEVOLUCION DE SALDOS NO EJECUTADOS CONSTRUCCION SISTEMA DE RIEGO VILA VILA, CUENTA DE DEPOSITO: CUENTA UNICA DEL TESORO"/>
    <m/>
    <m/>
    <m/>
    <m/>
    <m/>
    <m/>
    <n v="0"/>
    <n v="0.02"/>
    <s v="NO_CONCILIADO"/>
  </r>
  <r>
    <x v="107"/>
    <m/>
    <x v="107"/>
    <x v="60"/>
    <s v="O21040340002"/>
    <s v="BOD"/>
    <n v="2104034"/>
    <m/>
    <s v="00373024103 DEPOSITO DE EFECTIVO, DEPOSITANTE: GLADDYS PUCHO TUPURI, CONCEPTO: POR LA DEVOLUCION DE SALDOS NO EJECUTADOS CONST. SISTEMA DE RIEGO COYHUARUMA (ZONA MANTA PAMPA), CUENTA DE DEPOSITO: CUENTA UNICA DEL TESORO"/>
    <m/>
    <m/>
    <m/>
    <m/>
    <m/>
    <m/>
    <n v="0"/>
    <n v="51.17"/>
    <s v="NO_CONCILIADO"/>
  </r>
  <r>
    <x v="7"/>
    <m/>
    <x v="7"/>
    <x v="60"/>
    <s v="O21040420002"/>
    <s v="BOD"/>
    <n v="2104042"/>
    <m/>
    <s v="00099021001 DEPOSITO DE EFECTIVO, DEPOSITANTE: SIMON VENTURA CONDORI, CONCEPTO: DEVOLUCION DE SALARIOS, CUENTA DE DEPOSITO: CUENTA UNICA DEL TESORO"/>
    <m/>
    <m/>
    <m/>
    <m/>
    <m/>
    <m/>
    <n v="0"/>
    <n v="2000"/>
    <s v="NO_CONCILIADO"/>
  </r>
  <r>
    <x v="93"/>
    <m/>
    <x v="93"/>
    <x v="60"/>
    <s v="O21040680002"/>
    <s v="BOD"/>
    <n v="2104068"/>
    <m/>
    <s v="00099021001 DEPOSITO DE EFECTIVO, DEPOSITANTE: IVAN ALEXEI GUZMAN LIMA, CONCEPTO: DEVOLUCION DE VIATICOS, CUENTA DE DEPOSITO: CUENTA UNICA DEL TESORO"/>
    <m/>
    <m/>
    <m/>
    <m/>
    <m/>
    <m/>
    <n v="0"/>
    <n v="207.76"/>
    <s v="NO_CONCILIADO"/>
  </r>
  <r>
    <x v="56"/>
    <m/>
    <x v="56"/>
    <x v="60"/>
    <s v="O21040660002"/>
    <s v="BOD"/>
    <n v="2104066"/>
    <m/>
    <s v="00099021001 DEPOSITO DE EFECTIVO, DEPOSITANTE: JEANNETH MIRIAM ZARATE RADA, CONCEPTO: REEMBOLSO DE BECA OTOR|ADO POR EL MINISTERIO DE EDUCACION, CUENTA DE DEPOSITO: CUENTA UNICA DEL TESORO"/>
    <m/>
    <m/>
    <m/>
    <m/>
    <m/>
    <m/>
    <n v="0"/>
    <n v="6400"/>
    <s v="NO_CONCILIADO"/>
  </r>
  <r>
    <x v="5"/>
    <m/>
    <x v="5"/>
    <x v="60"/>
    <s v="O21040690002"/>
    <s v="BOD"/>
    <n v="2104069"/>
    <m/>
    <s v="00222012001 DEPOSITO DE EFECTIVO, DEPOSITANTE: LUPE GLORIA CRUZ PUCHO, CONCEPTO: DEVOLUCION DE 13% POR LA DECLARACION DE FACTURAS N°167895-167924-167923, CUENTA DE DEPOSITO: CUENTA UNICA DEL TESORO"/>
    <m/>
    <m/>
    <m/>
    <m/>
    <m/>
    <m/>
    <n v="0"/>
    <n v="15.6"/>
    <s v="NO_CONCILIADO"/>
  </r>
  <r>
    <x v="93"/>
    <m/>
    <x v="93"/>
    <x v="60"/>
    <s v="O21040700002"/>
    <s v="BOD"/>
    <n v="2104070"/>
    <m/>
    <s v="00099021001 DEPOSITO DE EFECTIVO, DEPOSITANTE: SONIA MALDONADO MAMANI, CONCEPTO: DEVOLUCION DE VIATICOS, CUENTA DE DEPOSITO: CUENTA UNICA DEL TESORO"/>
    <m/>
    <m/>
    <m/>
    <m/>
    <m/>
    <m/>
    <n v="0"/>
    <n v="207.76"/>
    <s v="NO_CONCILIADO"/>
  </r>
  <r>
    <x v="93"/>
    <m/>
    <x v="93"/>
    <x v="60"/>
    <s v="O21040710002"/>
    <s v="BOD"/>
    <n v="2104071"/>
    <m/>
    <s v="00099021001 DEPOSITO DE EFECTIVO, DEPOSITANTE: CARLOS ALBERTO GUTIERREZ LUQUE, CONCEPTO: DEVOLUCION DE VIATICOS, CUENTA DE DEPOSITO: CUENTA UNICA DEL TESORO"/>
    <m/>
    <m/>
    <m/>
    <m/>
    <m/>
    <m/>
    <n v="0"/>
    <n v="207.76"/>
    <s v="NO_CONCILIADO"/>
  </r>
  <r>
    <x v="27"/>
    <m/>
    <x v="27"/>
    <x v="60"/>
    <s v="B21038930002"/>
    <s v="BOD"/>
    <n v="2103893"/>
    <m/>
    <s v="00086051101 DEP.DE CHEQ.AJENOS,RET.DE CAM.,CONCEPTO: 2DO PAGO ESTUDIO EDTP COSTRUCCION ADUCCION KHALUYO ACHACHICALA CONVENIO N°69,DEP.: EPSAS S.A. , PROCEDENCIA: BANCO DE CREDITO DE BOLIVIA S.A., CHEQUE: 18807, FECHA DE EMISION:24/03/2023"/>
    <m/>
    <m/>
    <m/>
    <m/>
    <m/>
    <m/>
    <n v="0"/>
    <n v="104730"/>
    <s v="NO_CONCILIADO"/>
  </r>
  <r>
    <x v="31"/>
    <m/>
    <x v="31"/>
    <x v="60"/>
    <s v="B21038980002"/>
    <s v="BOD"/>
    <n v="2103898"/>
    <m/>
    <s v="00041011103 DEP.DE CHEQ.AJENOS,RET.DE CAM.,CONCEPTO: TRANSFERENCIA DE RECURSOS POR LA EMISION DE AUTORIZACIONES PREVIAS DE IMPORTACION MES FEBRERO 2023,DEP.: MDPYEP , PROCEDENCIA: BANCO UNION S.A., CHEQUE: 1243, FECHA DE EMISION:28/03/2023"/>
    <m/>
    <m/>
    <m/>
    <m/>
    <m/>
    <m/>
    <n v="0"/>
    <n v="453490"/>
    <s v="NO_CONCILIADO"/>
  </r>
  <r>
    <x v="31"/>
    <m/>
    <x v="31"/>
    <x v="60"/>
    <s v="B21039010002"/>
    <s v="BOD"/>
    <n v="2103901"/>
    <m/>
    <s v="00041011104 DEP.DE CHEQ.AJENOS,RET.DE CAM.,CONCEPTO: TRANSFERENCIA DE RECURSOS POR LA EMISION DE CERTIFICACION SELLO HECHO EN BOLIVIA FEBRERO 2023,DEP.: MDPYEP , PROCEDENCIA: BANCO UNION S.A., CHEQUE: 1244, FECHA DE EMISION:28/03/2023"/>
    <m/>
    <m/>
    <m/>
    <m/>
    <m/>
    <m/>
    <n v="0"/>
    <n v="13750"/>
    <s v="NO_CONCILIADO"/>
  </r>
  <r>
    <x v="31"/>
    <m/>
    <x v="31"/>
    <x v="60"/>
    <s v="B21039080002"/>
    <s v="BOD"/>
    <n v="2103908"/>
    <m/>
    <s v="00041048006 DEP.DE CHEQ.AJENOS,RET.DE CAM.,CONCEPTO: DEVOLUCION DE RECURSOS POR ASIGNACION DE FONDOS EN AVANCE A LA LIBRETA 00041048006,DEP.: MARLENE QUISPE QUICAÑA , PROCEDENCIA: BANCO UNION S.A., CHEQUE: 595, FECHA DE EMISION:29/03/2023"/>
    <m/>
    <m/>
    <m/>
    <m/>
    <m/>
    <m/>
    <n v="0"/>
    <n v="60"/>
    <s v="NO_CONCILIADO"/>
  </r>
  <r>
    <x v="9"/>
    <m/>
    <x v="9"/>
    <x v="60"/>
    <s v="B21039190002"/>
    <s v="BOD"/>
    <n v="2103919"/>
    <m/>
    <s v="00132012005 DEP.DE CHEQ.AJENOS,RET.DE CAM.,CONCEPTO: DEVOLUCION DE VIATICOS POR LA NO PRESENTACION DE DESCARGOS DEV. N°23,DEP.: BURGOA ZEBALLOS EDDY , PROCEDENCIA: BANCO UNION S.A., CHEQUE: 3396, FECHA DE EMISION:29/03/2023"/>
    <m/>
    <m/>
    <m/>
    <m/>
    <m/>
    <m/>
    <n v="0"/>
    <n v="371"/>
    <s v="NO_CONCILIADO"/>
  </r>
  <r>
    <x v="108"/>
    <m/>
    <x v="108"/>
    <x v="60"/>
    <s v="B21039210002"/>
    <s v="BOD"/>
    <n v="2103921"/>
    <m/>
    <s v="00576012002 DEP.DE CHEQ.AJENOS,RET.DE CAM.,CONCEPTO: POR DEVOLUCION DE VIATICO ASIGNADO A JOHNATAN LOPEZ BEQUE,DEP.: JOHNATAN LOPEZ BEQUE , PROCEDENCIA: BANCO UNION S.A., CHEQUE: 2122, FECHA DE EMISION:23/03/2023"/>
    <m/>
    <m/>
    <m/>
    <m/>
    <m/>
    <m/>
    <n v="0"/>
    <n v="259.7"/>
    <s v="NO_CONCILIADO"/>
  </r>
  <r>
    <x v="6"/>
    <m/>
    <x v="6"/>
    <x v="60"/>
    <s v="B21039240002"/>
    <s v="BOD"/>
    <n v="2103924"/>
    <m/>
    <s v="00081170001 DEP.DE CHEQ.AJENOS,RET.DE CAM.,CONCEPTO: DEPÓSITO A FAVOR DE LA LIQUIDADORA DE AASANA POR CONCEPTO DE RETENCIONES MANUALES POR RC-IVA AL PERS,DEP.: SARAH MARIA ISABEL FIGUEREDO QUISBERT"/>
    <m/>
    <m/>
    <m/>
    <m/>
    <m/>
    <m/>
    <n v="0"/>
    <n v="108634.83"/>
    <s v="NO_CONCILIADO"/>
  </r>
  <r>
    <x v="9"/>
    <m/>
    <x v="9"/>
    <x v="60"/>
    <s v="B21039250002"/>
    <s v="BOD"/>
    <n v="2103925"/>
    <m/>
    <s v="00132012005 DEP.DE CHEQ.AJENOS,RET.DE CAM.,CONCEPTO: DEVOLUCION DE VIATICOS POR LA NO PRESENTACION DE DESCARGOS DEV. 562,DEP.: BURGOA ZEBALLOS EDDY , PROCEDENCIA: BANCO UNION S.A., CHEQUE: 3395, FECHA DE EMISION:29/03/2023"/>
    <m/>
    <m/>
    <m/>
    <m/>
    <m/>
    <m/>
    <n v="0"/>
    <n v="371"/>
    <s v="NO_CONCILIADO"/>
  </r>
  <r>
    <x v="9"/>
    <m/>
    <x v="9"/>
    <x v="60"/>
    <s v="B21039340002"/>
    <s v="BOD"/>
    <n v="2103934"/>
    <m/>
    <s v="00099021001 DEP.DE CHEQ.AJENOS,RET.DE CAM.,CONCEPTO: DEVOLUCION DE VIATICOS POR LA NO PRESENTACION DE DESCARGOSDEV : 1253,DEP.: VELASQUEZ GUTIERREZ ZULMA , PROCEDENCIA: BANCO UNION S.A., CHEQUE: 3397, FECHA DE EMISION:29/03/2023"/>
    <m/>
    <m/>
    <m/>
    <m/>
    <m/>
    <m/>
    <n v="0"/>
    <n v="222"/>
    <s v="NO_CONCILIADO"/>
  </r>
  <r>
    <x v="1"/>
    <m/>
    <x v="1"/>
    <x v="60"/>
    <s v="B21039280002"/>
    <s v="BOD"/>
    <n v="2103928"/>
    <m/>
    <s v="00099021001 DEP.DE CHEQ.AJENOS,RET.DE CAM.,CONCEPTO: JESSICA JENNY CATARI CHOQUE,DEP.: BANCO UNION S.A. , PROCEDENCIA: BANCO UNION S.A., CHEQUE: 191460, FECHA DE EMISION:31/03/2023"/>
    <m/>
    <m/>
    <m/>
    <m/>
    <m/>
    <m/>
    <n v="0"/>
    <n v="188.33"/>
    <s v="NO_CONCILIADO"/>
  </r>
  <r>
    <x v="9"/>
    <m/>
    <x v="9"/>
    <x v="60"/>
    <s v="B21039290002"/>
    <s v="BOD"/>
    <n v="2103929"/>
    <m/>
    <s v="00132012005 DEP.DE CHEQ.AJENOS,RET.DE CAM.,CONCEPTO: DEVOLUCION DE VIATICOS POR LA NO PRESENTACION DE DESCARGOS DEV 2013/22,DEP.: BURGOA ZEBALLOS EDDY , PROCEDENCIA: BANCO UNION S.A., CHEQUE: 3420, FECHA DE EMISION:29/03/2023"/>
    <m/>
    <m/>
    <m/>
    <m/>
    <m/>
    <m/>
    <n v="0"/>
    <n v="559"/>
    <s v="NO_CONCILIADO"/>
  </r>
  <r>
    <x v="7"/>
    <m/>
    <x v="7"/>
    <x v="60"/>
    <s v="B21039320002"/>
    <s v="BOD"/>
    <n v="2103932"/>
    <m/>
    <s v="00015011108 DEP.DE CHEQ.AJENOS,RET.DE CAM.,CONCEPTO: DEPÓSITO A LA CUT,DEP.: MINISTERIO DE GOBIERNO , PROCEDENCIA: BANCO UNION S.A., CHEQUE: 52231, FECHA DE EMISION:30/03/2023"/>
    <m/>
    <m/>
    <m/>
    <m/>
    <m/>
    <m/>
    <n v="0"/>
    <n v="500"/>
    <s v="NO_CONCILIADO"/>
  </r>
  <r>
    <x v="9"/>
    <m/>
    <x v="9"/>
    <x v="60"/>
    <s v="B21039390002"/>
    <s v="BOD"/>
    <n v="2103939"/>
    <m/>
    <s v="00099021001 DEP.DE CHEQ.AJENOS,RET.DE CAM.,CONCEPTO: DEVOLUCION DE VIATICOS POR LA NO PRESENTACION DE DESCARGOS DEV : 1348,DEP.: MONDAQUE MERCADO OLIVIA ELISAMAR , PROCEDENCIA: BANCO UNION S.A., CHEQUE: 3398, FECHA DE EMISION:29/03/2023"/>
    <m/>
    <m/>
    <m/>
    <m/>
    <m/>
    <m/>
    <n v="0"/>
    <n v="666"/>
    <s v="NO_CONCILIADO"/>
  </r>
  <r>
    <x v="9"/>
    <m/>
    <x v="9"/>
    <x v="60"/>
    <s v="B21039410002"/>
    <s v="BOD"/>
    <n v="2103941"/>
    <m/>
    <s v="00099021001 DEP.DE CHEQ.AJENOS,RET.DE CAM.,CONCEPTO: DEVOLUCION DE VIATICOS POR LA NO PRESENTACION DE DESCARGOS DEV 1385,DEP.: ROSSO AYLLON JULIO DANIEL , PROCEDENCIA: BANCO UNION S.A., CHEQUE: 3399, FECHA DE EMISION:29/03/2023"/>
    <m/>
    <m/>
    <m/>
    <m/>
    <m/>
    <m/>
    <n v="0"/>
    <n v="222"/>
    <s v="NO_CONCILIADO"/>
  </r>
  <r>
    <x v="9"/>
    <m/>
    <x v="9"/>
    <x v="60"/>
    <s v="B21039520002"/>
    <s v="BOD"/>
    <n v="2103952"/>
    <m/>
    <s v="00099021001 DEP.DE CHEQ.AJENOS,RET.DE CAM.,CONCEPTO: DEVOLUCION DE VIATICOS POR LA NO PRESENTACION DE DESCARGOS DEV 467,DEP.: CHOQUE VILLARPANDO RODRIGO FERNANDO , PROCEDENCIA: BANCO UNION S.A., CHEQUE: 3400, FECHA DE EMISION:29/03/2023"/>
    <m/>
    <m/>
    <m/>
    <m/>
    <m/>
    <m/>
    <n v="0"/>
    <n v="444"/>
    <s v="NO_CONCILIADO"/>
  </r>
  <r>
    <x v="9"/>
    <m/>
    <x v="9"/>
    <x v="60"/>
    <s v="B21039550002"/>
    <s v="BOD"/>
    <n v="2103955"/>
    <m/>
    <s v="00099021001 DEP.DE CHEQ.AJENOS,RET.DE CAM.,CONCEPTO: DEVOLUCION DE VIATICOS POR LA NO PRESENTACION DE DESCARGOS DEV 1284,DEP.: GOMEZ CALLA YOVANA , PROCEDENCIA: BANCO UNION S.A., CHEQUE: 3401, FECHA DE EMISION:29/03/2023"/>
    <m/>
    <m/>
    <m/>
    <m/>
    <m/>
    <m/>
    <n v="0"/>
    <n v="222"/>
    <s v="NO_CONCILIADO"/>
  </r>
  <r>
    <x v="9"/>
    <m/>
    <x v="9"/>
    <x v="60"/>
    <s v="B21039580002"/>
    <s v="BOD"/>
    <n v="2103958"/>
    <m/>
    <s v="00099021001 DEP.DE CHEQ.AJENOS,RET.DE CAM.,CONCEPTO: DEVOLUCION DE VIATICOS POR LA NO PRESENTACION DE DESCARGOS DEV 1228,DEP.: COCA MERCADO JOSE LUIS , PROCEDENCIA: BANCO UNION S.A., CHEQUE: 3402, FECHA DE EMISION:29/03/2023"/>
    <m/>
    <m/>
    <m/>
    <m/>
    <m/>
    <m/>
    <n v="0"/>
    <n v="222"/>
    <s v="NO_CONCILIADO"/>
  </r>
  <r>
    <x v="9"/>
    <m/>
    <x v="9"/>
    <x v="60"/>
    <s v="B21039610002"/>
    <s v="BOD"/>
    <n v="2103961"/>
    <m/>
    <s v="00099021001 DEP.DE CHEQ.AJENOS,RET.DE CAM.,CONCEPTO: DEVOLUCION DE VIATICOS POR LA NO PRESENTACION DE DESCARGOS DEV 1178,DEP.: COCA MERCADO JOSE LUIS , PROCEDENCIA: BANCO UNION S.A., CHEQUE: 3403, FECHA DE EMISION:29/03/2023"/>
    <m/>
    <m/>
    <m/>
    <m/>
    <m/>
    <m/>
    <n v="0"/>
    <n v="222"/>
    <s v="NO_CONCILIADO"/>
  </r>
  <r>
    <x v="58"/>
    <m/>
    <x v="58"/>
    <x v="60"/>
    <s v="B21039630002"/>
    <s v="BOD"/>
    <n v="2103963"/>
    <m/>
    <s v="00670102001 DEP.DE CHEQ.AJENOS,RET.DE CAM.,CONCEPTO: DEVOLUCION DE VIATICOS NO UTILIZADOS,DEP.: DR CARLOS ORTIZ QUEZADA TED-BENI , PROCEDENCIA: BANCO UNION S.A., CHEQUE: 2927, FECHA DE EMISION:27/03/2023"/>
    <m/>
    <m/>
    <m/>
    <m/>
    <m/>
    <m/>
    <n v="0"/>
    <n v="196.4"/>
    <s v="NO_CONCILIADO"/>
  </r>
  <r>
    <x v="9"/>
    <m/>
    <x v="9"/>
    <x v="60"/>
    <s v="B21039640002"/>
    <s v="BOD"/>
    <n v="2103964"/>
    <m/>
    <s v="00099021001 DEP.DE CHEQ.AJENOS,RET.DE CAM.,CONCEPTO: DEVOLUCION DE VIATICOS POR LA NO PRESENTACION DE DESCARGOS DEV 1218,DEP.: COCA MERCADO JOSE LUIS , PROCEDENCIA: BANCO UNION S.A., CHEQUE: 3404, FECHA DE EMISION:29/03/2023"/>
    <m/>
    <m/>
    <m/>
    <m/>
    <m/>
    <m/>
    <n v="0"/>
    <n v="222"/>
    <s v="NO_CONCILIADO"/>
  </r>
  <r>
    <x v="9"/>
    <m/>
    <x v="9"/>
    <x v="60"/>
    <s v="B21039660002"/>
    <s v="BOD"/>
    <n v="2103966"/>
    <m/>
    <s v="00099021001 DEP.DE CHEQ.AJENOS,RET.DE CAM.,CONCEPTO: DEVOLUCION DE VIATICOS POR LA NO PRESENTACION DE DESCARGOS DEV 1018,DEP.: TORRICO GUEVARA GUERY , PROCEDENCIA: BANCO UNION S.A., CHEQUE: 3405, FECHA DE EMISION:29/03/2023"/>
    <m/>
    <m/>
    <m/>
    <m/>
    <m/>
    <m/>
    <n v="0"/>
    <n v="222"/>
    <s v="NO_CONCILIADO"/>
  </r>
  <r>
    <x v="55"/>
    <m/>
    <x v="55"/>
    <x v="60"/>
    <s v="B21039680002"/>
    <s v="BOD"/>
    <n v="2103968"/>
    <m/>
    <s v="00526012001 DEP.DE CHEQ.AJENOS,RET.DE CAM.,CONCEPTO: DEVOLUCION DE VIATICOS NO EJECUTADOS WILMER SANJINEZ,DEP.: WILMER SANJINEZ , PROCEDENCIA: BANCO UNION S.A., CHEQUE: 16843, FECHA DE EMISION:27/03/2023"/>
    <m/>
    <m/>
    <m/>
    <m/>
    <m/>
    <m/>
    <n v="0"/>
    <n v="570.75"/>
    <s v="NO_CONCILIADO"/>
  </r>
  <r>
    <x v="9"/>
    <m/>
    <x v="9"/>
    <x v="60"/>
    <s v="B21039700002"/>
    <s v="BOD"/>
    <n v="2103970"/>
    <m/>
    <s v="00099021001 DEP.DE CHEQ.AJENOS,RET.DE CAM.,CONCEPTO: DEVOLUCION DE VIATICOS POR LA NO PRESENTACION DE DESCARGOS DEV 1219,DEP.: TORRICO GUEVARA GUERY , PROCEDENCIA: BANCO UNION S.A., CHEQUE: 3406, FECHA DE EMISION:29/03/2023"/>
    <m/>
    <m/>
    <m/>
    <m/>
    <m/>
    <m/>
    <n v="0"/>
    <n v="222"/>
    <s v="NO_CONCILIADO"/>
  </r>
  <r>
    <x v="9"/>
    <m/>
    <x v="9"/>
    <x v="60"/>
    <s v="B21039750002"/>
    <s v="BOD"/>
    <n v="2103975"/>
    <m/>
    <s v="00099021001 DEP.DE CHEQ.AJENOS,RET.DE CAM.,CONCEPTO: DEVOLUCION DE VIATICOS POR LA NO PRESENTACION DE DESCARGOS DEV 1221,DEP.: CHOQUE TAPIA FREDDY ROLANDO , PROCEDENCIA: BANCO UNION S.A., CHEQUE: 3407, FECHA DE EMISION:29/03/2023"/>
    <m/>
    <m/>
    <m/>
    <m/>
    <m/>
    <m/>
    <n v="0"/>
    <n v="222"/>
    <s v="NO_CONCILIADO"/>
  </r>
  <r>
    <x v="9"/>
    <m/>
    <x v="9"/>
    <x v="60"/>
    <s v="B21039780002"/>
    <s v="BOD"/>
    <n v="2103978"/>
    <m/>
    <s v="00132012007 DEP.DE CHEQ.AJENOS,RET.DE CAM.,CONCEPTO: DEVOLUCION DE VIATICOS POR LA NO PRESENTACION DE DESCARGOS DEV 1318,DEP.: MARZA VILLCA ANA LUDMILA , PROCEDENCIA: BANCO UNION S.A., CHEQUE: 3408, FECHA DE EMISION:29/03/2023"/>
    <m/>
    <m/>
    <m/>
    <m/>
    <m/>
    <m/>
    <n v="0"/>
    <n v="222"/>
    <s v="NO_CONCILIADO"/>
  </r>
  <r>
    <x v="70"/>
    <m/>
    <x v="70"/>
    <x v="60"/>
    <s v="B21039800002"/>
    <s v="BOD"/>
    <n v="2103980"/>
    <m/>
    <s v="00099021001 DEP.DE CHEQ.AJENOS,RET.DE CAM.,CONCEPTO: REEMBOLSO SUBSIDIO DE INCAPACIDAD TEMPORAL,DEP.: CONTRALORIA GENERAL DEL ESTADO , PROCEDENCIA: BANCO NACIONAL DE BOLIVIA S.A., CHEQUE: 3612100, FECHA DE EMISION:10/03/2023"/>
    <m/>
    <m/>
    <m/>
    <m/>
    <m/>
    <m/>
    <n v="0"/>
    <n v="611"/>
    <s v="NO_CONCILIADO"/>
  </r>
  <r>
    <x v="9"/>
    <m/>
    <x v="9"/>
    <x v="60"/>
    <s v="B21039810002"/>
    <s v="BOD"/>
    <n v="2103981"/>
    <m/>
    <s v="00099021001 DEP.DE CHEQ.AJENOS,RET.DE CAM.,CONCEPTO: DEVOLUCION DE VIATICOS POR LA NO PRESENTACION DE DESCARGOS DEV 1314,DEP.: QUENA CHOQUE JORGE , PROCEDENCIA: BANCO UNION S.A., CHEQUE: 3410, FECHA DE EMISION:29/03/2023"/>
    <m/>
    <m/>
    <m/>
    <m/>
    <m/>
    <m/>
    <n v="0"/>
    <n v="222"/>
    <s v="NO_CONCILIADO"/>
  </r>
  <r>
    <x v="9"/>
    <m/>
    <x v="9"/>
    <x v="60"/>
    <s v="B21039910002"/>
    <s v="BOD"/>
    <n v="2103991"/>
    <m/>
    <s v="00099021001 DEP.DE CHEQ.AJENOS,RET.DE CAM.,CONCEPTO: DEVOLUCION DE VIATICOS POR LA NO PRESENTACION DE DESCARGOS DEV 1265,DEP.: DELGADO GLORIA ELENA , PROCEDENCIA: BANCO UNION S.A., CHEQUE: 3414, FECHA DE EMISION:29/03/2023"/>
    <m/>
    <m/>
    <m/>
    <m/>
    <m/>
    <m/>
    <n v="0"/>
    <n v="222"/>
    <s v="NO_CONCILIADO"/>
  </r>
  <r>
    <x v="9"/>
    <m/>
    <x v="9"/>
    <x v="60"/>
    <s v="B21039820002"/>
    <s v="BOD"/>
    <n v="2103982"/>
    <m/>
    <s v="00099021001 DEP.DE CHEQ.AJENOS,RET.DE CAM.,CONCEPTO: DEVOLUCION DE VIATICOS POR LA NO PRESENTACION DE DESCARGOS DEV 1215,DEP.: ARUQUIPA CHIPANA IRINEO , PROCEDENCIA: BANCO UNION S.A., CHEQUE: 3411, FECHA DE EMISION:29/03/2023"/>
    <m/>
    <m/>
    <m/>
    <m/>
    <m/>
    <m/>
    <n v="0"/>
    <n v="222"/>
    <s v="NO_CONCILIADO"/>
  </r>
  <r>
    <x v="9"/>
    <m/>
    <x v="9"/>
    <x v="60"/>
    <s v="B21039860002"/>
    <s v="BOD"/>
    <n v="2103986"/>
    <m/>
    <s v="00099021001 DEP.DE CHEQ.AJENOS,RET.DE CAM.,CONCEPTO: DEVOLUCION DE VIATICOS POR LA NO PRESENTACION DE DESCARGOS DEV 1188,DEP.: ARUQUIPA CHIPANA IRINEO , PROCEDENCIA: BANCO UNION S.A., CHEQUE: 3412, FECHA DE EMISION:29/03/2023"/>
    <m/>
    <m/>
    <m/>
    <m/>
    <m/>
    <m/>
    <n v="0"/>
    <n v="222"/>
    <s v="NO_CONCILIADO"/>
  </r>
  <r>
    <x v="1"/>
    <m/>
    <x v="1"/>
    <x v="60"/>
    <s v="B21039890002"/>
    <s v="BOD"/>
    <n v="2103989"/>
    <m/>
    <s v="00099021001 DEP.DE CHEQ.AJENOS,RET.DE CAM.,CONCEPTO: DEVOLUCION DE VIATICOS POR LA NO PRESENTACION DE DESCARGOS DEV 1275,DEP.: QUISPE CHOQUE EMMA , PROCEDENCIA: BANCO UNION S.A., CHEQUE: 3413, FECHA DE EMISION:29/03/2023"/>
    <m/>
    <m/>
    <m/>
    <m/>
    <m/>
    <m/>
    <n v="0"/>
    <n v="222"/>
    <s v="NO_CONCILIADO"/>
  </r>
  <r>
    <x v="9"/>
    <m/>
    <x v="9"/>
    <x v="60"/>
    <s v="B21039930002"/>
    <s v="BOD"/>
    <n v="2103993"/>
    <m/>
    <s v="00099021001 DEP.DE CHEQ.AJENOS,RET.DE CAM.,CONCEPTO: DEVOLUCION DE VIATICOS POR LA NO PRESENTACION DE DESCARGOS DEV 1343,DEP.: MOSTASEDO ROJAS YESSICA , PROCEDENCIA: BANCO UNION S.A., CHEQUE: 3415, FECHA DE EMISION:29/03/2023"/>
    <m/>
    <m/>
    <m/>
    <m/>
    <m/>
    <m/>
    <n v="0"/>
    <n v="444"/>
    <s v="NO_CONCILIADO"/>
  </r>
  <r>
    <x v="74"/>
    <m/>
    <x v="74"/>
    <x v="60"/>
    <s v="B21039950002"/>
    <s v="BOD"/>
    <n v="2103995"/>
    <m/>
    <s v="00070011102 DEP.DE CHEQ.AJENOS,RET.DE CAM.,CONCEPTO: DEVOLUCION DE RECURSOS SEGUN INFORME MTEPS/UAI 06/2021 JOSE RIVERA ETEROVIC,DEP.: MINISTERIO DE TRABAJO , PROCEDENCIA: BANCO UNION S.A., CHEQUE: 10912, FECHA DE EMISION:30/03/2023"/>
    <m/>
    <m/>
    <m/>
    <m/>
    <m/>
    <m/>
    <n v="0"/>
    <n v="1554"/>
    <s v="NO_CONCILIADO"/>
  </r>
  <r>
    <x v="22"/>
    <m/>
    <x v="22"/>
    <x v="38"/>
    <s v="Q17705660002"/>
    <s v="CRV"/>
    <n v="1770566"/>
    <m/>
    <s v="NUMERO DE LIBRETA CUT: 00283012001 OPERACIÓN E18 TRANSFERENCIA DEL SISTEMA FINANCIERO POR CUENTA DE TERCEROS A LA CUT A SOL ESCRITA ALMACENERA BOLIVIANA SA"/>
    <m/>
    <m/>
    <m/>
    <m/>
    <m/>
    <m/>
    <n v="0"/>
    <n v="285399.39"/>
    <s v="NO_CONCILIADO"/>
  </r>
  <r>
    <x v="62"/>
    <m/>
    <x v="62"/>
    <x v="38"/>
    <s v="G21864580001"/>
    <s v="CVD"/>
    <n v="2186458"/>
    <m/>
    <s v="COBRO COSTOS DE PAPELERIA POR REGULARIZACION DE TRANSFERENCIA DEL EXTERIOR POR ORDEN DE CONSULADO DEL ESTADO PLURINACIONAL DE BOLIVIA EN MADRID ESPAÑA REF.: DEVOLUCIÓN GASTOS DE FUNCIONAMIENTO GESTIÓN 2022 LIB. 00099021001 TGN-RECURSOS ORDINARIOS (3987)"/>
    <m/>
    <m/>
    <m/>
    <m/>
    <m/>
    <m/>
    <n v="50"/>
    <n v="0"/>
    <s v="NO_CONCILIADO"/>
  </r>
  <r>
    <x v="32"/>
    <m/>
    <x v="32"/>
    <x v="38"/>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r>
  <r>
    <x v="69"/>
    <m/>
    <x v="69"/>
    <x v="38"/>
    <s v="G21868060002"/>
    <s v="CRV"/>
    <n v="2186806"/>
    <m/>
    <s v="REGULARIZACION DE TRANSFERENCIA DEL EXTERIOR SEGUN SWIFT NO.2086 DE FECHA 01/03/2023 ORDENANTE: CONSULADO GENERAL DE BOLIVIA (BUENOS AIRES ARGENTINA) REF.: GOVERNMENT SERVIC (20230207-00200912) LIB. 00340012005 SEGIP - RECAUDACION EXTERIOR - CEDULAS DE IDENTIDAD"/>
    <m/>
    <m/>
    <m/>
    <m/>
    <m/>
    <m/>
    <n v="0"/>
    <n v="88860.94"/>
    <s v="NO_CONCILIADO"/>
  </r>
  <r>
    <x v="69"/>
    <m/>
    <x v="69"/>
    <x v="38"/>
    <s v="G21868070001"/>
    <s v="CVD"/>
    <n v="2186807"/>
    <m/>
    <s v="COBRO COSTOS DE PAPELERIA POR REGULARIZACION DE TRANSFERENCIA DEL EXTERIOR POR ORDEN DE CONSULADO GENERAL DE BOLIVIA (BUENOS AIRES ARGENTINA) REF.: GOVERNMENT SERVIC (20230207-00200912) LIB. 00340012003 RECAUDACION EXTRANJERIA - C.I. -L.C."/>
    <m/>
    <m/>
    <m/>
    <m/>
    <m/>
    <m/>
    <n v="50"/>
    <n v="0"/>
    <s v="NO_CONCILIADO"/>
  </r>
  <r>
    <x v="109"/>
    <m/>
    <x v="109"/>
    <x v="38"/>
    <s v="S10555010003"/>
    <s v="COB"/>
    <n v="1055501"/>
    <m/>
    <s v="||TRANSFERENCIA DE FONDOS S/G. MENSAJE SWIFT NRO. 3425 DE LA FECHA, Y NOTA REMITIDA POR LA DIRECCIÓN GENERAL DE AERONAUTICA CIVIL CITE: DGAC-10774/2022 DE FECHA 31/03/2022 (HRE-TGL-5031) (SECTOR PÚBLICO - SOBREVUELOS). DÉBITO DE LA LIBRETA 0117012001 DGAC, REPOSICIÓN ÚTILES DE ESCRITORIO."/>
    <m/>
    <m/>
    <m/>
    <m/>
    <m/>
    <m/>
    <n v="50"/>
    <n v="0"/>
    <s v="NO_CONCILIADO"/>
  </r>
  <r>
    <x v="110"/>
    <m/>
    <x v="110"/>
    <x v="38"/>
    <s v="S10555140003"/>
    <s v="COB"/>
    <n v="1055514"/>
    <m/>
    <s v="||TRANSFERENCIA DE FONDOS S/G. MENSAJES SWIFTS NROS. 3469 DE LA FECHA Y 3223 DE FECHA 24/2/2023,Y NOTA CITE:AGBC-AGBC/DAF/CNI-RSYS-0014-CAR/2022 DE FECHA 26/04/2022 (HRE-TGL-6525) ENVIADO POR LA AGENCIA BOLIVIANA DE CORREOS. DE LA LIBRETA 000383012001 AGENCIA BOLIVIANA DE CORREOS, REPOSICIÓN DE ÚTILES DE ESCRITORIO."/>
    <m/>
    <m/>
    <m/>
    <m/>
    <m/>
    <m/>
    <n v="50"/>
    <n v="0"/>
    <s v="NO_CONCILIADO"/>
  </r>
  <r>
    <x v="63"/>
    <m/>
    <x v="63"/>
    <x v="39"/>
    <s v="Q17716310002"/>
    <s v="CRV"/>
    <n v="1771631"/>
    <m/>
    <s v="NUMERO DE LIBRETA CUT: 03420102001 OPERACIÓN E18 TRANSFERENCIA DEL SISTEMA FINANCIERO POR CUENTA DE TERCEROS A LA CUT TRANSFERENCIA RECURSOS DEL FIDEICOMISO AEVIVIENDA SALDOS NO UTILIZADOS"/>
    <m/>
    <m/>
    <m/>
    <m/>
    <m/>
    <m/>
    <n v="0"/>
    <n v="1389912.79"/>
    <s v="NO_CONCILIADO"/>
  </r>
  <r>
    <x v="107"/>
    <m/>
    <x v="107"/>
    <x v="39"/>
    <s v="Q17716480002"/>
    <s v="CRV"/>
    <n v="1771648"/>
    <m/>
    <s v="NUMERO DE LIBRETA CUT: 00373024105 OPERACIÓN E75 TRANSFERENCIA DE LA CUENTA FISCAL BUN A LA CUT EN MN TRANSFERENCIA DE FONDOS AL BCB A SOLICITUD DEL: GOBIERNO AUTONOMO MUNICIPAL DE SAN CARLOS SEGÃN CARTA G.A.M.S.C.-D.A.F.-OF. NÂ° 065/2023 A LA CUENTA ÃNICA DEL TESORO CUT 3987 LIBRETA NÂ° 0037302"/>
    <m/>
    <m/>
    <m/>
    <m/>
    <m/>
    <m/>
    <n v="0"/>
    <n v="40404.11"/>
    <s v="NO_CONCILIADO"/>
  </r>
  <r>
    <x v="15"/>
    <m/>
    <x v="15"/>
    <x v="39"/>
    <s v="Q17716500002"/>
    <s v="CRV"/>
    <n v="1771650"/>
    <m/>
    <s v="NUMERO DE LIBRETA CUT: 00099021001 OPERACIÓN E75 TRANSFERENCIA DE LA CUENTA FISCAL BUN A LA CUT EN MN TRANSFERENCIA DE FONDOS AL BCB A SOLICITUD DEL: GOBIERNO AUTONOMO MUNICIPAL DE SAN CARLOS SEGÃN CARTA G.A.M.S.C.-D.A.F.-OF. NÂ° 066/2023 A LA CUENTA ÃNICA DEL TESORO CUT 3987 LIBRETA NÂ° 0009902"/>
    <m/>
    <m/>
    <m/>
    <m/>
    <m/>
    <m/>
    <n v="0"/>
    <n v="310968.92"/>
    <s v="NO_CONCILIADO"/>
  </r>
  <r>
    <x v="109"/>
    <m/>
    <x v="109"/>
    <x v="39"/>
    <s v="S10555870003"/>
    <s v="COB"/>
    <n v="1055587"/>
    <m/>
    <s v="||TRANSFERENCIA DE FONDOS S/G. MENSAJE SWIFT NRO. 3544 DE LA FECHA, Y NOTA CITE: DGAC-10774/2022 DE FECHA 31/03/2022 (HRE-TGL-5031). (SECTOR PÚBLICO - SOBREVUELOS). DÉBITO DE LA LIBRETA 0117012001 DGAC, REPOSICIÓN ÚTILES DE ESCRITORIO."/>
    <m/>
    <m/>
    <m/>
    <m/>
    <m/>
    <m/>
    <n v="50"/>
    <n v="0"/>
    <s v="NO_CONCILIADO"/>
  </r>
  <r>
    <x v="62"/>
    <m/>
    <x v="62"/>
    <x v="39"/>
    <s v="G21882970001"/>
    <s v="CVD"/>
    <n v="2188297"/>
    <m/>
    <s v="COBRO COSTOS DE PAPELERIA POR REGULARIZACION DE TRANSFERENCIA DEL EXTERIOR POR ORDEN DE CONSULADO DEL ESTADO PLURINACIONAL DE BOLIVIA EN CORUMBA BRASIL REF.: DEVOLUCIÓN GASTOS DE FUNCIONAMIENTO GESTIÓN 2022 LIB. 00099021001 TGN-RECURSOS ORDINARIOS (3987)"/>
    <m/>
    <m/>
    <m/>
    <m/>
    <m/>
    <m/>
    <n v="50"/>
    <n v="0"/>
    <s v="NO_CONCILIADO"/>
  </r>
  <r>
    <x v="62"/>
    <m/>
    <x v="62"/>
    <x v="39"/>
    <s v="G21883010001"/>
    <s v="CVD"/>
    <n v="2188301"/>
    <m/>
    <s v="COBRO COSTOS DE PAPELERIA POR REGULARIZACION DE TRANSFERENCIA DEL EXTERIOR POR ORDEN DE CONSULADO GENERAL DE BOLIVIA EN EE UU HOUSTON REF.: RECAUDACIONES GESTÓRIA CONSULAR POR EL MES DE FEBRERO/2023 LIB. 00010011102 MIN.RELACIONES EXTERIORES - GESTORIA CONSULAR LEY Nº 3108"/>
    <m/>
    <m/>
    <m/>
    <m/>
    <m/>
    <m/>
    <n v="50"/>
    <n v="0"/>
    <s v="NO_CONCILIADO"/>
  </r>
  <r>
    <x v="109"/>
    <m/>
    <x v="109"/>
    <x v="39"/>
    <s v="S10555620003"/>
    <s v="COB"/>
    <n v="1055562"/>
    <m/>
    <s v="||TRANSFERENCIA DE FONDOS SEGÚN MENSAJES SWIFT N°3534 Y 3532 DE LA FECHA Y NOTA CITE: DGAC-10774/2022 (HRE-TGL-5031) DE FECHA 31/3/2022 DE LA DIRECCIÓN GENERAL DE AERONÁUTICA CIVIL. (SECTOR PÚBLICO-SOBREVUELOS). DÉBITO DE LA LIBRETA 0117012001 DGAC, REPOSICIÓN DE ÚTILES DE ESCRITORIO."/>
    <m/>
    <m/>
    <m/>
    <m/>
    <m/>
    <m/>
    <n v="50"/>
    <n v="0"/>
    <s v="NO_CONCILIADO"/>
  </r>
  <r>
    <x v="32"/>
    <m/>
    <x v="32"/>
    <x v="39"/>
    <s v="S10555640001"/>
    <s v="COB"/>
    <n v="1055564"/>
    <m/>
    <s v="'COBRO DE'||ÚTILES DE ESCRITORIO POR EL COMPROBANTE NRO. 1055563 DE LA FECHA, S/G. NOTA CITE CITE PRS/GAFC-3496/2022 DE FECHA 16/12/2022 (HRE-TGL-19648) ENVIADO POR YACIMIENTOS PETROLIFEROS FISCALES BOLIVIANOS. DEBITO DE LA LIBRETA 00513022001 YPFB - OPERACIONES"/>
    <m/>
    <m/>
    <m/>
    <m/>
    <m/>
    <m/>
    <n v="50"/>
    <n v="0"/>
    <s v="NO_CONCILIADO"/>
  </r>
  <r>
    <x v="32"/>
    <m/>
    <x v="32"/>
    <x v="39"/>
    <s v="S10555780001"/>
    <s v="COB"/>
    <n v="1055578"/>
    <m/>
    <s v="'COBRO DE'||UTILES DE ESCRITORIO POR EL COMPROBANTE NRO.1055573 DE LA FECHA, S/G.NOTA PRS/GAFC-3496/2022 DE F.16/12/2022 (HRE-TGL-2022-19648). ENVIADO POR YACIMIENTOS PETROLIFEROS FISCALES BOLIVIANOS. DÉBITO DE LA LIBRETA 00513022001 YPFB-&quot;OPERACIONES&quot; COBRO DE ÚTILES DE ESCRITORIO."/>
    <m/>
    <m/>
    <m/>
    <m/>
    <m/>
    <m/>
    <n v="50"/>
    <n v="0"/>
    <s v="NO_CONCILIADO"/>
  </r>
  <r>
    <x v="32"/>
    <m/>
    <x v="32"/>
    <x v="39"/>
    <s v="S10555670001"/>
    <s v="COB"/>
    <n v="1055567"/>
    <m/>
    <s v="'COBRO DE'||UTILES DE ESCRITORIO POR EL COMPROBANTE N° 1055565 DE LA FECHA, S/G.NOTA CITE: PRS/GAFC-3496/2022 DE FECHA 16/12/2022 (HRE-TGL-19648) ENVIADO POR YACIMIENTOS PETROLIFEROS FISCALES BOLIVIANOS. (SECTOR PÚBLICO-EXPORTACIONES). DÉBITO DE LA LIBRETA 00513022001 YPFB - OPERACIONES."/>
    <m/>
    <m/>
    <m/>
    <m/>
    <m/>
    <m/>
    <n v="50"/>
    <n v="0"/>
    <s v="NO_CONCILIADO"/>
  </r>
  <r>
    <x v="32"/>
    <m/>
    <x v="32"/>
    <x v="39"/>
    <s v="S10555690001"/>
    <s v="COB"/>
    <n v="1055569"/>
    <m/>
    <s v="'COBRO DE'||ÚTILES DE ESCRITORIO POR EL COMPROBANTE N°1055568 Y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109"/>
    <m/>
    <x v="109"/>
    <x v="39"/>
    <s v="S10555760003"/>
    <s v="COB"/>
    <n v="1055576"/>
    <m/>
    <s v="||TRANSFERENCIA DE FONDOS S/G MENSAJE SWIFT NRO.3528 DE LA FECHA Y NOTA CITE DGAC/10774/2022 DE F.31.03.2022 (HRE-TGL-5031) DE LA DIRECCION GENERAL DE AERONAUTICA CIVIL (SECTOR PÚBLICO- SOBREVUELOS). DEBITO DE LA LIBRETA 0117012001 DGAC, REPOSICIÓN DE ÚTILES DE ESCRITORIO."/>
    <m/>
    <m/>
    <m/>
    <m/>
    <m/>
    <m/>
    <n v="50"/>
    <n v="0"/>
    <s v="NO_CONCILIADO"/>
  </r>
  <r>
    <x v="4"/>
    <m/>
    <x v="4"/>
    <x v="39"/>
    <s v="S10556050002"/>
    <s v="CRV"/>
    <n v="1055605"/>
    <m/>
    <s v="'TRANSFERENCIA'||RECIBIDA DEL EXTERIOR SEGÚN MENSAJE SWIFT Nº 3521 (REM.EXT.) DE FECHA 02-03-2023 POR PRIMER DESEMBOLSO DEL PRÉSTAMO F.ROT./AID 12/006/00. LIBRETA N° 00046057011 MSYD - RECURSOS CONVENIO FINANCIERO F.ROT./AID 12/006/00"/>
    <m/>
    <m/>
    <m/>
    <m/>
    <m/>
    <m/>
    <n v="0"/>
    <n v="37131820.359999999"/>
    <s v="NO_CONCILIADO"/>
  </r>
  <r>
    <x v="62"/>
    <m/>
    <x v="62"/>
    <x v="39"/>
    <s v="G21886650001"/>
    <s v="CVD"/>
    <n v="2188665"/>
    <m/>
    <s v="COBRO COSTOS DE PAPELERIA SEGUN TRANSFERENCIA DEL EXTERIOR POR ORDEN DE EMBAJADA DE BOLIVIA EN BRUSELAS BELGICA REF.: RECAUDACIONES GESTORÍA CONSULAR DICIEMBRE 22 ENERO 23 LIB. 00010011102 MIN.RELACIONES EXTERIORES - GESTORIA CONSULAR LEY Nº 3108"/>
    <m/>
    <m/>
    <m/>
    <m/>
    <m/>
    <m/>
    <n v="50"/>
    <n v="0"/>
    <s v="NO_CONCILIADO"/>
  </r>
  <r>
    <x v="51"/>
    <m/>
    <x v="51"/>
    <x v="39"/>
    <s v="S10555560001"/>
    <s v="COB"/>
    <n v="1055556"/>
    <m/>
    <s v="||COMISION TRANSFERENCIA FDOS.AL EXTERIOR 0,10% S/USD523.500.-,REEMB.GSTS.COMUNICACION BS220.-Y EMISION COMP.CONTABLE BS50.-REF.:PAGO 5 LC I-2022-18 P/C MHE-EECGNV A/F TA GAS TECHNOLOGY S.A.U.,EN COMPL.A COMP.1055555,02/03/2023. LIB.00078034201 MHE -EEC-GNV FONDO DE CONVERSION DE VEHICULOS REF.:COMISIONES PAGO 5 LC I-2022-18"/>
    <m/>
    <m/>
    <m/>
    <m/>
    <m/>
    <m/>
    <n v="3861.21"/>
    <n v="0"/>
    <s v="NO_CONCILIADO"/>
  </r>
  <r>
    <x v="4"/>
    <m/>
    <x v="4"/>
    <x v="39"/>
    <s v="S10556050003"/>
    <s v="COB"/>
    <n v="1055605"/>
    <m/>
    <s v="'TRANSFERENCIA'||RECIBIDA DEL EXTERIOR SEGÚN MENSAJE SWIFT Nº 3521 (REM.EXT.) DE FECHA 02-03-2023 POR PRIMER DESEMBOLSO DEL PRÉSTAMO F.ROT./AID 12/006/00. LIBRETA N° 00046051101 MIN. SALUD Y DEPORTES - UCOFI. REF.: UTILES DE ESCRITORIO"/>
    <m/>
    <m/>
    <m/>
    <m/>
    <m/>
    <m/>
    <n v="50"/>
    <n v="0"/>
    <s v="NO_CONCILIADO"/>
  </r>
  <r>
    <x v="77"/>
    <m/>
    <x v="77"/>
    <x v="40"/>
    <s v="S10556180002"/>
    <s v="CRV"/>
    <n v="1144"/>
    <m/>
    <s v="||LIBRETA CUT N°00572019202, DESEMBOLSO DE PRESTAMO EN EL MARCO DEL FIDEICOMISO FINPRO N°025 CON LA EMPRESA EMAPA - PROYECTO &quot;IMPLEMENTACIÓN PLANTA PISCÍCOLA EN LA AMAZONÍA&quot; SEGUN NOTA: BDP/GO/JNPC/1144/2023."/>
    <m/>
    <m/>
    <m/>
    <m/>
    <m/>
    <m/>
    <n v="0"/>
    <n v="559800"/>
    <s v="NO_CONCILIADO"/>
  </r>
  <r>
    <x v="15"/>
    <m/>
    <x v="15"/>
    <x v="40"/>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r>
  <r>
    <x v="107"/>
    <m/>
    <x v="107"/>
    <x v="40"/>
    <s v="Q17725710002"/>
    <s v="CRV"/>
    <n v="1772571"/>
    <m/>
    <s v="NUMERO DE LIBRETA CUT: 00373024105 OPERACIÓN E75 TRANSFERENCIA DE LA CUENTA FISCAL BUN A LA CUT EN MN TRANSFERENCIA DE FONDOS A SOLICITUD DE: GOBIERNO AUTONOMO MUNICIPAL DE CAMARGO, CITE:OF-G.A.M.C./DESP.NÂ°161/2023 CUENTA CUT 3987 LIBRETA NÂ° 00373024105 FDI-TRANSFERENCIAS PROGRAMADAS Y/O PROY"/>
    <m/>
    <m/>
    <m/>
    <m/>
    <m/>
    <m/>
    <n v="0"/>
    <n v="15.51"/>
    <s v="NO_CONCILIADO"/>
  </r>
  <r>
    <x v="111"/>
    <m/>
    <x v="111"/>
    <x v="40"/>
    <s v="Q17725720002"/>
    <s v="CRV"/>
    <n v="1772572"/>
    <m/>
    <s v="NUMERO DE LIBRETA CUT: 00303014201 OPERACIÓN E75 TRANSFERENCIA DE LA CUENTA FISCAL BUN A LA CUT EN MN TRANSFERENCIA DE FONDOS A SOLICITUD DE: GOBIERNO AUTONOMO DEPARTAMENTAL DE TARIJA, CITE: GADT/SDEF/EMM/OF.NÂ° 209/23"/>
    <m/>
    <m/>
    <m/>
    <m/>
    <m/>
    <m/>
    <n v="0"/>
    <n v="100000"/>
    <s v="NO_CONCILIADO"/>
  </r>
  <r>
    <x v="36"/>
    <m/>
    <x v="36"/>
    <x v="40"/>
    <s v="F0012053"/>
    <s v="NTE"/>
    <n v="5280146"/>
    <m/>
    <s v="A:00099021001 DEVOLUCIÓN DEUDA AL TGN POR PARTE DEL SR. GUILLERMO ARAMAYO HERRERA CORRESPONDIENTE AL MES DEENERO/2022. S/G. INF. SENASIR UAF-ITES Nº 065/2023, DE FECHA 24/02/2023"/>
    <m/>
    <m/>
    <m/>
    <m/>
    <m/>
    <m/>
    <n v="0"/>
    <n v="1027.3499999999999"/>
    <s v="NO_CONCILIADO"/>
  </r>
  <r>
    <x v="62"/>
    <m/>
    <x v="62"/>
    <x v="40"/>
    <s v="G21899530001"/>
    <s v="CVD"/>
    <n v="2189953"/>
    <m/>
    <s v="COBRO COSTOS DE PAPELERIA POR REGULARIZACION DE TRANSFERENCIA DEL EXTERIOR POR ORDEN DE CONSULADO DEL ESTADO PLURINACIONAL DE BOLIVIA EN LA QUIACA ARGENTINA REF.: DEVOLUCIÓN GASTOS DE FUNCIONAMIENTO GESTIÓN 2022 LIB. 00099021001 TGN-RECURSOS ORDINARIOS (3987)"/>
    <m/>
    <m/>
    <m/>
    <m/>
    <m/>
    <m/>
    <n v="50"/>
    <n v="0"/>
    <s v="NO_CONCILIADO"/>
  </r>
  <r>
    <x v="62"/>
    <m/>
    <x v="62"/>
    <x v="40"/>
    <s v="G21901110001"/>
    <s v="CVD"/>
    <n v="2190111"/>
    <m/>
    <s v="COBRO COSTOS DE PAPELERIA POR REGULARIZACION DE TRANSFERENCIA DEL EXTERIOR POR ORDEN DE VICECONSULADO DEL ESTADO PLURINACIONAL DE BOLIVIA EN LA PLATA ARGENTINA REF.: DEVOLUCIÓN GASTOS DE FUNCIONAMIENTO GESTIÓN 2022 LIB. 00099021001 TGN-RECURSOS ORDINARIOS (3987)"/>
    <m/>
    <m/>
    <m/>
    <m/>
    <m/>
    <m/>
    <n v="50"/>
    <n v="0"/>
    <s v="NO_CONCILIADO"/>
  </r>
  <r>
    <x v="62"/>
    <m/>
    <x v="62"/>
    <x v="40"/>
    <s v="G21901130001"/>
    <s v="CVD"/>
    <n v="2190113"/>
    <m/>
    <s v="COBRO COSTOS DE PAPELERIA POR REGULARIZACION DE TRANSFERENCIA DEL EXTERIOR POR ORDEN DE EMBAJADA DEL ESTADO PLURINACIONAL DE BOLIVIA EN TEHERÁN IRÁN REF.: DEVOLUCIÓN GASTOS DE FUNCIONAMIENTO Y REMESA ADICIONAL GESTIÓN 2022 LIB. 00099021001 TGN-RECURSOS ORDINARIOS (3987)"/>
    <m/>
    <m/>
    <m/>
    <m/>
    <m/>
    <m/>
    <n v="50"/>
    <n v="0"/>
    <s v="NO_CONCILIADO"/>
  </r>
  <r>
    <x v="62"/>
    <m/>
    <x v="62"/>
    <x v="40"/>
    <s v="G21901200001"/>
    <s v="CVD"/>
    <n v="2190120"/>
    <m/>
    <s v="COBRO COSTOS DE PAPELERIA POR REGULARIZACION DE TRANSFERENCIA DEL EXTERIOR POR ORDEN DE CONSULADO DE BOLIVIA EN EGIPTO EL CAIRO REF.: RECAUDACIONES GESTORIA CONSULAR POR EL MES DE NOVIEMBRE DICIEMBRE 2022 ENERO Y FEBRERO 2023 LIB. 00010011102 MIN.RELACIONES EXTERIORES - GESTORIA CONSULAR LEY Nº 3108"/>
    <m/>
    <m/>
    <m/>
    <m/>
    <m/>
    <m/>
    <n v="50"/>
    <n v="0"/>
    <s v="NO_CONCILIADO"/>
  </r>
  <r>
    <x v="62"/>
    <m/>
    <x v="62"/>
    <x v="40"/>
    <s v="G21901220001"/>
    <s v="CVD"/>
    <n v="2190122"/>
    <m/>
    <s v="COBRO COSTOS DE PAPELERIA SEGUN TRANSFERENCIA DEL EXTERIOR POR ORDEN DE EMBAJADA DE BOLIVIA EN PANAMA REF.: RECAUDACIONES GESTORÍA CONSULAR DICIEMBRE/22 ENERO/23 LIB. 00010011102 MIN.RELACIONES EXTERIORES - GESTORIA CONSULAR LEY Nº 3108"/>
    <m/>
    <m/>
    <m/>
    <m/>
    <m/>
    <m/>
    <n v="50"/>
    <n v="0"/>
    <s v="NO_CONCILIADO"/>
  </r>
  <r>
    <x v="32"/>
    <m/>
    <x v="32"/>
    <x v="40"/>
    <s v="S10556530001"/>
    <s v="COB"/>
    <n v="1055653"/>
    <m/>
    <s v="'COBRO DE'||ÚTILES DE ESCRITORIO POR EL COMPROBANTE NRO. 1055652 DE LA FECHA, S/G. NOTA CITE CITE PRS/GAFC-3496/2022 DE FECHA 16/12/2022 (HRE-TGL-19648) ENVIADO POR YACIMIENTOS PETROLIFEROS FISCALES BOLIVIANOS. DEBITO DE LA LIBRETA 00513022001 YPFB - OPERACIONES."/>
    <m/>
    <m/>
    <m/>
    <m/>
    <m/>
    <m/>
    <n v="50"/>
    <n v="0"/>
    <s v="NO_CONCILIADO"/>
  </r>
  <r>
    <x v="32"/>
    <m/>
    <x v="32"/>
    <x v="40"/>
    <s v="S10556550001"/>
    <s v="COB"/>
    <n v="1055655"/>
    <m/>
    <s v="'COBRO DE'||UTILES DE ESCRITORIO POR EL COMPROBANTE N° 1055654 DE LA FECHA, S/G.NOTA CITE: PRS/GAFC-3496/2022 DE FECHA 16/12/2022 (HRE-TGL-19648) ENVIADO POR YACIMIENTOS PETROLIFEROS FISCALES BOLIVIANOS. (SECTOR PÚBLICO-EXPORTACIONES). DÉBITO DE LA LIBRETA 00513022001 YPFB - OPERACIONES."/>
    <m/>
    <m/>
    <m/>
    <m/>
    <m/>
    <m/>
    <n v="50"/>
    <n v="0"/>
    <s v="NO_CONCILIADO"/>
  </r>
  <r>
    <x v="109"/>
    <m/>
    <x v="109"/>
    <x v="40"/>
    <s v="S10556750003"/>
    <s v="COB"/>
    <n v="1055675"/>
    <m/>
    <s v="||REGULARIZACIÓN DE NUESTRA OPERACIÓN NRO.1054731 DE F.17/02/2023 EN ATENCIÓN A NOTAS CITE DGAC/00948/2023 DE LA FECHA (HRE-TSO-345) Y DGAC/10774/2022 DE F.31.03.2022 (HRE-TGL-5031) ENVIADA POR LA DIRECCION GENERAL DE AERONAUTICA CIVIL,ORIGINAL CURSA EN COMPROBANTE NR.1054981 DE F.24.02.23 DEBITO DE LA LIBRETA 0117012001 DGAC, REPOSICIÓN DE ÚTILES DE ESCRITORIO."/>
    <m/>
    <m/>
    <m/>
    <m/>
    <m/>
    <m/>
    <n v="50"/>
    <n v="0"/>
    <s v="NO_CONCILIADO"/>
  </r>
  <r>
    <x v="109"/>
    <m/>
    <x v="109"/>
    <x v="40"/>
    <s v="S10556830003"/>
    <s v="COB"/>
    <n v="1055683"/>
    <m/>
    <s v="||REG.DE NUESTRA OPERACIÓN NRO.1053646 DE FECHA 2/2/2023 S/G NOTAS DGAC-00948/2023 DE FECHA 24/2/2023(HRE-TSO-345) (ORIG.CURSA EN EL CBTE.N°1054981), DGAC/10774/2022 DE F.31/3/2022 (HRE-TGL-5031) Y CAR/DGE-UNC N°0032/2023 DE FECHA 2/3/2023(HRE-TGL-3683) (ORIG.CURSA CBTE.N°1055665) DEBITO DE LA LIBRETA 0117012001 DGAC, REPOSICION DE UTILES DE ESCRITORIO."/>
    <m/>
    <m/>
    <m/>
    <m/>
    <m/>
    <m/>
    <n v="50"/>
    <n v="0"/>
    <s v="NO_CONCILIADO"/>
  </r>
  <r>
    <x v="62"/>
    <m/>
    <x v="62"/>
    <x v="40"/>
    <s v="G21903320001"/>
    <s v="CVD"/>
    <n v="2190332"/>
    <m/>
    <s v="COBRO COSTOS DE PAPELERIA SEGUN TRANSFERENCIA DEL EXTERIOR POR ORDEN DE CONSULADO GENERAL DE BOLIVIA EN MADRID ESPAÑA REF.: RECAUDACIONES GESTORÍA CONSULAR ENERO/23 LIB. 00010011102 MIN.RELACIONES EXTERIORES - GESTORIA CONSULAR LEY Nº 3108"/>
    <m/>
    <m/>
    <m/>
    <m/>
    <m/>
    <m/>
    <n v="50"/>
    <n v="0"/>
    <s v="NO_CONCILIADO"/>
  </r>
  <r>
    <x v="73"/>
    <m/>
    <x v="73"/>
    <x v="41"/>
    <s v="F0012057"/>
    <s v="NTE"/>
    <n v="5269838"/>
    <m/>
    <s v="A:00099021001 TRANSFERENCIA DE RECUPERACIONES SEGÚN NOTA GEF-LCR-CMD-0119-NOT/23 POR CONCEPTO DE PAGO DE CAPITAL E INTERES DE ACUERDO A CONTRATO DE FIDEICOMISO “PROYECTOS DE INVERSION PUBLICA” CORRESPONDIENTE AL GAM PADCAYA."/>
    <m/>
    <m/>
    <m/>
    <m/>
    <m/>
    <m/>
    <n v="0"/>
    <n v="253933.44"/>
    <s v="NO_CONCILIADO"/>
  </r>
  <r>
    <x v="73"/>
    <m/>
    <x v="73"/>
    <x v="41"/>
    <s v="F0012057"/>
    <s v="NTE"/>
    <n v="5269860"/>
    <m/>
    <s v="A:00099021001 TRANSFERENCIA DE RECUPERACIONES SEGÚN NOTA GEF-LCR-CMD-0119-NOT/23 POR CONCEPTO DE PAGO DE CAPITAL E INTERES DE ACUERDO A CONTRATO DE FIDEICOMISO “PROYECTOS DE INVERSION PUBLICA” CORRESPONDIENTE AL GAD BENI."/>
    <m/>
    <m/>
    <m/>
    <m/>
    <m/>
    <m/>
    <n v="0"/>
    <n v="4059141.94"/>
    <s v="NO_CONCILIADO"/>
  </r>
  <r>
    <x v="73"/>
    <m/>
    <x v="73"/>
    <x v="41"/>
    <s v="F0012057"/>
    <s v="NTE"/>
    <n v="5269805"/>
    <m/>
    <s v="A:00099021001 TRANSFERENCIA DE RECUPERACIONES SEGÚN NOTA GEF-LCR-CMD-0119-NOT/23 POR CONCEPTO DE PAGO DE INTERES DE ACUERDO A CONTRATO DE FIDEICOMISO “PROYECTOS DE INVERSION PUBLICA” CORRESPONDIENTE AL G. A. I. O. C. DE SALINAS."/>
    <m/>
    <m/>
    <m/>
    <m/>
    <m/>
    <m/>
    <n v="0"/>
    <n v="12050.13"/>
    <s v="NO_CONCILIADO"/>
  </r>
  <r>
    <x v="73"/>
    <m/>
    <x v="73"/>
    <x v="41"/>
    <s v="F0012057"/>
    <s v="NTE"/>
    <n v="5269823"/>
    <m/>
    <s v="A:00099021001 TRANSFERENCIA DE RECUPERACIONES SEGÚN NOTA GEF-LCR-CMD-0119-NOT/23 POR CONCEPTO DE PAGO DE CAPITAL E INTERES DE ACUERDO A CONTRATO DE FIDEICOMISO “PROYECTOS DE INVERSION PUBLICA” CORRESPONDIENTE AL GAM SAN MATIAS."/>
    <m/>
    <m/>
    <m/>
    <m/>
    <m/>
    <m/>
    <n v="0"/>
    <n v="11983.03"/>
    <s v="NO_CONCILIADO"/>
  </r>
  <r>
    <x v="73"/>
    <m/>
    <x v="73"/>
    <x v="41"/>
    <s v="F0012057"/>
    <s v="NTE"/>
    <n v="5269609"/>
    <m/>
    <s v="A:00099021001 TRANSFERENCIA DE RECUPERACIONES SEGÚN NOTA GEF-LCR-CMD-0119-NOT/23 POR CONCEPTO DE PAGO DE CAPITAL E INTERES DE ACUERDO A CONTRATO DE FIDEICOMISO “PROYECTOS DE INVERSION PUBLICA” CORRESPONDIENTE AL GAM IRUPANA."/>
    <m/>
    <m/>
    <m/>
    <m/>
    <m/>
    <m/>
    <n v="0"/>
    <n v="88370.67"/>
    <s v="NO_CONCILIADO"/>
  </r>
  <r>
    <x v="73"/>
    <m/>
    <x v="73"/>
    <x v="41"/>
    <s v="F0012057"/>
    <s v="NTE"/>
    <n v="5269783"/>
    <m/>
    <s v="A:00099021001 TRANSFERENCIA DE RECUPERACIONES SEGÚN NOTA GEF-LCR-CMD-0119-NOT/23 POR CONCEPTO DE PAGO DE CAPITAL E INTERES DE ACUERDO A CONTRATO DE FIDEICOMISO “PROYECTOS DE INVERSION PUBLICA” CORRESPONDIENTE AL GAM PUCARA."/>
    <m/>
    <m/>
    <m/>
    <m/>
    <m/>
    <m/>
    <n v="0"/>
    <n v="6267.66"/>
    <s v="NO_CONCILIADO"/>
  </r>
  <r>
    <x v="73"/>
    <m/>
    <x v="73"/>
    <x v="41"/>
    <s v="F0012057"/>
    <s v="NTE"/>
    <n v="5269563"/>
    <m/>
    <s v="A:00099021001 TRANSFERENCIA DE RECUPERACIONES SEGÚN NOTA GEF-LCR-CMD-0119-NOT/23 POR CONCEPTO DE PAGO DE CAPITAL E INTERES DE ACUERDO A CONTRATO DE FIDEICOMISO “PROYECTOS DE INVERSION PUBLICA” CORRESPONDIENTE AL GAM ENTRE RIOS (TARIJA)."/>
    <m/>
    <m/>
    <m/>
    <m/>
    <m/>
    <m/>
    <n v="0"/>
    <n v="97956.27"/>
    <s v="NO_CONCILIADO"/>
  </r>
  <r>
    <x v="73"/>
    <m/>
    <x v="73"/>
    <x v="41"/>
    <s v="F0012057"/>
    <s v="NTE"/>
    <n v="5269525"/>
    <m/>
    <s v="A:00099021001 TRANSFERENCIA DE RECUPERACIONES SEGÚN NOTA GEF-LCR-CMD-0119-NOT/23 POR CONCEPTO DE PAGO DE CAPITAL E INTERES DE ACUERDO A CONTRATO DE FIDEICOMISO “PROYECTOS DE INVERSION PUBLICA” CORRESPONDIENTE AL GAM SOPACHUY."/>
    <m/>
    <m/>
    <m/>
    <m/>
    <m/>
    <m/>
    <n v="0"/>
    <n v="30565.23"/>
    <s v="NO_CONCILIADO"/>
  </r>
  <r>
    <x v="73"/>
    <m/>
    <x v="73"/>
    <x v="41"/>
    <s v="F0012057"/>
    <s v="NTE"/>
    <n v="5269541"/>
    <m/>
    <s v="A:00099021001 TRANSFERENCIA DE RECUPERACIONES SEGÚN NOTA GEF-LCR-CMD-0119-NOT/23 POR CONCEPTO DE PAGO DE CAPITAL E INTERES DE ACUERDO A CONTRATO DE FIDEICOMISO “PROYECTOS DE INVERSION PUBLICA” CORRESPONDIENTE AL GAD ORURO."/>
    <m/>
    <m/>
    <m/>
    <m/>
    <m/>
    <m/>
    <n v="0"/>
    <n v="308031.90000000002"/>
    <s v="NO_CONCILIADO"/>
  </r>
  <r>
    <x v="73"/>
    <m/>
    <x v="73"/>
    <x v="41"/>
    <s v="F0012057"/>
    <s v="NTE"/>
    <n v="5269489"/>
    <m/>
    <s v="A:00099021001 TRANSFERENCIA DE RECUPERACIONES SEGÚN NOTA GEF-LCR-CMD-0119-NOT/23 POR CONCEPTO DE PAGO DE CAPITAL E INTERES DE ACUERDO A CONTRATO DE FIDEICOMISO “PROYECTOS DE INVERSION PUBLICA” CORRESPONDIENTE AL GAM PUERTO RICO."/>
    <m/>
    <m/>
    <m/>
    <m/>
    <m/>
    <m/>
    <n v="0"/>
    <n v="20061.43"/>
    <s v="NO_CONCILIADO"/>
  </r>
  <r>
    <x v="73"/>
    <m/>
    <x v="73"/>
    <x v="41"/>
    <s v="F0012057"/>
    <s v="NTE"/>
    <n v="5269077"/>
    <m/>
    <s v="A:00099021001 TRANSFERENCIA DE RECUPERACIONES SEGÚN NOTA GEF-LCR-CMD-0119-NOT/23 POR CONCEPTO DE PAGO DE CAPITAL E INTERES DE ACUERDO A CONTRATO DE FIDEICOMISO “PROYECTOS DE INVERSION PUBLICA” CORRESPONDIENTE AL GAM VILLA VACA GUZMAN."/>
    <m/>
    <m/>
    <m/>
    <m/>
    <m/>
    <m/>
    <n v="0"/>
    <n v="64152.66"/>
    <s v="NO_CONCILIADO"/>
  </r>
  <r>
    <x v="73"/>
    <m/>
    <x v="73"/>
    <x v="41"/>
    <s v="F0012057"/>
    <s v="NTE"/>
    <n v="5269248"/>
    <m/>
    <s v="A:00099021001 TRANSFERENCIA DE RECUPERACIONES SEGÚN NOTA GEF-LCR-CMD-0119-NOT/23 POR CONCEPTO DE PAGO DE CAPITAL E INTERES DE ACUERDO A CONTRATO DE FIDEICOMISO “PROYECTOS DE INVERSION PUBLICA” CORRESPONDIENTE AL GAM CARABUCO."/>
    <m/>
    <m/>
    <m/>
    <m/>
    <m/>
    <m/>
    <n v="0"/>
    <n v="28295.89"/>
    <s v="NO_CONCILIADO"/>
  </r>
  <r>
    <x v="73"/>
    <m/>
    <x v="73"/>
    <x v="41"/>
    <s v="F0012057"/>
    <s v="NTE"/>
    <n v="5269425"/>
    <m/>
    <s v="A:00099021001 TRANSFERENCIA DE RECUPERACIONES SEGÚN NOTA GEF-LCR-CMD-0119-NOT/23 POR CONCEPTO DE PAGO DE CAPITAL E INTERES DE ACUERDO A CONTRATO DE FIDEICOMISO “PROYECTOS DE INVERSION PUBLICA” CORRESPONDIENTE AL GAM EL VILLAR."/>
    <m/>
    <m/>
    <m/>
    <m/>
    <m/>
    <m/>
    <n v="0"/>
    <n v="48762.12"/>
    <s v="NO_CONCILIADO"/>
  </r>
  <r>
    <x v="73"/>
    <m/>
    <x v="73"/>
    <x v="41"/>
    <s v="F0012057"/>
    <s v="NTE"/>
    <n v="5268847"/>
    <m/>
    <s v="A:00099021001 TRANSFERENCIA DE RECUPERACIONES SEGÚN NOTA GEF-LCR-CMD-0119-NOT/23 POR CONCEPTO DE PAGO DE CAPITAL E INTERES DE ACUERDO A CONTRATO DE FIDEICOMISO “PROYECTOS DE INVERSION PUBLICA” CORRESPONDIENTE AL GAM ICLA."/>
    <m/>
    <m/>
    <m/>
    <m/>
    <m/>
    <m/>
    <n v="0"/>
    <n v="35090.69"/>
    <s v="NO_CONCILIADO"/>
  </r>
  <r>
    <x v="73"/>
    <m/>
    <x v="73"/>
    <x v="41"/>
    <s v="F0012057"/>
    <s v="NTE"/>
    <n v="5268496"/>
    <m/>
    <s v="A:00099021001 TRANSFERENCIA DE RECUPERACIONES SEGÚN NOTA GEF-LCR-CMD-0119-NOT/23 POR CONCEPTO DE PAGO DE CAPITAL E INTERES DE ACUERDO A CONTRATO DE FIDEICOMISO “PROYECTOS DE INVERSION PUBLICA” CORRESPONDIENTE AL GAM YANACACHI."/>
    <m/>
    <m/>
    <m/>
    <m/>
    <m/>
    <m/>
    <n v="0"/>
    <n v="4308.55"/>
    <s v="NO_CONCILIADO"/>
  </r>
  <r>
    <x v="73"/>
    <m/>
    <x v="73"/>
    <x v="41"/>
    <s v="F0012057"/>
    <s v="NTE"/>
    <n v="5268247"/>
    <m/>
    <s v="A:00099021001 TRANSFERENCIA DE RECUPERACIONES SEGÚN NOTA GEF-LCR-CMD-0119-NOT/23 POR CONCEPTO DE PAGO DE INTERES DE ACUERDO A CONTRATO DE FIDEICOMISO “PROYECTOS DE INVERSION PUBLICA” CORRESPONDIENTE AL GAM SUCRE."/>
    <m/>
    <m/>
    <m/>
    <m/>
    <m/>
    <m/>
    <n v="0"/>
    <n v="81610.84"/>
    <s v="NO_CONCILIADO"/>
  </r>
  <r>
    <x v="73"/>
    <m/>
    <x v="73"/>
    <x v="41"/>
    <s v="F0012057"/>
    <s v="NTE"/>
    <n v="5267751"/>
    <m/>
    <s v="A:00099021001 TRANSFERENCIA DE RECUPERACIONES SEGÚN NOTA GEF-LCR-CMD-0119-NOT/23 POR CONCEPTO DE PAGO DE CAPITAL E INTERES DE ACUERDO A CONTRATO DE FIDEICOMISO “PROYECTOS DE INVERSION PUBLICA” CORRESPONDIENTE AL GAM EL ALTO."/>
    <m/>
    <m/>
    <m/>
    <m/>
    <m/>
    <m/>
    <n v="0"/>
    <n v="3726130.07"/>
    <s v="NO_CONCILIADO"/>
  </r>
  <r>
    <x v="73"/>
    <m/>
    <x v="73"/>
    <x v="41"/>
    <s v="F0012057"/>
    <s v="NTE"/>
    <n v="5269513"/>
    <m/>
    <s v="A:00099021001 TRANSFERENCIA DE RECUPERACIONES SEGÚN NOTA GEF-LCR-CMD-0119-NOT/23 POR CONCEPTO DE PAGO DE CAPITAL E INTERES DE ACUERDO A CONTRATO DE FIDEICOMISO “PROYECTOS DE INVERSION PUBLICA” CORRESPONDIENTE AL GAM TARABUCO."/>
    <m/>
    <m/>
    <m/>
    <m/>
    <m/>
    <m/>
    <n v="0"/>
    <n v="45209.94"/>
    <s v="NO_CONCILIADO"/>
  </r>
  <r>
    <x v="73"/>
    <m/>
    <x v="73"/>
    <x v="41"/>
    <s v="F0012057"/>
    <s v="NTE"/>
    <n v="5267513"/>
    <m/>
    <s v="A:00099021001 TRANSFERENCIA DE RECUPERACIONES SEGÚN NOTA GEF-LCR-CMD-0119-NOT/23 POR CONCEPTO DE PAGO DE CAPITAL E INTERES DE ACUERDO A CONTRATO DE FIDEICOMISO “PROYECTOS DE INVERSION PUBLICA” CORRESPONDIENTE AL GAM VINTO."/>
    <m/>
    <m/>
    <m/>
    <m/>
    <m/>
    <m/>
    <n v="0"/>
    <n v="19847.47"/>
    <s v="NO_CONCILIADO"/>
  </r>
  <r>
    <x v="73"/>
    <m/>
    <x v="73"/>
    <x v="41"/>
    <s v="F0012057"/>
    <s v="NTE"/>
    <n v="5267202"/>
    <m/>
    <s v="A:00099021001 TRANSFERENCIA DE RECUPERACIONES SEGÚN NOTA GEF-LCR-CMD-0119-NOT/23 POR CONCEPTO DE PAGO DE CAPITAL E INTERES DE ACUERDO A CONTRATO DE FIDEICOMISO “PROYECTOS DE INVERSION PUBLICA” CORRESPONDIENTE AL GAM CHUMA."/>
    <m/>
    <m/>
    <m/>
    <m/>
    <m/>
    <m/>
    <n v="0"/>
    <n v="41060.629999999997"/>
    <s v="NO_CONCILIADO"/>
  </r>
  <r>
    <x v="73"/>
    <m/>
    <x v="73"/>
    <x v="41"/>
    <s v="F0012057"/>
    <s v="NTE"/>
    <n v="5267371"/>
    <m/>
    <s v="A:00099021001 TRANSFERENCIA DE RECUPERACIONES SEGÚN NOTA GEF-LCR-CMD-0119-NOT/23 POR CONCEPTO DE PAGO DE CAPITAL E INTERES DE ACUERDO A CONTRATO DE FIDEICOMISO “PROYECTOS DE INVERSION PUBLICA” CORRESPONDIENTE AL GAM SICAYA."/>
    <m/>
    <m/>
    <m/>
    <m/>
    <m/>
    <m/>
    <n v="0"/>
    <n v="53652.29"/>
    <s v="NO_CONCILIADO"/>
  </r>
  <r>
    <x v="73"/>
    <m/>
    <x v="73"/>
    <x v="41"/>
    <s v="F0012057"/>
    <s v="NTE"/>
    <n v="5265258"/>
    <m/>
    <s v="A:00099021001 TRANSFERENCIA DE RECUPERACIONES SEGÚN NOTA GEF-LCR-CMD-0119-NOT/23 POR CONCEPTO DE PAGO DE CAPITAL E INTERES DE ACUERDO A CONTRATO DE FIDEICOMISO “PROYECTOS DE INVERSION PUBLICA” CORRESPONDIENTE AL GAM COCAPATA."/>
    <m/>
    <m/>
    <m/>
    <m/>
    <m/>
    <m/>
    <n v="0"/>
    <n v="45009.56"/>
    <s v="NO_CONCILIADO"/>
  </r>
  <r>
    <x v="73"/>
    <m/>
    <x v="73"/>
    <x v="41"/>
    <s v="F0012057"/>
    <s v="NTE"/>
    <n v="5265362"/>
    <m/>
    <s v="A:00099021001 TRANSFERENCIA DE RECUPERACIONES SEGÚN NOTA GEF-LCR-CMD-0119-NOT/23 POR CONCEPTO DE PAGO DE INTERES DE ACUERDO A CONTRATO DE FIDEICOMISO “PROYECTOS DE INVERSION PUBLICA” CORRESPONDIENTE AL GAD SANTA CRUZ."/>
    <m/>
    <m/>
    <m/>
    <m/>
    <m/>
    <m/>
    <n v="0"/>
    <n v="3115.7"/>
    <s v="NO_CONCILIADO"/>
  </r>
  <r>
    <x v="73"/>
    <m/>
    <x v="73"/>
    <x v="41"/>
    <s v="F0012057"/>
    <s v="NTE"/>
    <n v="5267062"/>
    <m/>
    <s v="A:00099021001 TRANSFERENCIA DE RECUPERACIONES SEGÚN NOTA GEF-LCR-CMD-0119-NOT/23 POR CONCEPTO DE PAGO DE CAPITAL E INTERES DE ACUERDO A CONTRATO DE FIDEICOMISO “PROYECTOS DE INVERSION PUBLICA” CORRESPONDIENTE AL GAM CORQUE."/>
    <m/>
    <m/>
    <m/>
    <m/>
    <m/>
    <m/>
    <n v="0"/>
    <n v="3098.84"/>
    <s v="NO_CONCILIADO"/>
  </r>
  <r>
    <x v="73"/>
    <m/>
    <x v="73"/>
    <x v="41"/>
    <s v="F0012057"/>
    <s v="NTE"/>
    <n v="5265649"/>
    <m/>
    <s v="A:00099021001 TRANSFERENCIA DE RECUPERACIONES SEGÚN NOTA GEF-LCR-CMD-0119-NOT/23 POR CONCEPTO DE PAGO DE CAPITAL E INTERES DE ACUERDO A CONTRATO DE FIDEICOMISO “PROYECTOS DE INVERSION PUBLICA” CORRESPONDIENTE AL GAM COBIJA."/>
    <m/>
    <m/>
    <m/>
    <m/>
    <m/>
    <m/>
    <n v="0"/>
    <n v="1507404.5"/>
    <s v="NO_CONCILIADO"/>
  </r>
  <r>
    <x v="73"/>
    <m/>
    <x v="73"/>
    <x v="41"/>
    <s v="F0012057"/>
    <s v="NTE"/>
    <n v="5266795"/>
    <m/>
    <s v="A:00099021001 TRANSFERENCIA DE RECUPERACIONES SEGÚN NOTA GEF-LCR-CMD-0119-NOT/23 POR CONCEPTO DE PAGO DE CAPITAL E INTERES DE ACUERDO A CONTRATO DE FIDEICOMISO “PROYECTOS DE INVERSION PUBLICA” CORRESPONDIENTE AL GAM TIQUIPAYA."/>
    <m/>
    <m/>
    <m/>
    <m/>
    <m/>
    <m/>
    <n v="0"/>
    <n v="100798.61"/>
    <s v="NO_CONCILIADO"/>
  </r>
  <r>
    <x v="73"/>
    <m/>
    <x v="73"/>
    <x v="41"/>
    <s v="F0012057"/>
    <s v="NTE"/>
    <n v="5264448"/>
    <m/>
    <s v="A:00099021001 TRANSFERENCIA DE RECUPERACIONES SEGÚN NOTA GEF-LCR-CMD-0119-NOT/23 POR CONCEPTO DE PAGO DE CAPITAL E INTERES DE ACUERDO A CONTRATO DE FIDEICOMISO “PROYECTOS DE INVERSION PUBLICA” CORRESPONDIENTE AL GAM INCAHUASI."/>
    <m/>
    <m/>
    <m/>
    <m/>
    <m/>
    <m/>
    <n v="0"/>
    <n v="99073.5"/>
    <s v="NO_CONCILIADO"/>
  </r>
  <r>
    <x v="73"/>
    <m/>
    <x v="73"/>
    <x v="41"/>
    <s v="F0012057"/>
    <s v="NTE"/>
    <n v="5265869"/>
    <m/>
    <s v="A:00099021001 TRANSFERENCIA DE RECUPERACIONES SEGÚN NOTA GEF-LCR-CMD-0119-NOT/23 POR CONCEPTO DE PAGO DE CAPITAL E INTERES DE ACUERDO A CONTRATO DE FIDEICOMISO “PROYECTOS DE INVERSION PUBLICA” CORRESPONDIENTE AL GAM FERNANDEZ ALONSO."/>
    <m/>
    <m/>
    <m/>
    <m/>
    <m/>
    <m/>
    <n v="0"/>
    <n v="124001.05"/>
    <s v="NO_CONCILIADO"/>
  </r>
  <r>
    <x v="73"/>
    <m/>
    <x v="73"/>
    <x v="41"/>
    <s v="F0012057"/>
    <s v="NTE"/>
    <n v="5264599"/>
    <m/>
    <s v="A:00099021001 TRANSFERENCIA DE RECUPERACIONES SEGÚN NOTA GEF-LCR-CMD-0119-NOT/23 POR CONCEPTO DE PAGO DE CAPITAL E INTERES DE ACUERDO A CONTRATO DE FIDEICOMISO “PROYECTOS DE INVERSION PUBLICA” CORRESPONDIENTE AL GAM BELEN DE ANDAMARCA."/>
    <m/>
    <m/>
    <m/>
    <m/>
    <m/>
    <m/>
    <n v="0"/>
    <n v="10626.86"/>
    <s v="NO_CONCILIADO"/>
  </r>
  <r>
    <x v="73"/>
    <m/>
    <x v="73"/>
    <x v="41"/>
    <s v="F0012057"/>
    <s v="NTE"/>
    <n v="5261983"/>
    <m/>
    <s v="A:00099021001 TRANSFERENCIA DE RECUPERACIONES SEGÚN NOTA GEF-LCR-CMD-0119-NOT/23 POR CONCEPTO DE PAGO DE INTERES DE ACUERDO A CONTRATO DE FIDEICOMISO “PROYECTOS DE INVERSION PUBLICA” CORRESPONDIENTE AL GAM SIPE SIPE."/>
    <m/>
    <m/>
    <m/>
    <m/>
    <m/>
    <m/>
    <n v="0"/>
    <n v="11548.89"/>
    <s v="NO_CONCILIADO"/>
  </r>
  <r>
    <x v="32"/>
    <m/>
    <x v="32"/>
    <x v="41"/>
    <s v="G21914070004"/>
    <s v="CVD"/>
    <n v="2191407"/>
    <m/>
    <s v="TRANSFERENCIA DE FONDOS AL EXTERIOR A SOLICITUD DE YACIMIENTOS PETROLIFEROS FISCALES BOLIVIANOS SEGUN SOLICITUD YPFB-0027-2023 REF: PAGO MEMBRESIA IGU GESTION 2022 2023 LIB. 00513012003 LBP-YPFB (2011349681373)"/>
    <m/>
    <m/>
    <m/>
    <m/>
    <m/>
    <m/>
    <n v="444.93"/>
    <n v="0"/>
    <s v="NO_CONCILIADO"/>
  </r>
  <r>
    <x v="70"/>
    <m/>
    <x v="70"/>
    <x v="41"/>
    <s v="G21914040004"/>
    <s v="DVD"/>
    <n v="17788"/>
    <m/>
    <s v="VENTA DE DIVISAS CON TRANSFERENCIA DE FONDOS A SOLICITUD DE CONTRALORIA GENERAL DEL ESTADO SEGUN SOLICITUD 17788 REF: PAGO CUOTA ANUAL POR MEMBRESIA A LA ORGANIZACION INTERNACIONAL DE LAS ENTIDADES FISCALIZADORAS SUPERIORES - INTOSAI GESTION 2023 S/G COMUNICACION INTERNA SG/CI-066/2023 Y DOC ADJ HR/ LIB. 00680012001 CONTRALORÍA GENERAL DEL ESTADO - INGRESOS POR DIFERENCIAL CAMBIARIO"/>
    <m/>
    <m/>
    <m/>
    <m/>
    <m/>
    <m/>
    <n v="63.41"/>
    <n v="0"/>
    <s v="NO_CONCILIADO"/>
  </r>
  <r>
    <x v="32"/>
    <m/>
    <x v="32"/>
    <x v="41"/>
    <s v="G21914070003"/>
    <s v="DVD"/>
    <n v="2191407"/>
    <m/>
    <s v="TRANSFERENCIA DE FONDOS AL EXTERIOR A SOLICITUD DE YACIMIENTOS PETROLIFEROS FISCALES BOLIVIANOS SEGUN SOLICITUD YPFB-0027-2023 REF: PAGO MEMBRESIA IGU GESTION 2022 2023 LIB. 00513012003 LBP-YPFB (2011349681373) POR DIFERENCIAL CAMBIARIO"/>
    <m/>
    <m/>
    <m/>
    <m/>
    <m/>
    <m/>
    <n v="444.94"/>
    <n v="0"/>
    <s v="NO_CONCILIADO"/>
  </r>
  <r>
    <x v="73"/>
    <m/>
    <x v="73"/>
    <x v="41"/>
    <s v="F0012063"/>
    <s v="NTE"/>
    <n v="5264156"/>
    <m/>
    <s v="A:00099021001 TRANSFERENCIA DE RECUPERACIONES SEGÚN NOTA GEF-LCR-CMD-0119-NOT/23 POR CONCEPTO DE PAGO DE CAPITAL E INTERES DE ACUERDO A CONTRATO DE FIDEICOMISO “PROYECTOS DE INVERSION PUBLICA” CORRESPONDIENTE AL GAM TUPIZA."/>
    <m/>
    <m/>
    <m/>
    <m/>
    <m/>
    <m/>
    <n v="0"/>
    <n v="438340.53"/>
    <s v="NO_CONCILIADO"/>
  </r>
  <r>
    <x v="73"/>
    <m/>
    <x v="73"/>
    <x v="41"/>
    <s v="F0012063"/>
    <s v="NTE"/>
    <n v="5263350"/>
    <m/>
    <s v="A:00099021001 TRANSFERENCIA DE RECUPERACIONES SEGÚN NOTA GEF-LCR-CMD-0119-NOT/23 POR CONCEPTO DE PAGO DE CAPITAL E INTERES DE ACUERDO A CONTRATO DE FIDEICOMISO “PROYECTOS DE INVERSION PUBLICA” CORRESPONDIENTE AL GAM SANTIAGO DE ANDAMARCA."/>
    <m/>
    <m/>
    <m/>
    <m/>
    <m/>
    <m/>
    <n v="0"/>
    <n v="20443.099999999999"/>
    <s v="NO_CONCILIADO"/>
  </r>
  <r>
    <x v="73"/>
    <m/>
    <x v="73"/>
    <x v="41"/>
    <s v="F0012063"/>
    <s v="NTE"/>
    <n v="5263532"/>
    <m/>
    <s v="A:00099021001 TRANSFERENCIA DE RECUPERACIONES SEGÚN NOTA GEF-LCR-CMD-0119-NOT/23 POR CONCEPTO DE PAGO DE CAPITAL E INTERES DE ACUERDO A CONTRATO DE FIDEICOMISO “PROYECTOS DE INVERSION PUBLICA” CORRESPONDIENTE AL GAM PAZÑA."/>
    <m/>
    <m/>
    <m/>
    <m/>
    <m/>
    <m/>
    <n v="0"/>
    <n v="5711.96"/>
    <s v="NO_CONCILIADO"/>
  </r>
  <r>
    <x v="73"/>
    <m/>
    <x v="73"/>
    <x v="41"/>
    <s v="F0012063"/>
    <s v="NTE"/>
    <n v="5263698"/>
    <m/>
    <s v="A:00099021001 TRANSFERENCIA DE RECUPERACIONES SEGÚN NOTA GEF-LCR-CMD-0119-NOT/23 POR CONCEPTO DE PAGO DE CAPITAL E INTERES DE ACUERDO A CONTRATO DE FIDEICOMISO “PROYECTOS DE INVERSION PUBLICA” CORRESPONDIENTE AL GAD POTOSI."/>
    <m/>
    <m/>
    <m/>
    <m/>
    <m/>
    <m/>
    <n v="0"/>
    <n v="6395865.1200000001"/>
    <s v="NO_CONCILIADO"/>
  </r>
  <r>
    <x v="73"/>
    <m/>
    <x v="73"/>
    <x v="41"/>
    <s v="F0012063"/>
    <s v="NTE"/>
    <n v="5263105"/>
    <m/>
    <s v="A:00099021001 TRANSFERENCIA DE RECUPERACIONES SEGÚN NOTA GEF-LCR-CMD-0119-NOT/23 POR CONCEPTO DE PAGO DE CAPITAL E INTERES DE ACUERDO A CONTRATO DE FIDEICOMISO “PROYECTOS DE INVERSION PUBLICA” CORRESPONDIENTE AL GAD SANTA CRUZ."/>
    <m/>
    <m/>
    <m/>
    <m/>
    <m/>
    <m/>
    <n v="0"/>
    <n v="848792.59"/>
    <s v="NO_CONCILIADO"/>
  </r>
  <r>
    <x v="73"/>
    <m/>
    <x v="73"/>
    <x v="41"/>
    <s v="F0012063"/>
    <s v="NTE"/>
    <n v="5263150"/>
    <m/>
    <s v="A:00099021001 TRANSFERENCIA DE RECUPERACIONES SEGÚN NOTA GEF-LCR-CMD-0119-NOT/23 POR CONCEPTO DE PAGO DE INTERES DE ACUERDO A CONTRATO DE FIDEICOMISO “PROYECTOS DE INVERSION PUBLICA” CORRESPONDIENTE AL GAM HUAYLLAMARCA."/>
    <m/>
    <m/>
    <m/>
    <m/>
    <m/>
    <m/>
    <n v="0"/>
    <n v="2571.96"/>
    <s v="NO_CONCILIADO"/>
  </r>
  <r>
    <x v="73"/>
    <m/>
    <x v="73"/>
    <x v="41"/>
    <s v="F0012063"/>
    <s v="NTE"/>
    <n v="5262727"/>
    <m/>
    <s v="A:00099021001 TRANSFERENCIA DE RECUPERACIONES SEGÚN NOTA GEF-LCR-CMD-0119-NOT/23 POR CONCEPTO DE PAGO DE CAPITAL E INTERES DE ACUERDO A CONTRATO DE FIDEICOMISO “PROYECTOS DE INVERSION PUBLICA” CORRESPONDIENTE AL GAM SANTA CRUZ."/>
    <m/>
    <m/>
    <m/>
    <m/>
    <m/>
    <m/>
    <n v="0"/>
    <n v="3007103.68"/>
    <s v="NO_CONCILIADO"/>
  </r>
  <r>
    <x v="73"/>
    <m/>
    <x v="73"/>
    <x v="41"/>
    <s v="F0012063"/>
    <s v="NTE"/>
    <n v="5262005"/>
    <m/>
    <s v="A:00099021001 TRANSFERENCIA DE RECUPERACIONES SEGÚN NOTA GEF-LCR-CMD-0119-NOT/23 POR CONCEPTO DE PAGO DE CAPITAL E INTERES DE ACUERDO A CONTRATO DE FIDEICOMISO “PROYECTOS DE INVERSION PUBLICA” CORRESPONDIENTE AL GAM SANTA CRUZ."/>
    <m/>
    <m/>
    <m/>
    <m/>
    <m/>
    <m/>
    <n v="0"/>
    <n v="2862283.73"/>
    <s v="NO_CONCILIADO"/>
  </r>
  <r>
    <x v="73"/>
    <m/>
    <x v="73"/>
    <x v="41"/>
    <s v="F0012063"/>
    <s v="NTE"/>
    <n v="5262713"/>
    <m/>
    <s v="A:00099021001 TRANSFERENCIA DE RECUPERACIONES SEGÚN NOTA GEF-LCR-CMD-0119-NOT/23 POR CONCEPTO DE PAGO DE CAPITAL E INTERES DE ACUERDO A CONTRATO DE FIDEICOMISO “PROYECTOS DE INVERSION PUBLICA” CORRESPONDIENTE AL GAM SANTA CRUZ."/>
    <m/>
    <m/>
    <m/>
    <m/>
    <m/>
    <m/>
    <n v="0"/>
    <n v="4191866.72"/>
    <s v="NO_CONCILIADO"/>
  </r>
  <r>
    <x v="112"/>
    <m/>
    <x v="112"/>
    <x v="41"/>
    <s v="F0012063"/>
    <s v="DAU"/>
    <n v="5280242"/>
    <m/>
    <s v="A:00099021001 A: 00099021001 A fin de atender el Débito Automático (DAU) por reembolso de Subsidios por Incapacidad Temporal s/g nota CITE:MEFP/VTCP/DGPOT/UAIS/No.187/2023 y Nota Int. MEFP/DGAJ/UAJ N°1533/2022 y solicitud de la Unidad de Análisis de Políticas Sociales Económicas en la cual solicita DAU .al Ente Gestor Caja Petrolera de Salud con nota CITE: UDAPE/ 4119/DAF/252/2022 Inf. Técnico y Legal DAF/INF/100/2022 (H.R. 6-27502-R:6-1560-R)."/>
    <m/>
    <m/>
    <m/>
    <m/>
    <m/>
    <m/>
    <n v="0"/>
    <n v="1071"/>
    <s v="NO_CONCILIADO"/>
  </r>
  <r>
    <x v="73"/>
    <m/>
    <x v="73"/>
    <x v="41"/>
    <s v="F0012063"/>
    <s v="NTE"/>
    <n v="5263922"/>
    <m/>
    <s v="A:00099021001 TRANSFERENCIA DE RECUPERACIONES SEGÚN NOTA GEF-LCR-CMD-0119-NOT/23 POR CONCEPTO DE PAGO DE CAPITAL E INTERES DE ACUERDO A CONTRATO DE FIDEICOMISO “PROYECTOS DE INVERSION PUBLICA” CORRESPONDIENTE AL GAM SAN ANDRES DE MACHACA."/>
    <m/>
    <m/>
    <m/>
    <m/>
    <m/>
    <m/>
    <n v="0"/>
    <n v="6080.33"/>
    <s v="NO_CONCILIADO"/>
  </r>
  <r>
    <x v="109"/>
    <m/>
    <x v="109"/>
    <x v="41"/>
    <s v="S10558020003"/>
    <s v="COB"/>
    <n v="1055802"/>
    <m/>
    <s v="||REGULARIZACIÓN DE NUESTRA OPERACIÓN N°1055662 DE FECHA 3/3/23 S/G NOTAS CITE: DGAC/001300/2023 ( HRE-TSO-401) Y DGAC-10774/2022 (HRE-TGL-5031) ENVIADAS POR LA DIRECCIÓN GENERAL DE AERONÁUTICA CIVIL. (SECTOR PÚBLICO-SOBREVUELOS). DÉBITO DE LA LIBRETA 0117012001 DGAC, REPOSICIÓN DE ÚTILES DE ESCRITORIO."/>
    <m/>
    <m/>
    <m/>
    <m/>
    <m/>
    <m/>
    <n v="50"/>
    <n v="0"/>
    <s v="NO_CONCILIADO"/>
  </r>
  <r>
    <x v="109"/>
    <m/>
    <x v="109"/>
    <x v="41"/>
    <s v="S10557650003"/>
    <s v="COB"/>
    <n v="1055765"/>
    <m/>
    <s v="||TRANSFERENCIA DE FONDOS SEGÚN MENSAJES SWIFT N°3680 Y 3679 DE LA FECHA Y NOTA CITE: DGAC-10774/2022 (HRE-TGL-5031) DE FECHA 31/3/2022 DE LA DIRECCIÓN GENERAL DE AERONÁUTICA CIVIL. (SECTOR PÚBLICO-SOBREVUELOS). DÉBITO DE LA LIBRETA 0117012001 DGAC, REPOSICIÓN DE ÚTILES DE ESCRITORIO."/>
    <m/>
    <m/>
    <m/>
    <m/>
    <m/>
    <m/>
    <n v="50"/>
    <n v="0"/>
    <s v="NO_CONCILIADO"/>
  </r>
  <r>
    <x v="109"/>
    <m/>
    <x v="109"/>
    <x v="41"/>
    <s v="S10557790003"/>
    <s v="COB"/>
    <n v="1055779"/>
    <m/>
    <s v="||TRANSFERENCIA DE FONDOS S/G MENSAJES SWIFTS NROS.3637 Y 3638 ,EN ATENCION A NOTA: DGAC-10774/2022 DE FECHA 31/3/2022 (HRE-TGL-5031) ENVIADO POR LA DIRECCION GENERAL DE LA AERONAUTICA CIVIL.(SECTOR PÚBLICO-SOBREVUELOS). DEBITO DE LA LIBRETA 0117012001 DGAC, REPOSICION ÚTILES DE ESCRITORIO."/>
    <m/>
    <m/>
    <m/>
    <m/>
    <m/>
    <m/>
    <n v="50"/>
    <n v="0"/>
    <s v="NO_CONCILIADO"/>
  </r>
  <r>
    <x v="109"/>
    <m/>
    <x v="109"/>
    <x v="41"/>
    <s v="S10557810003"/>
    <s v="COB"/>
    <n v="1055781"/>
    <m/>
    <s v="||TRANSFERENCIA DE FONDOS S/G MENSAJES SWIFTS NROS.3627 Y 3629 ,EN ATENCION A NOTA: DGAC-10774/2022 DE FECHA 31/3/2022 (HRE-TGL-5031) ENVIADO POR LA DIRECCION GENERAL DE LA AERONAUTICA CIVIL.(SECTOR PÚBLICO-SOBREVUELOS). DEBITO DE LA LIBRETA 0117012001 DGAC, REPOSICION ÚTILES DE ESCRITORIO."/>
    <m/>
    <m/>
    <m/>
    <m/>
    <m/>
    <m/>
    <n v="50"/>
    <n v="0"/>
    <s v="NO_CONCILIADO"/>
  </r>
  <r>
    <x v="113"/>
    <m/>
    <x v="113"/>
    <x v="41"/>
    <s v="S10558100001"/>
    <s v="COB"/>
    <n v="1055810"/>
    <m/>
    <s v="'COBRO DE'||UTILES DE ESCRITORIO POR EL COMPROBANTE NRO.1055808 DE LA FECHA, S/G. NOTA CITE: ESM/GAF/UCPT/034/2023 DE FECHA 1/3/2023 (HRE-TGL-3925) ENVIADO POR LA EMPRESA SIDERURGICA DEL MUTUN. DEBITO DE LA LIBRETA 00573012001 EMPRESA SIDERÚRGICA DEL MUTÚN-RECURSOS PROPIOS."/>
    <m/>
    <m/>
    <m/>
    <m/>
    <m/>
    <m/>
    <n v="50"/>
    <n v="0"/>
    <s v="NO_CONCILIADO"/>
  </r>
  <r>
    <x v="62"/>
    <m/>
    <x v="62"/>
    <x v="41"/>
    <s v="G21919930001"/>
    <s v="CVD"/>
    <n v="2191993"/>
    <m/>
    <s v="COBRO COSTOS DE PAPELERIA SEGUN TRANSFERENCIA DEL EXTERIOR POR ORDEN DE EMBAJADA DE BOLIVIA EN PAISES BAJOS LA HAYA REF.: RECAUDACIONES GESTORÍA CONSULAR FEBRERO 2023 LIB. 00010011102 MIN.RELACIONES EXTERIORES - GESTORIA CONSULAR LEY Nº 3108"/>
    <m/>
    <m/>
    <m/>
    <m/>
    <m/>
    <m/>
    <n v="50"/>
    <n v="0"/>
    <s v="NO_CONCILIADO"/>
  </r>
  <r>
    <x v="62"/>
    <m/>
    <x v="62"/>
    <x v="41"/>
    <s v="G21919950001"/>
    <s v="CVD"/>
    <n v="2191995"/>
    <m/>
    <s v="COBRO COSTOS DE PAPELERIA SEGUN TRANSFERENCIA DEL EXTERIOR POR ORDEN DE CONSULADO DE BOLIVIA EN CHILE ANTOFAGASTA REF.: RECAUDACIÓN GESTORIA CONSULAR POR EL MES DE FEBRERO 2023 LIB. 00010011102 MIN.RELACIONES EXTERIORES - GESTORIA CONSULAR LEY Nº 3108"/>
    <m/>
    <m/>
    <m/>
    <m/>
    <m/>
    <m/>
    <n v="50"/>
    <n v="0"/>
    <s v="NO_CONCILIADO"/>
  </r>
  <r>
    <x v="9"/>
    <m/>
    <x v="9"/>
    <x v="41"/>
    <s v="S10557750001"/>
    <s v="COB"/>
    <n v="1055775"/>
    <m/>
    <s v="||AMPLIACION DE VALIDEZ 0,15% S/USD134.089,55.-POR 29 DIAS,COMISION ENMIENDA LC BS220.-REEMBS.GSTS.COMUNICACION BS220.-Y EMISION COMP.CONTABLE BS50.-,S/G NOTA SEDEM/GG/EB/ORU N°0092/2023,02/03/2023.REF.:I-2022-07 P/C ECEBOL A/F INGENIERIA LOGISTICA PERU E.I.R.L. LIB.00132032001 ECEBOL - GESTION OPERATIVA REF.:COMISIONES ENMIENDA 5 LC I-2022-07."/>
    <m/>
    <m/>
    <m/>
    <m/>
    <m/>
    <m/>
    <n v="601.13"/>
    <n v="0"/>
    <s v="NO_CONCILIADO"/>
  </r>
  <r>
    <x v="32"/>
    <m/>
    <x v="32"/>
    <x v="41"/>
    <s v="S10558070001"/>
    <s v="COB"/>
    <n v="1055807"/>
    <m/>
    <s v="'COBRO DE'||ÚTILES DE ESCRITORIO POR EL COMPROBANTE NRO.1055805 DE LA FECHA S/G. NOTA CITE PRS/GAFC-3496/2022 DE F.16.12.2022 (HRE-TGL-19648), ENVIADA POR YACIMIENTOS PETROLIFEROS FISCALES BOLIVIANOS DEBITO DE LA LIBRETA 00513022001 YPFB  OPERACIONES"/>
    <m/>
    <m/>
    <m/>
    <m/>
    <m/>
    <m/>
    <n v="50"/>
    <n v="0"/>
    <s v="NO_CONCILIADO"/>
  </r>
  <r>
    <x v="22"/>
    <m/>
    <x v="22"/>
    <x v="42"/>
    <s v="Q17738550002"/>
    <s v="CRV"/>
    <n v="1773855"/>
    <m/>
    <s v="NUMERO DE LIBRETA CUT: 00283012001 OPERACIÓN E18 TRANSFERENCIA DEL SISTEMA FINANCIERO POR CUENTA DE TERCEROS A LA CUT SOL. ESC. DE SOCIEDAD JENNEFER SRL"/>
    <m/>
    <m/>
    <m/>
    <m/>
    <m/>
    <m/>
    <n v="0"/>
    <n v="17166.12"/>
    <s v="NO_CONCILIADO"/>
  </r>
  <r>
    <x v="10"/>
    <m/>
    <x v="10"/>
    <x v="42"/>
    <s v="G21930490004"/>
    <s v="DVD"/>
    <n v="17796"/>
    <m/>
    <s v="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
    <m/>
    <m/>
    <m/>
    <m/>
    <m/>
    <m/>
    <n v="641759.27"/>
    <n v="0"/>
    <s v="NO_CONCILIADO"/>
  </r>
  <r>
    <x v="62"/>
    <m/>
    <x v="62"/>
    <x v="42"/>
    <s v="G21937420001"/>
    <s v="CVD"/>
    <n v="2193742"/>
    <m/>
    <s v="COBRO COSTOS DE PAPELERIA POR REGULARIZACION DE TRANSFERENCIA DEL EXTERIOR POR ORDEN DE CONSULADO GENERAL DE BOLIVIA EN SANTIAGO CHILE REF.: RECAUDACIONES GESTORIA CONSULAR ENERO/23 LIB. 00010011102 MIN.RELACIONES EXTERIORES - GESTORIA CONSULAR LEY Nº 3108"/>
    <m/>
    <m/>
    <m/>
    <m/>
    <m/>
    <m/>
    <n v="50"/>
    <n v="0"/>
    <s v="NO_CONCILIADO"/>
  </r>
  <r>
    <x v="62"/>
    <m/>
    <x v="62"/>
    <x v="42"/>
    <s v="G21937440001"/>
    <s v="CVD"/>
    <n v="2193744"/>
    <m/>
    <s v="COBRO COSTOS DE PAPELERIA POR REGULARIZACION DE TRANSFERENCIA DEL EXTERIOR POR ORDEN DE CONSULADO GENERAL DE BOLIVIA EN ARICA CHILE REF.: RECAUDACIONES GESTORIA CONSULAR FEBRERO 2023 LIB. 00010011102 MIN.RELACIONES EXTERIORES - GESTORIA CONSULAR LEY Nº 3108"/>
    <m/>
    <m/>
    <m/>
    <m/>
    <m/>
    <m/>
    <n v="50"/>
    <n v="0"/>
    <s v="NO_CONCILIADO"/>
  </r>
  <r>
    <x v="103"/>
    <m/>
    <x v="103"/>
    <x v="42"/>
    <s v="G21937460001"/>
    <s v="CVD"/>
    <n v="2193746"/>
    <m/>
    <s v="COBRO COSTOS DE PAPELERIA SEGUN TRANSFERENCIA DEL EXTERIOR POR ORDEN DE TRADERSOUTH LIMITED REF.: CRED SAMPLES OF BL/PURPOSE/OTHR LIB. 00593012001 EMPRESA ESTATAL YACANA - RECURSOS PROPIOS"/>
    <m/>
    <m/>
    <m/>
    <m/>
    <m/>
    <m/>
    <n v="50"/>
    <n v="0"/>
    <s v="NO_CONCILIADO"/>
  </r>
  <r>
    <x v="109"/>
    <m/>
    <x v="109"/>
    <x v="42"/>
    <s v="S10558630003"/>
    <s v="COB"/>
    <n v="1055863"/>
    <m/>
    <s v="||TRANSFERENCIA DE FONDOS S/G. MENSAJES SWIFT NROS. 3794 Y 3793 DE LA FECHA, Y NOTA REMITIDA POR LA DIRECCIÓN GENERAL DE AERONAUTICA CIVIL CITE: DGAC-10774/2022 DE FECHA 31/03/2022 (HRE-TGL-5031) (SECTOR PÚBLICO - SOBREVUELOS). DÉBITO DE LA LIBRETA 0117012001 DGAC, REPOSICIÓN ÚTILES DE ESCRITORIO."/>
    <m/>
    <m/>
    <m/>
    <m/>
    <m/>
    <m/>
    <n v="50"/>
    <n v="0"/>
    <s v="NO_CONCILIADO"/>
  </r>
  <r>
    <x v="29"/>
    <m/>
    <x v="29"/>
    <x v="42"/>
    <s v="S10558500001"/>
    <s v="COB"/>
    <n v="1055850"/>
    <m/>
    <s v="COBRO DE UTILES DE ESCRITORIO POR´||COMPLEMENTO AL COMP. S-1055847 DE LA FECHA REF.: REF.: COMIS.DE TRANSF.DEL BANQUERO EUR 1,334.- F.V. 28/12/2022 PAGO A PERMANENT COURTOF ARBITRATION POR MEMBRESIA POR EUR 12,50 LIB.00099021001 TGN RECURSOS ORDINARIO (3987) COBRO UTILES DE ESCRITORIO"/>
    <m/>
    <m/>
    <m/>
    <m/>
    <m/>
    <m/>
    <n v="50"/>
    <n v="0"/>
    <s v="NO_CONCILIADO"/>
  </r>
  <r>
    <x v="109"/>
    <m/>
    <x v="109"/>
    <x v="43"/>
    <s v="S10559150003"/>
    <s v="COB"/>
    <n v="1055915"/>
    <m/>
    <s v="||TRANSFERENCIAS DEL EXTERIOR SEGUN MENSAJES SWIFT NROS. 3849 Y 3847 DE LA FECHA Y NOTA CITE: DGAC-10774/2022 DE FECHA 31/03/2022. (HRE-TGL-5031) REMITIDA POR DIRECCIÓN GENERAL DE AERONAUTICA CIVIL. (SECTOR PÚBLICO - SOBREVUELOS) DEBITO DE LA LIBRETA 0117012001 DGAC, REPOSICIÓN DE ÚTILES DE ESCRITORIO"/>
    <m/>
    <m/>
    <m/>
    <m/>
    <m/>
    <m/>
    <n v="50"/>
    <n v="0"/>
    <s v="NO_CONCILIADO"/>
  </r>
  <r>
    <x v="60"/>
    <m/>
    <x v="60"/>
    <x v="43"/>
    <s v="Q17749330002"/>
    <s v="CRV"/>
    <n v="1774933"/>
    <m/>
    <s v="NUMERO DE LIBRETA CUT: 00099021001 OPERACIÓN E18 TRANSFERENCIA DEL SISTEMA FINANCIERO POR CUENTA DE TERCEROS A LA CUT TRANSFERENCIA TRANSFERENCIA AL TGN DE ACUERDO LEY NÂ° 1493 REGLAMENTADA POR EL DS NÂ° 4848 SOLICITUD ENDE TRANSMISION S.A."/>
    <m/>
    <m/>
    <m/>
    <m/>
    <m/>
    <m/>
    <n v="0"/>
    <n v="3844881.92"/>
    <s v="NO_CONCILIADO"/>
  </r>
  <r>
    <x v="62"/>
    <m/>
    <x v="62"/>
    <x v="43"/>
    <s v="G21951790001"/>
    <s v="CVD"/>
    <n v="2195179"/>
    <m/>
    <s v="COBRO COSTOS DE PAPELERIA POR REGULARIZACION DE TRANSFERENCIA DEL EXTERIOR POR ORDEN DE SECCIÓN CONSULAR DE BOLIVIA EN GRAN BRETAÑA LONDRES REF.: RECAUDACIÓN GESTORIA CONSULAR POR EL MES DE FEBRERO 2023 LIB. 00010011102 MIN.RELACIONES EXTERIORES - GESTORIA CONSULAR LEY Nº 3108"/>
    <m/>
    <m/>
    <m/>
    <m/>
    <m/>
    <m/>
    <n v="50"/>
    <n v="0"/>
    <s v="NO_CONCILIADO"/>
  </r>
  <r>
    <x v="62"/>
    <m/>
    <x v="62"/>
    <x v="43"/>
    <s v="G21951770001"/>
    <s v="CVD"/>
    <n v="2195177"/>
    <m/>
    <s v="COBRO COSTOS DE PAPELERIA POR REGULARIZACION DE TRANSFERENCIA DEL EXTERIOR POR ORDEN DE CONSULADO DE BOLIVIA EN ARGENTINA JUJUY REF.: RECAUDACIÓN GESTORIA CONSULAR POR LOS MESES DE ENERO Y FEBRERO 2023 LIB. 00010011102 MIN.RELACIONES EXTERIORES - GESTORIA CONSULAR LEY Nº 3108"/>
    <m/>
    <m/>
    <m/>
    <m/>
    <m/>
    <m/>
    <n v="50"/>
    <n v="0"/>
    <s v="NO_CONCILIADO"/>
  </r>
  <r>
    <x v="62"/>
    <m/>
    <x v="62"/>
    <x v="43"/>
    <s v="G21953140001"/>
    <s v="CVD"/>
    <n v="2195314"/>
    <m/>
    <s v="COBRO COSTOS DE PAPELERIA POR REGULARIZACION DE TRANSFERENCIA DEL EXTERIOR POR ORDEN DE CONSULADO DE BOLIVIA EN ARGENTINA ORAN REF.: RECAUDACION GESTORÍA CONSULAR POR LOS MESES DE ENERO A DICIEMBRE 2022 LIB. 00010011102 MIN.RELACIONES EXTERIORES - GESTORIA CONSULAR LEY Nº 3108"/>
    <m/>
    <m/>
    <m/>
    <m/>
    <m/>
    <m/>
    <n v="50"/>
    <n v="0"/>
    <s v="NO_CONCILIADO"/>
  </r>
  <r>
    <x v="5"/>
    <m/>
    <x v="5"/>
    <x v="43"/>
    <s v="G21953120004"/>
    <s v="DVD"/>
    <n v="17800"/>
    <m/>
    <s v="VENTA DE DIVISAS CON TRANSFERENCIA DE FONDOS A SOLICITUD DE INSTITUTO NACIONAL DE INNOVACION AGROPECUARIA Y FORESTAL (INIAF) SEGUN SOLICITUD 17800 REF: 400100202 - PAGO POR MENBRESIA, ACREDITACION ANUAL QUE CORRESPONDE A LA GESTION 2024 Y LA 3RA CUOTA POR AUDITORIA TECNICA ISTA SEGUN NOTA DE SOLICIT LIB. 00222012001 INIAF- A NIVEL NACIONAL POR DIFERENCIAL CAMBIARIO"/>
    <m/>
    <m/>
    <m/>
    <m/>
    <m/>
    <m/>
    <n v="2177.92"/>
    <n v="0"/>
    <s v="NO_CONCILIADO"/>
  </r>
  <r>
    <x v="73"/>
    <m/>
    <x v="73"/>
    <x v="44"/>
    <s v="F0012094"/>
    <s v="NTE"/>
    <n v="5294753"/>
    <m/>
    <s v="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
    <m/>
    <m/>
    <m/>
    <m/>
    <m/>
    <m/>
    <n v="2892101.07"/>
    <n v="0"/>
    <s v="NO_CONCILIADO"/>
  </r>
  <r>
    <x v="73"/>
    <m/>
    <x v="73"/>
    <x v="44"/>
    <s v="F0012099"/>
    <s v="NTE"/>
    <n v="5291434"/>
    <m/>
    <s v="A:00099021001 TRANSFERENCIA DE RECUPERACIONES SEGÚN NOTA GEF-LCR-CMD-0119-NOT/23 POR CONCEPTO DE PAGO DE CAPITAL E INTERES DE ACUERDO A CONTRATO DE FIDEICOMISO “PROYECTOS DE INVERSION PUBLICA” CORRESPONDIENTE AL GAM VILLA CHARCAS."/>
    <m/>
    <m/>
    <m/>
    <m/>
    <m/>
    <m/>
    <n v="0"/>
    <n v="137014.67000000001"/>
    <s v="NO_CONCILIADO"/>
  </r>
  <r>
    <x v="69"/>
    <m/>
    <x v="69"/>
    <x v="44"/>
    <s v="G21965160002"/>
    <s v="CRV"/>
    <n v="2196516"/>
    <m/>
    <s v="REGULARIZACION DE TRANSFERENCIA DEL EXTERIOR SEGUN SWIFT NO.3812 DE FECHA 09/03/2023 ORDENANTE: CONSULADO GERAL DA BOLIVIA (BR/SAO PAULO) REF.: S063066326E201 - 0458606 LIB. 00340012005 SEGIP - RECAUDACION EXTERIOR - CEDULAS DE IDENTIDAD"/>
    <m/>
    <m/>
    <m/>
    <m/>
    <m/>
    <m/>
    <n v="0"/>
    <n v="27318.92"/>
    <s v="NO_CONCILIADO"/>
  </r>
  <r>
    <x v="102"/>
    <m/>
    <x v="102"/>
    <x v="44"/>
    <s v="G21963670003"/>
    <s v="COB"/>
    <n v="2196367"/>
    <m/>
    <s v="TRANSFERENCIA RECIBIDA DEL EXTERIOR SEGÚN MENSAJES SWIFT Nos. 3914-3913 (REM.EXT.) DE FECHA 09-03-2023 POR DESEMBOLSO DE CAF PRÉSTAMO CFA009757 FPS &quot;MI RIEGO TECNIFICADO&quot; LIBRETA N° 00287102001 FPS-RECURSOS PROPIOS REF.: UTILES DE ESCRITORIO"/>
    <m/>
    <m/>
    <m/>
    <m/>
    <m/>
    <m/>
    <n v="50"/>
    <n v="0"/>
    <s v="NO_CONCILIADO"/>
  </r>
  <r>
    <x v="69"/>
    <m/>
    <x v="69"/>
    <x v="44"/>
    <s v="G21965170001"/>
    <s v="CVD"/>
    <n v="2196517"/>
    <m/>
    <s v="COBRO COSTOS DE PAPELERIA POR REGULARIZACION DE TRANSFERENCIA DEL EXTERIOR POR ORDEN DE CONSULADO GERAL DA BOLIVIA (BR/SAO PAULO) REF.: S063066326E201 - 0458606 LIB. 00340012003 RECAUDACION EXTRANJERIA - C.I. -L.C."/>
    <m/>
    <m/>
    <m/>
    <m/>
    <m/>
    <m/>
    <n v="50"/>
    <n v="0"/>
    <s v="NO_CONCILIADO"/>
  </r>
  <r>
    <x v="69"/>
    <m/>
    <x v="69"/>
    <x v="44"/>
    <s v="G21965260002"/>
    <s v="CRV"/>
    <n v="2196526"/>
    <m/>
    <s v="REGULARIZACION DE TRANSFERENCIA DEL EXTERIOR SEGUN SWIFT NO.3855 DE FECHA 09/03/2023 ORDENANTE: CONSULADO GENERAL DE BOLIVIA EN BUENOS AIRES ARGENTINA REF.: GOVERNMENT SERVICIOS LIB. 00340012005 SEGIP - RECAUDACION EXTERIOR - CEDULAS DE IDENTIDAD"/>
    <m/>
    <m/>
    <m/>
    <m/>
    <m/>
    <m/>
    <n v="0"/>
    <n v="118261.8"/>
    <s v="NO_CONCILIADO"/>
  </r>
  <r>
    <x v="63"/>
    <m/>
    <x v="63"/>
    <x v="44"/>
    <s v="Q17755170002"/>
    <s v="CRV"/>
    <n v="1775517"/>
    <m/>
    <s v="NUMERO DE LIBRETA CUT: 03420102001 OPERACIÓN E18 TRANSFERENCIA DEL SISTEMA FINANCIERO POR CUENTA DE TERCEROS A LA CUT TRANSFERENCIA DE RECURSOS DEL FIDEICOMISO AEVIVIENDA GASTOS DE FUNCIONAMIENTO"/>
    <m/>
    <m/>
    <m/>
    <m/>
    <m/>
    <m/>
    <n v="0"/>
    <n v="3383901.4"/>
    <s v="NO_CONCILIADO"/>
  </r>
  <r>
    <x v="62"/>
    <m/>
    <x v="62"/>
    <x v="44"/>
    <s v="G21965290001"/>
    <s v="CVD"/>
    <n v="2196529"/>
    <m/>
    <s v="COBRO COSTOS DE PAPELERIA POR REGULARIZACION DE TRANSFERENCIA DEL EXTERIOR POR ORDEN DE VICECONSULADO DE BOLIVIA EN GRANADA ESPAÑA REF.: RECAUDACIONES GESTORIA CONSULAR POR EL MES DE FEBRERO 2022 LIB. 00010011102 MIN.RELACIONES EXTERIORES - GESTORIA CONSULAR LEY Nº 3108"/>
    <m/>
    <m/>
    <m/>
    <m/>
    <m/>
    <m/>
    <n v="50"/>
    <n v="0"/>
    <s v="NO_CONCILIADO"/>
  </r>
  <r>
    <x v="69"/>
    <m/>
    <x v="69"/>
    <x v="44"/>
    <s v="G21965270001"/>
    <s v="CVD"/>
    <n v="2196527"/>
    <m/>
    <s v="COBRO COSTOS DE PAPELERIA POR REGULARIZACION DE TRANSFERENCIA DEL EXTERIOR POR ORDEN DE CONSULADO GENERAL DE BOLIVIA EN BUENOS AIRES ARGENTINA REF.: GOVERNMENT SERVICIOS LIB. 00340012003 RECAUDACION EXTRANJERIA - C.I. -L.C."/>
    <m/>
    <m/>
    <m/>
    <m/>
    <m/>
    <m/>
    <n v="50"/>
    <n v="0"/>
    <s v="NO_CONCILIADO"/>
  </r>
  <r>
    <x v="62"/>
    <m/>
    <x v="62"/>
    <x v="44"/>
    <s v="G21965250001"/>
    <s v="CVD"/>
    <n v="2196525"/>
    <m/>
    <s v="COBRO COSTOS DE PAPELERIA POR REGULARIZACION DE TRANSFERENCIA DEL EXTERIOR POR ORDEN DE CONSULADO GENERAL DE BOLIVIA EN BUENOS AIRES ARGENTINA REF.: DEVOLUCIÓN GASTOS DE FUNCIONAMIENTO Y REMESA ADICIONAL GESTIÓN 2022 LIB. 00099021001 TGN-RECURSOS ORDINARIOS (3987)"/>
    <m/>
    <m/>
    <m/>
    <m/>
    <m/>
    <m/>
    <n v="50"/>
    <n v="0"/>
    <s v="NO_CONCILIADO"/>
  </r>
  <r>
    <x v="62"/>
    <m/>
    <x v="62"/>
    <x v="44"/>
    <s v="G21965230001"/>
    <s v="CVD"/>
    <n v="2196523"/>
    <m/>
    <s v="COBRO COSTOS DE PAPELERIA POR REGULARIZACION DE TRANSFERENCIA DEL EXTERIOR POR ORDEN DE EMBAJADA DEL ESTADO PLURINACIONAL DE BOLIVIA EN BRUSELAS BELGICA REF.: DEVOLUCIÓN GASTOS DE FUNCIONAMIENTO GESTIÓN 2022 LIB. 00099021001 TGN-RECURSOS ORDINARIOS (3987)"/>
    <m/>
    <m/>
    <m/>
    <m/>
    <m/>
    <m/>
    <n v="50"/>
    <n v="0"/>
    <s v="NO_CONCILIADO"/>
  </r>
  <r>
    <x v="62"/>
    <m/>
    <x v="62"/>
    <x v="44"/>
    <s v="G21965190001"/>
    <s v="CVD"/>
    <n v="2196519"/>
    <m/>
    <s v="COBRO COSTOS DE PAPELERIA POR REGULARIZACION DE TRANSFERENCIA DEL EXTERIOR POR ORDEN DE CONSULADO DE BOLIVIA EN SEVILLA ESPAÑA REF.: RECAUDACIONES GESTORÍA CONSULAR POR EL MES DE FEBRERO 2022 LIB. 00010011102 MIN.RELACIONES EXTERIORES - GESTORIA CONSULAR LEY Nº 3108"/>
    <m/>
    <m/>
    <m/>
    <m/>
    <m/>
    <m/>
    <n v="50"/>
    <n v="0"/>
    <s v="NO_CONCILIADO"/>
  </r>
  <r>
    <x v="62"/>
    <m/>
    <x v="62"/>
    <x v="44"/>
    <s v="G21965210001"/>
    <s v="CVD"/>
    <n v="2196521"/>
    <m/>
    <s v="COBRO COSTOS DE PAPELERIA POR REGULARIZACION DE TRANSFERENCIA DEL EXTERIOR POR ORDEN DE EMBAJADA DE BOLIVIA EN PARIS FRANCIA REF.: RECAUDACIONES GESTORÍA CONSULAR POR EL MES DE FEBRERO 2022 LIB. 00010011102 MIN.RELACIONES EXTERIORES - GESTORIA CONSULAR LEY Nº 3108"/>
    <m/>
    <m/>
    <m/>
    <m/>
    <m/>
    <m/>
    <n v="50"/>
    <n v="0"/>
    <s v="NO_CONCILIADO"/>
  </r>
  <r>
    <x v="62"/>
    <m/>
    <x v="62"/>
    <x v="44"/>
    <s v="G21965310001"/>
    <s v="CVD"/>
    <n v="2196531"/>
    <m/>
    <s v="COBRO COSTOS DE PAPELERIA POR REGULARIZACION DE TRANSFERENCIA DEL EXTERIOR POR ORDEN DE CONSULADO GENERAL DE BOLIVIA EN SAN PABLO BRASIL REF.: RECAUDACIONES GESTORÍA CONSULAR POR EL MES DE FEBRERO 2022 LIB. 00010011102 MIN.RELACIONES EXTERIORES - GESTORIA CONSULAR LEY Nº 3108"/>
    <m/>
    <m/>
    <m/>
    <m/>
    <m/>
    <m/>
    <n v="50"/>
    <n v="0"/>
    <s v="NO_CONCILIADO"/>
  </r>
  <r>
    <x v="34"/>
    <m/>
    <x v="34"/>
    <x v="44"/>
    <s v="G21967850002"/>
    <s v="CRV"/>
    <n v="2196785"/>
    <m/>
    <s v="TRANSFERENCIA DEL EXTERIOR SEGUN SWIFT NO.3931 Y 3930 DE FECHA 09/03/2023 ORDENANTE: BRASILQUIMICA INDUSTRIA E COMERCIO LTDA REF.: CRED INV YLB-GCO-0036-ODV/23-VEX LIB. 00597012001 RECURSOS PROPIOS VENTAS YLB"/>
    <m/>
    <m/>
    <m/>
    <m/>
    <m/>
    <m/>
    <n v="0"/>
    <n v="65938.320000000007"/>
    <s v="NO_CONCILIADO"/>
  </r>
  <r>
    <x v="27"/>
    <m/>
    <x v="27"/>
    <x v="44"/>
    <s v="Q17755510002"/>
    <s v="CRV"/>
    <n v="1775551"/>
    <m/>
    <s v="NUMERO DE LIBRETA CUT: 00086014407 OPERACIÓN E75 TRANSFERENCIA DE LA CUENTA FISCAL BUN A LA CUT EN MN TRANSFERENCIA DE FONDOS A SOLICITUD DE: GOBIERNO AUTONOMO MUNICIPAL DE MONTEAGUADO, CITE:G.A.M.MONTEAGUDO S.A.F.NÂ°021/2023 CUENTA CUT 3987 LIBRETA NÂ° 00086014407 MMAYA-BS PLAN NACIONAL DE CUE"/>
    <m/>
    <m/>
    <m/>
    <m/>
    <m/>
    <m/>
    <n v="0"/>
    <n v="66384.97"/>
    <s v="NO_CONCILIADO"/>
  </r>
  <r>
    <x v="15"/>
    <m/>
    <x v="15"/>
    <x v="44"/>
    <s v="Q17755540002"/>
    <s v="CRV"/>
    <n v="1775554"/>
    <m/>
    <s v="NUMERO DE LIBRETA CUT: 00099021001 OPERACIÓN E75 TRANSFERENCIA DE LA CUENTA FISCAL BUN A LA CUT EN MN TRANSFERENCIA DE FONDOS A SOLICITUD DE: GOBIERNO AUTONOMO DEPARTAMENTAL DE ORURO, CITE: GAD-ORU/SDAFP/UF/ATCP/CE-0047/2023 CUENTA CUT 3987 LIBRETA NÂ° 00099021001 TGN-RECURSOS ORDINARIOS"/>
    <m/>
    <m/>
    <m/>
    <m/>
    <m/>
    <m/>
    <n v="0"/>
    <n v="260348.41"/>
    <s v="NO_CONCILIADO"/>
  </r>
  <r>
    <x v="34"/>
    <m/>
    <x v="34"/>
    <x v="44"/>
    <s v="G21967860001"/>
    <s v="CVD"/>
    <n v="2196786"/>
    <m/>
    <s v="COBRO COSTOS DE PAPELERIA SEGUN TRANSFERENCIA DEL EXTERIOR POR ORDEN DE BRASILQUIMICA INDUSTRIA E COMERCIO LTDA REF.: CRED INV YLB-GCO-0036-ODV/23-VEX LIB. 00597012001 RECURSOS PROPIOS VENTAS YLB"/>
    <m/>
    <m/>
    <m/>
    <m/>
    <m/>
    <m/>
    <n v="50"/>
    <n v="0"/>
    <s v="NO_CONCILIADO"/>
  </r>
  <r>
    <x v="62"/>
    <m/>
    <x v="62"/>
    <x v="44"/>
    <s v="G21967840001"/>
    <s v="CVD"/>
    <n v="2196784"/>
    <m/>
    <s v="COBRO COSTOS DE PAPELERIA POR REGULARIZACION DE TRANSFERENCIA DEL EXTERIOR POR ORDEN DE SECCIÓN CONSULAR DE BOLIVIA EN CHINA BEIJING REF.: RECAUDACION GESTORÍA CONSULAR POR EL MES DE FEBRERO 2023 LIB. 00010011102 MIN.RELACIONES EXTERIORES - GESTORIA CONSULAR LEY Nº 3108"/>
    <m/>
    <m/>
    <m/>
    <m/>
    <m/>
    <m/>
    <n v="50"/>
    <n v="0"/>
    <s v="NO_CONCILIADO"/>
  </r>
  <r>
    <x v="32"/>
    <m/>
    <x v="32"/>
    <x v="44"/>
    <s v="S10559580001"/>
    <s v="COB"/>
    <n v="1055958"/>
    <m/>
    <s v="'COBRO DE'||UTILES DE ESCRITORIO POR EL COMPROBANTE N° 1055956 DE LA FECHA, S/G.NOTA CITE: PRS/GAFC-3496/2022 DE FECHA 16/12/2022 (HRE-TGL-19648) ENVIADO POR YACIMIENTOS PETROLIFEROS FISCALES BOLIVIANOS. (SECTOR PÚBLICO-EXPORTACIONES). DÉBITO DE LA LIBRETA 00513022001 YPFB - OPERACIONES."/>
    <m/>
    <m/>
    <m/>
    <m/>
    <m/>
    <m/>
    <n v="50"/>
    <n v="0"/>
    <s v="NO_CONCILIADO"/>
  </r>
  <r>
    <x v="32"/>
    <m/>
    <x v="32"/>
    <x v="44"/>
    <s v="S10559570001"/>
    <s v="COB"/>
    <n v="1055957"/>
    <m/>
    <s v="'COBRO DE'||ÚTILES DE ESCRITORIO POR EL COMPROBANTE NRO. 1055955 DE LA FECHA, S/G. NOTA CITE CITE PRS/GAFC-3496/2022 DE FECHA 16/12/2022 (HRE-TGL-19648) ENVIADO POR YACIMIENTOS PETROLIFEROS FISCALES BOLIVIANOS. DEBITO DE LA LIBRETA 00513022001 YPFB - OPERACIONES."/>
    <m/>
    <m/>
    <m/>
    <m/>
    <m/>
    <m/>
    <n v="50"/>
    <n v="0"/>
    <s v="NO_CONCILIADO"/>
  </r>
  <r>
    <x v="1"/>
    <m/>
    <x v="1"/>
    <x v="44"/>
    <s v="L00050440001"/>
    <s v="DEV"/>
    <n v="247"/>
    <m/>
    <s v="REGISTRO DEL VENCIMIENTO DEL BONO DEL TESORO NEGOCIABLE - AMORTIZABLE DEL FPAH, CLAVE DE SERIE: TGNFPAH-N2A-20, SEGUN DOCUMENTACION ADJUNTA. &lt;&gt;"/>
    <m/>
    <m/>
    <m/>
    <m/>
    <m/>
    <m/>
    <n v="172975000"/>
    <n v="0"/>
    <s v="NO_CONCILIADO"/>
  </r>
  <r>
    <x v="69"/>
    <m/>
    <x v="69"/>
    <x v="44"/>
    <s v="G21970850002"/>
    <s v="CRV"/>
    <n v="2197085"/>
    <m/>
    <s v="TRANSFERENCIA DEL EXTERIOR SEGUN SWIFT NO.3933 DE FECHA 09/03/2023 ORDENANTE: CONSULADO GENERAL DE BOLIVIA BUENOS AIRES ARGENTINA REF.: GOVERNMENT SERVI LIB. 00340012005 SEGIP - RECAUDACION EXTERIOR - CEDULAS DE IDENTIDAD"/>
    <m/>
    <m/>
    <m/>
    <m/>
    <m/>
    <m/>
    <n v="0"/>
    <n v="36182.93"/>
    <s v="NO_CONCILIADO"/>
  </r>
  <r>
    <x v="69"/>
    <m/>
    <x v="69"/>
    <x v="44"/>
    <s v="G21970860001"/>
    <s v="CVD"/>
    <n v="2197086"/>
    <m/>
    <s v="COBRO COSTOS DE PAPELERIA SEGUN TRANSFERENCIA DEL EXTERIOR POR ORDEN DE CONSULADO GENERAL DE BOLIVIA BUENOS AIRES ARGENTINA REF.: GOVERNMENT SERVI LIB. 00340012003 RECAUDACION EXTRANJERIA - C.I. -L.C."/>
    <m/>
    <m/>
    <m/>
    <m/>
    <m/>
    <m/>
    <n v="50"/>
    <n v="0"/>
    <s v="NO_CONCILIADO"/>
  </r>
  <r>
    <x v="62"/>
    <m/>
    <x v="62"/>
    <x v="44"/>
    <s v="G21970990001"/>
    <s v="CVD"/>
    <n v="2197099"/>
    <m/>
    <s v="COBRO COSTOS DE PAPELERIA SEGUN TRANSFERENCIA DEL EXTERIOR POR ORDEN DE CONSULADO GENERAL DE BOLIVIA EN EE.UU. LOS ANGELES REF.: RECAUDACIÓN GESTORIA CONSULAR POR EL MES DE FEBRERO 2023 LIB. 00010011102 MIN.RELACIONES EXTERIORES - GESTORIA CONSULAR LEY Nº 3108"/>
    <m/>
    <m/>
    <m/>
    <m/>
    <m/>
    <m/>
    <n v="50"/>
    <n v="0"/>
    <s v="NO_CONCILIADO"/>
  </r>
  <r>
    <x v="62"/>
    <m/>
    <x v="62"/>
    <x v="44"/>
    <s v="G21970930001"/>
    <s v="CVD"/>
    <n v="2197093"/>
    <m/>
    <s v="COBRO COSTOS DE PAPELERIA POR REGULARIZACION DE TRANSFERENCIA DEL EXTERIOR POR ORDEN DE CONSULADO DE BOLIVIA EN CÁCERES BRASIL REF.: RECAUDACIÓN GESTORIA CONSULAR POR EL MES DE FEBRERO 2023 LIB. 00010011102 MIN.RELACIONES EXTERIORES - GESTORIA CONSULAR LEY Nº 3108"/>
    <m/>
    <m/>
    <m/>
    <m/>
    <m/>
    <m/>
    <n v="50"/>
    <n v="0"/>
    <s v="NO_CONCILIADO"/>
  </r>
  <r>
    <x v="62"/>
    <m/>
    <x v="62"/>
    <x v="44"/>
    <s v="G21970950001"/>
    <s v="CVD"/>
    <n v="2197095"/>
    <m/>
    <s v="COBRO COSTOS DE PAPELERIA POR REGULARIZACION DE TRANSFERENCIA DEL EXTERIOR POR ORDEN DE CONSULADO GENERAL DE BOLIVIA EN EE.UU. NEW YORK REF.: RECAUDACIÓN GESTORIA CONSULAR POR EL MES DE FEBRERO 2023 LIB. 00010011102 MIN.RELACIONES EXTERIORES - GESTORIA CONSULAR LEY Nº 3108"/>
    <m/>
    <m/>
    <m/>
    <m/>
    <m/>
    <m/>
    <n v="50"/>
    <n v="0"/>
    <s v="NO_CONCILIADO"/>
  </r>
  <r>
    <x v="62"/>
    <m/>
    <x v="62"/>
    <x v="44"/>
    <s v="G21970970001"/>
    <s v="CVD"/>
    <n v="2197097"/>
    <m/>
    <s v="COBRO COSTOS DE PAPELERIA SEGUN TRANSFERENCIA DEL EXTERIOR POR ORDEN DE CONSULADO GENERAL DE BOLIVIA EN EE.UU. MIAMI REF.: RECAUDACION GESTORÍA CONSULAR POR EL MES DE FEBRERO 2023 LIB. 00010011102 MIN.RELACIONES EXTERIORES - GESTORIA CONSULAR LEY Nº 3108"/>
    <m/>
    <m/>
    <m/>
    <m/>
    <m/>
    <m/>
    <n v="50"/>
    <n v="0"/>
    <s v="NO_CONCILIADO"/>
  </r>
  <r>
    <x v="32"/>
    <m/>
    <x v="32"/>
    <x v="44"/>
    <s v="S10560130001"/>
    <s v="COB"/>
    <n v="1056013"/>
    <m/>
    <s v="'COBRO DE'||ÚTILES DE ESCRITORIO POR EL COMPROBANTE NRO.1056012 DE LA FECHA S/G. NOTA CITE GAFC-0552/DFC/URTE-065/2023 DE FECHA 8.03.2023 (HRE-TGL-4259) ENVIADA POR YACIMIENTOS PETROLIFEROS FISCALES BOLIVIANOS DEBITO DE LA LIBRETA 00513022001 YPFB  OPERACIONES"/>
    <m/>
    <m/>
    <m/>
    <m/>
    <m/>
    <m/>
    <n v="50"/>
    <n v="0"/>
    <s v="NO_CONCILIADO"/>
  </r>
  <r>
    <x v="1"/>
    <m/>
    <x v="1"/>
    <x v="45"/>
    <s v="Q17761040002"/>
    <s v="CRV"/>
    <n v="1776104"/>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1"/>
    <m/>
    <x v="1"/>
    <x v="45"/>
    <s v="Q17761050002"/>
    <s v="CRV"/>
    <n v="1776105"/>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1"/>
    <m/>
    <x v="1"/>
    <x v="45"/>
    <s v="Q17761060002"/>
    <s v="CRV"/>
    <n v="1776106"/>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1"/>
    <m/>
    <x v="1"/>
    <x v="45"/>
    <s v="Q17761070002"/>
    <s v="CRV"/>
    <n v="1776107"/>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1"/>
    <m/>
    <x v="1"/>
    <x v="45"/>
    <s v="Q17761080002"/>
    <s v="CRV"/>
    <n v="1776108"/>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1"/>
    <m/>
    <x v="1"/>
    <x v="45"/>
    <s v="Q17761100002"/>
    <s v="CRV"/>
    <n v="1776110"/>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1"/>
    <m/>
    <x v="1"/>
    <x v="45"/>
    <s v="Q17761180002"/>
    <s v="CRV"/>
    <n v="1776118"/>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1461878.94"/>
    <s v="NO_CONCILIADO"/>
  </r>
  <r>
    <x v="114"/>
    <m/>
    <x v="114"/>
    <x v="45"/>
    <s v="G21985770002"/>
    <s v="CRV"/>
    <n v="2198577"/>
    <m/>
    <s v="REGULARIZACION DE TRANSFERENCIA DEL EXTERIOR SEGUN SWIFT NO.3805 DE FECHA 10/03/2023 ORDENANTE: KENNY SCHULZ (BRAZIL) REF.: CHARTER TAB CONT.COM 04/2023 LIB. 00525012001 LBP-TRANSPORTES AEREOS BOLIVIANOS (4030001162)"/>
    <m/>
    <m/>
    <m/>
    <m/>
    <m/>
    <m/>
    <n v="0"/>
    <n v="788900"/>
    <s v="NO_CONCILIADO"/>
  </r>
  <r>
    <x v="69"/>
    <m/>
    <x v="69"/>
    <x v="45"/>
    <s v="G21985790002"/>
    <s v="CRV"/>
    <n v="2198579"/>
    <m/>
    <s v="TRANSFERENCIA DEL EXTERIOR SEGUN SWIFT NO.3990 DE FECHA 10/03/2023 ORDENANTE: CONSULADO DE BOLIVIA EN MADRID REF.: 43 LICENCIAS DE CONDUCIR CORRESPONDIENTES AL MES DE FEBRERO 2.580,00 LIB. 00340012004 SEGIP-RECAUDACION EXTERIOR-LICENCIAS DE CONDUCIR"/>
    <m/>
    <m/>
    <m/>
    <m/>
    <m/>
    <m/>
    <n v="0"/>
    <n v="17493"/>
    <s v="NO_CONCILIADO"/>
  </r>
  <r>
    <x v="69"/>
    <m/>
    <x v="69"/>
    <x v="45"/>
    <s v="G21985810002"/>
    <s v="CRV"/>
    <n v="2198581"/>
    <m/>
    <s v="TRANSFERENCIA DEL EXTERIOR SEGUN SWIFT NO.3993 DE FECHA 10/03/2023 ORDENANTE: CONSULADO GENERAL DE BOLIVIA EN MADRID REF.: 525 CÉDULAS DE IDENTIDAD CORRESPONDIENTE AL MES DE FEBRERO 9.450 LIB. 00340012005 SEGIP - RECAUDACION EXTERIOR - CEDULAS DE IDENTIDAD"/>
    <m/>
    <m/>
    <m/>
    <m/>
    <m/>
    <m/>
    <n v="0"/>
    <n v="64586.9"/>
    <s v="NO_CONCILIADO"/>
  </r>
  <r>
    <x v="69"/>
    <m/>
    <x v="69"/>
    <x v="45"/>
    <s v="G21985870002"/>
    <s v="CRV"/>
    <n v="2198587"/>
    <m/>
    <s v="TRANSFERENCIA DEL EXTERIOR SEGUN SWIFT NO.4003 DE FECHA 10/03/2023 ORDENANTE: CONSULADO GENERAL DE BOLIVIA (BUENOS AIRES ARGENTINA) REF.: GOVERNMENT SERVICIOS LIB. 00340012005 SEGIP - RECAUDACION EXTERIOR - CEDULAS DE IDENTIDAD"/>
    <m/>
    <m/>
    <m/>
    <m/>
    <m/>
    <m/>
    <n v="0"/>
    <n v="80762.78"/>
    <s v="NO_CONCILIADO"/>
  </r>
  <r>
    <x v="69"/>
    <m/>
    <x v="69"/>
    <x v="45"/>
    <s v="G21985800001"/>
    <s v="CVD"/>
    <n v="2198580"/>
    <m/>
    <s v="COBRO COSTOS DE PAPELERIA SEGUN TRANSFERENCIA DEL EXTERIOR POR ORDEN DE CONSULADO DE BOLIVIA EN MADRID REF.: 43 LICENCIAS DE CONDUCIR CORRESPONDIENTES AL MES DE FEBRERO 2.580,00 LIB. 00340012003 RECAUDACION EXTRANJERIA - C.I. -L.C."/>
    <m/>
    <m/>
    <m/>
    <m/>
    <m/>
    <m/>
    <n v="50"/>
    <n v="0"/>
    <s v="NO_CONCILIADO"/>
  </r>
  <r>
    <x v="69"/>
    <m/>
    <x v="69"/>
    <x v="45"/>
    <s v="G21985820001"/>
    <s v="CVD"/>
    <n v="2198582"/>
    <m/>
    <s v="COBRO COSTOS DE PAPELERIA SEGUN TRANSFERENCIA DEL EXTERIOR POR ORDEN DE CONSULADO GENERAL DE BOLIVIA EN MADRID REF.: 525 CÉDULAS DE IDENTIDAD CORRESPONDIENTE AL MES DE FEBRERO 9.450 LIB. 00340012003 RECAUDACION EXTRANJERIA - C.I. -L.C."/>
    <m/>
    <m/>
    <m/>
    <m/>
    <m/>
    <m/>
    <n v="50"/>
    <n v="0"/>
    <s v="NO_CONCILIADO"/>
  </r>
  <r>
    <x v="62"/>
    <m/>
    <x v="62"/>
    <x v="45"/>
    <s v="G21985840001"/>
    <s v="CVD"/>
    <n v="2198584"/>
    <m/>
    <s v="COBRO COSTOS DE PAPELERIA POR REGULARIZACION DE TRANSFERENCIA DEL EXTERIOR POR ORDEN DE CONSULADO GENERAL DE BOLIVIA EN GINEBRA SUIZA REF.: RECAUDACIONES GESTORÍA CONSULAR POR EL MES DE FEBRERO 2023 LIB. 00010011102 MIN.RELACIONES EXTERIORES - GESTORIA CONSULAR LEY Nº 3108"/>
    <m/>
    <m/>
    <m/>
    <m/>
    <m/>
    <m/>
    <n v="50"/>
    <n v="0"/>
    <s v="NO_CONCILIADO"/>
  </r>
  <r>
    <x v="62"/>
    <m/>
    <x v="62"/>
    <x v="45"/>
    <s v="G21985860001"/>
    <s v="CVD"/>
    <n v="2198586"/>
    <m/>
    <s v="COBRO COSTOS DE PAPELERIA POR REGULARIZACION DE TRANSFERENCIA DEL EXTERIOR POR ORDEN DE CONSULADO DE BOLIVIA EN ARGENTINA CORDOBA REF.: RECAUDACIÓN GESTORIA CONSULAR POR LOS MESES DE ABRIL Y MAYO 2022 LIB. 00010011102 MIN.RELACIONES EXTERIORES - GESTORIA CONSULAR LEY Nº 3108"/>
    <m/>
    <m/>
    <m/>
    <m/>
    <m/>
    <m/>
    <n v="50"/>
    <n v="0"/>
    <s v="NO_CONCILIADO"/>
  </r>
  <r>
    <x v="69"/>
    <m/>
    <x v="69"/>
    <x v="45"/>
    <s v="G21985880001"/>
    <s v="CVD"/>
    <n v="2198588"/>
    <m/>
    <s v="COBRO COSTOS DE PAPELERIA SEGUN TRANSFERENCIA DEL EXTERIOR POR ORDEN DE CONSULADO GENERAL DE BOLIVIA (BUENOS AIRES ARGENTINA) REF.: GOVERNMENT SERVICIOS LIB. 00340012003 RECAUDACION EXTRANJERIA - C.I. -L.C."/>
    <m/>
    <m/>
    <m/>
    <m/>
    <m/>
    <m/>
    <n v="50"/>
    <n v="0"/>
    <s v="NO_CONCILIADO"/>
  </r>
  <r>
    <x v="32"/>
    <m/>
    <x v="32"/>
    <x v="45"/>
    <s v="S10560510001"/>
    <s v="COB"/>
    <n v="1056051"/>
    <m/>
    <s v="'COBRO DE'||ÚTILES DE ESCRITORIO POR EL COMPROBANTE NRO. 1056050 DE LA FECHA, S/G. NOTA CITE CITE PRS/GAFC-3496/2022 DE FECHA 16/12/2022 (HRE-TGL-19648) ENVIADO POR YACIMIENTOS PETROLIFEROS FISCALES BOLIVIANOS. DEBITO DE LA LIBRETA 00513022001 YPFB  OPERACIONES."/>
    <m/>
    <m/>
    <m/>
    <m/>
    <m/>
    <m/>
    <n v="50"/>
    <n v="0"/>
    <s v="NO_CONCILIADO"/>
  </r>
  <r>
    <x v="32"/>
    <m/>
    <x v="32"/>
    <x v="45"/>
    <s v="S10560530001"/>
    <s v="COB"/>
    <n v="1056053"/>
    <m/>
    <s v="'COBRO DE'||ÚTILES DE ESCRITORIO POR EL COMPROBANTE NRO.1056052 DE LA FECHA S/G. NOTA CITE PRS/GAFC-3496/2022 DE F.16.12.2022 (HRE-TGL-19648), ENVIADA POR YACIMIENTOS PETROLIFEROS FISCALES BOLIVIANOS DEBITO DE LA LIBRETA 00513022001 YPFB  OPERACIONES"/>
    <m/>
    <m/>
    <m/>
    <m/>
    <m/>
    <m/>
    <n v="50"/>
    <n v="0"/>
    <s v="NO_CONCILIADO"/>
  </r>
  <r>
    <x v="109"/>
    <m/>
    <x v="109"/>
    <x v="45"/>
    <s v="S10560580003"/>
    <s v="COB"/>
    <n v="1056058"/>
    <m/>
    <s v="||TRANSFERENCIA DE FONDOS SEGÚN MENSAJE SWIFT N°3959 DE LA FECHA Y NOTAS: DGAC/00868-2023 (HRE-TGL-3012) (ORIG.CURSA EN ARCHIVO DOSP) Y DGAC-10774/2022 (HRE-TGL-5031) DE FECHA 31/3/2022 ENVIADAS POR LA DIRECCIÓN GENERAL DE AERONÁUTICA CIVIL. (SECTOR PÚBLICO-SOBREVUELOS). DÉBITO DE LA LIBRETA 0117012001 DGAC, REPOSICIÓN DE ÚTILES DE ESCRITORIO."/>
    <m/>
    <m/>
    <m/>
    <m/>
    <m/>
    <m/>
    <n v="50"/>
    <n v="0"/>
    <s v="NO_CONCILIADO"/>
  </r>
  <r>
    <x v="62"/>
    <m/>
    <x v="62"/>
    <x v="46"/>
    <s v="G22003010001"/>
    <s v="CVD"/>
    <n v="2200301"/>
    <m/>
    <s v="COBRO COSTOS DE PAPELERIA POR REGULARIZACION DE TRANSFERENCIA DEL EXTERIOR POR ORDEN DE VICECONSULADO DEL ESTADO PLURINACIONAL DE BOLIVIA EN LA PLATA ARGENTINA REF.: DEVOLUCIÓN GASTOS DE FUNCIONAMIENTO GESTIÓN 2022 LIB. 00099021001 TGN-RECURSOS ORDINARIOS (3987)"/>
    <m/>
    <m/>
    <m/>
    <m/>
    <m/>
    <m/>
    <n v="50"/>
    <n v="0"/>
    <s v="NO_CONCILIADO"/>
  </r>
  <r>
    <x v="62"/>
    <m/>
    <x v="62"/>
    <x v="46"/>
    <s v="G22002930001"/>
    <s v="CVD"/>
    <n v="2200293"/>
    <m/>
    <s v="COBRO COSTOS DE PAPELERIA POR REGULARIZACION DE TRANSFERENCIA DEL EXTERIOR POR ORDEN DE EMBAJADA DE BOLIVIA EN OTTAWA CANADA REF.: RECAUDACIONES GESTORIA CONSULAR POR EL MES DE FEBRERO 2023 LIB. 00010011102 MIN.RELACIONES EXTERIORES - GESTORIA CONSULAR LEY Nº 3108"/>
    <m/>
    <m/>
    <m/>
    <m/>
    <m/>
    <m/>
    <n v="50"/>
    <n v="0"/>
    <s v="NO_CONCILIADO"/>
  </r>
  <r>
    <x v="62"/>
    <m/>
    <x v="62"/>
    <x v="46"/>
    <s v="G22002950001"/>
    <s v="CVD"/>
    <n v="2200295"/>
    <m/>
    <s v="COBRO COSTOS DE PAPELERIA POR REGULARIZACION DE TRANSFERENCIA DEL EXTERIOR POR ORDEN DE EMBAJADA DE BOLIVIA EN TOKIO JAPON REF.: RECAUDACIONES GESTORIA CONSULAR POR EL MES DE FEBRERO 2023 LIB. 00010011102 MIN.RELACIONES EXTERIORES - GESTORIA CONSULAR LEY Nº 3108"/>
    <m/>
    <m/>
    <m/>
    <m/>
    <m/>
    <m/>
    <n v="50"/>
    <n v="0"/>
    <s v="NO_CONCILIADO"/>
  </r>
  <r>
    <x v="62"/>
    <m/>
    <x v="62"/>
    <x v="46"/>
    <s v="G22003030001"/>
    <s v="CVD"/>
    <n v="2200303"/>
    <m/>
    <s v="COBRO COSTOS DE PAPELERIA POR REGULARIZACION DE TRANSFERENCIA DEL EXTERIOR POR ORDEN DE EMBAJADA DE BOLIVIA EN MEXICO REF.: RECAUDACIONES GESTORIA CONSULAR POR EL MES DE FEBRERO 2023 LIB. 00010011102 MIN.RELACIONES EXTERIORES - GESTORIA CONSULAR LEY Nº 3108"/>
    <m/>
    <m/>
    <m/>
    <m/>
    <m/>
    <m/>
    <n v="50"/>
    <n v="0"/>
    <s v="NO_CONCILIADO"/>
  </r>
  <r>
    <x v="62"/>
    <m/>
    <x v="62"/>
    <x v="46"/>
    <s v="G22002970001"/>
    <s v="CVD"/>
    <n v="2200297"/>
    <m/>
    <s v="COBRO COSTOS DE PAPELERIA POR REGULARIZACION DE TRANSFERENCIA DEL EXTERIOR POR ORDEN DE CONSULADO GENERAL DE BOLIVIA EN MADRID ESPAÑA REF.: RECAUDACIONES GESTORIA CONSULAR FEBRERO 2023 LIB. 00010011102 MIN.RELACIONES EXTERIORES - GESTORIA CONSULAR LEY Nº 3108"/>
    <m/>
    <m/>
    <m/>
    <m/>
    <m/>
    <m/>
    <n v="50"/>
    <n v="0"/>
    <s v="NO_CONCILIADO"/>
  </r>
  <r>
    <x v="62"/>
    <m/>
    <x v="62"/>
    <x v="46"/>
    <s v="G22002990001"/>
    <s v="CVD"/>
    <n v="2200299"/>
    <m/>
    <s v="COBRO COSTOS DE PAPELERIA POR REGULARIZACION DE TRANSFERENCIA DEL EXTERIOR POR ORDEN DE CONSULADO DEL ESTADO PLURINACIONAL DE BOLIVIA EN LA QUIACA ARGENTINA REF.: DEVOLUCIÓN GASTOS DE FUNCIONAMIENTO GESTIÓN 2022 LIB. 00099021001 TGN-RECURSOS ORDINARIOS (3987)"/>
    <m/>
    <m/>
    <m/>
    <m/>
    <m/>
    <m/>
    <n v="50"/>
    <n v="0"/>
    <s v="NO_CONCILIADO"/>
  </r>
  <r>
    <x v="62"/>
    <m/>
    <x v="62"/>
    <x v="46"/>
    <s v="G22002910001"/>
    <s v="CVD"/>
    <n v="2200291"/>
    <m/>
    <s v="COBRO COSTOS DE PAPELERIA POR REGULARIZACION DE TRANSFERENCIA DEL EXTERIOR POR ORDEN DE CONSULADO DE BOLIVIA EN VALENCIA ESPAÑA REF.: RECAUDACIONES GESTORIA CONSULAR POR EL MES DE FEBRERO 2023 LIB. 00010011102 MIN.RELACIONES EXTERIORES - GESTORIA CONSULAR LEY Nº 3108"/>
    <m/>
    <m/>
    <m/>
    <m/>
    <m/>
    <m/>
    <n v="50"/>
    <n v="0"/>
    <s v="NO_CONCILIADO"/>
  </r>
  <r>
    <x v="62"/>
    <m/>
    <x v="62"/>
    <x v="46"/>
    <s v="G22004530001"/>
    <s v="CVD"/>
    <n v="2200453"/>
    <m/>
    <s v="COBRO COSTOS DE PAPELERIA SEGUN TRANSFERENCIA DEL EXTERIOR POR ORDEN DE CONSULADO DE BOLIVIA EN MURCIA, BO/N5161039B. REF.: GESTORIA, TRN/20230309-00144250 (1053660876276514) LIB. 00010011102 MIN.RELACIONES EXTERIORES - GESTORIA CONSULAR LEY Nº 3108"/>
    <m/>
    <m/>
    <m/>
    <m/>
    <m/>
    <m/>
    <n v="50"/>
    <n v="0"/>
    <s v="NO_CONCILIADO"/>
  </r>
  <r>
    <x v="62"/>
    <m/>
    <x v="62"/>
    <x v="46"/>
    <s v="G22004510001"/>
    <s v="CVD"/>
    <n v="2200451"/>
    <m/>
    <s v="COBRO COSTOS DE PAPELERIA SEGUN TRANSFERENCIA DEL EXTERIOR POR ORDEN DE THE EMBASSY OF BOLIVIA/CONSULAR STJARNVAGEN SE/18150 LIDINGO, REF.: RECAUDACIÓN GESTORIA CONSULAR ENERO Y FEBRERO 23. LIB. 00010011102 MIN.RELACIONES EXTERIORES - GESTORIA CONSULAR LEY Nº 3108"/>
    <m/>
    <m/>
    <m/>
    <m/>
    <m/>
    <m/>
    <n v="50"/>
    <n v="0"/>
    <s v="NO_CONCILIADO"/>
  </r>
  <r>
    <x v="62"/>
    <m/>
    <x v="62"/>
    <x v="46"/>
    <s v="G22005840001"/>
    <s v="CVD"/>
    <n v="2200584"/>
    <m/>
    <s v="COBRO COSTOS DE PAPELERIA SEGUN TRANSFERENCIA DEL EXTERIOR POR ORDEN DE CONSULADO GENERAL DE BOLIVIA EN MILAN, REF.: GESTORIA CGBMI FEBRERO 2023 TRN/20230309-00166214 (32937233097036R1) LIB. 00010011102 MIN.RELACIONES EXTERIORES - GESTORIA CONSULAR LEY Nº 3108"/>
    <m/>
    <m/>
    <m/>
    <m/>
    <m/>
    <m/>
    <n v="50"/>
    <n v="0"/>
    <s v="NO_CONCILIADO"/>
  </r>
  <r>
    <x v="109"/>
    <m/>
    <x v="109"/>
    <x v="46"/>
    <s v="S10561550003"/>
    <s v="COB"/>
    <n v="1056155"/>
    <m/>
    <s v="||TRANSFERENCIA DE FONDOS S/G. MENSAJES SWIFT NROS. 4060 Y 4058 DE LA FECHA, Y NOTA REMITIDA POR LA DIRECCIÓN GENERAL DE AERONAUTICA CIVIL CITE: DGAC-10774/2022 DE FECHA 31/03/2022 (HRE-TGL-5031) (SECTOR PÚBLICO - SOBREVUELOS). DÉBITO DE LA LIBRETA 0117012001 DGAC, REPOSICIÓN ÚTILES DE ESCRITORIO."/>
    <m/>
    <m/>
    <m/>
    <m/>
    <m/>
    <m/>
    <n v="50"/>
    <n v="0"/>
    <s v="NO_CONCILIADO"/>
  </r>
  <r>
    <x v="106"/>
    <m/>
    <x v="106"/>
    <x v="46"/>
    <s v="S10561630003"/>
    <s v="COB"/>
    <n v="1056163"/>
    <m/>
    <s v="||REGULARIZACION DE LA OPERACIÓN N° S-1054932 DE F.23/2/2023 DEL DEPARTAMENTO DE OPERACIONES DE INVERSION, EN ATENCION A NOTA CITE: PGE-DGAA-HSCS-0040-CAR/23 DE F.10/3/2023 (HRE-TGL-4347) ENVIADA POR LA PROCURADURIA GENERAL DEL ESTADO. DEBITO DE LA LIBRETA N°00099021001 TGN-RECURSOS ORDINARIOS, COBRO DE UTILES DE ESCRITORIO"/>
    <m/>
    <m/>
    <m/>
    <m/>
    <m/>
    <m/>
    <n v="50"/>
    <n v="0"/>
    <s v="NO_CONCILIADO"/>
  </r>
  <r>
    <x v="70"/>
    <m/>
    <x v="70"/>
    <x v="46"/>
    <s v="S10561750001"/>
    <s v="DEV"/>
    <n v="1056175"/>
    <m/>
    <s v="||RESPUESTA A DEBITO DEL BANQUERO SG MJE.SWIFT NO. 4074 DE LA FECHA REF:COBRO COMIS.POR TRANSFERENCIA EUR 541.- FECHA VALOR 06/03/2023 23 SG SOLICITUD DE LA CONTRALORIA GENERAL DEL ESTADO REF:CUOTA DE MEMBRESIA LIBRETA 00680012001 CONTRALORIA GENERAL DEL ESTADO - INGRESOS"/>
    <m/>
    <m/>
    <m/>
    <m/>
    <m/>
    <m/>
    <n v="111.08"/>
    <n v="0"/>
    <s v="NO_CONCILIADO"/>
  </r>
  <r>
    <x v="70"/>
    <m/>
    <x v="70"/>
    <x v="46"/>
    <s v="S10561750004"/>
    <s v="COB"/>
    <n v="1056175"/>
    <m/>
    <s v="||RESPUESTA A DEBITO DEL BANQUERO SG MJE.SWIFT NO. 4074 DE LA FECHA REF:COBRO COMIS.POR TRANSFERENCIA EUR 541.- FECHA VALOR 06/03/2023 23 SG SOLICITUD DE LA CONTRALORIA GENERAL DEL ESTADO REF:CUOTA DE MEMBRESIA CARGO LIBRETA LIBRETA 00680012001 CONTRALORIA GENERAL DEL ESTADO - INGRESOS (UTILES DE ESCRIT.)"/>
    <m/>
    <m/>
    <m/>
    <m/>
    <m/>
    <m/>
    <n v="50"/>
    <n v="0"/>
    <s v="NO_CONCILIADO"/>
  </r>
  <r>
    <x v="22"/>
    <m/>
    <x v="22"/>
    <x v="47"/>
    <s v="Q17775790002"/>
    <s v="CRV"/>
    <n v="1777579"/>
    <m/>
    <s v="NUMERO DE LIBRETA CUT: 00283012001 OPERACIÓN E18 TRANSFERENCIA DEL SISTEMA FINANCIERO POR CUENTA DE TERCEROS A LA CUT SOL. ESC. ALMACENERA BOLIVIANA S.A."/>
    <m/>
    <m/>
    <m/>
    <m/>
    <m/>
    <m/>
    <n v="0"/>
    <n v="381235.91"/>
    <s v="NO_CONCILIADO"/>
  </r>
  <r>
    <x v="22"/>
    <m/>
    <x v="22"/>
    <x v="47"/>
    <s v="Q17775800002"/>
    <s v="CRV"/>
    <n v="1777580"/>
    <m/>
    <s v="NUMERO DE LIBRETA CUT: 00283012001 OPERACIÓN E18 TRANSFERENCIA DEL SISTEMA FINANCIERO POR CUENTA DE TERCEROS A LA CUT SOL. ESC. DE ALMACENERA BOLIVIANA S.A."/>
    <m/>
    <m/>
    <m/>
    <m/>
    <m/>
    <m/>
    <n v="0"/>
    <n v="2498496.31"/>
    <s v="NO_CONCILIADO"/>
  </r>
  <r>
    <x v="29"/>
    <m/>
    <x v="29"/>
    <x v="47"/>
    <s v="G22013280003"/>
    <s v="COB"/>
    <n v="17068"/>
    <m/>
    <s v="PAGO A CAF PRÉSTAMO CFA009545 VCTO. 14-03-2023 POR CUENTA DE TGN , NTI. 017068 VALOR 14-03-2023 CAPITAL USD 71.954,55 INTERESES USD 36.508,24 COMISIONES USD 90.737,85 CTA. 3987 CUENTA UNICA DEL TESORO LIB. 00099021001 REF.: COMISIONES BANCARIAS"/>
    <m/>
    <m/>
    <m/>
    <m/>
    <m/>
    <m/>
    <n v="1226.56"/>
    <n v="0"/>
    <s v="NO_CONCILIADO"/>
  </r>
  <r>
    <x v="1"/>
    <m/>
    <x v="1"/>
    <x v="47"/>
    <s v="Q17777400002"/>
    <s v="CRV"/>
    <n v="1777740"/>
    <m/>
    <s v="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
    <m/>
    <m/>
    <m/>
    <m/>
    <m/>
    <m/>
    <n v="0"/>
    <n v="7871.4"/>
    <s v="NO_CONCILIADO"/>
  </r>
  <r>
    <x v="99"/>
    <m/>
    <x v="99"/>
    <x v="47"/>
    <s v="S10562370003"/>
    <s v="COB"/>
    <n v="1056237"/>
    <m/>
    <s v="||TRANSFERENCIA DE FONDOS S/G. MENSAJES SWIFT NROS. 4126 Y 4125 DE LA FECHA, Y NOTA REMITIDA POR LA AGENCIA PARA EL DESARROLLO DE LA SOCIEDAD DE LA INFORMACIÓN EN BOLIVIA CITE: ADSIB - DE N° 129 DE FECHA 10/05/2016 (HRE-TGL-6924) (SECTOR PÚBLICO - SERVICIOS). DÉBITO DE LA LIBRETA 00119012001 ADSIB, REPOSICIÓN ÚTILES DE ESCRITORIO."/>
    <m/>
    <m/>
    <m/>
    <m/>
    <m/>
    <m/>
    <n v="50"/>
    <n v="0"/>
    <s v="NO_CONCILIADO"/>
  </r>
  <r>
    <x v="32"/>
    <m/>
    <x v="32"/>
    <x v="47"/>
    <s v="S10562320001"/>
    <s v="COB"/>
    <n v="1056232"/>
    <m/>
    <s v="'COBRO DE'||UTILES DE ESCRITORIO POR EL COMPROBANTE N° 1056231 DE LA FECHA, S/G.NOTA CITE: PRS/GAFC-3496/2022 DE FECHA 16/12/2022 (HRE-TGL-19648) ENVIADO POR YACIMIENTOS PETROLIFEROS FISCALES BOLIVIANOS. (SECTOR PÚBLICO-EXPORTACIONES). DÉBITO DE LA LIBRETA 00513022001 YPFB - OPERACIONES."/>
    <m/>
    <m/>
    <m/>
    <m/>
    <m/>
    <m/>
    <n v="50"/>
    <n v="0"/>
    <s v="NO_CONCILIADO"/>
  </r>
  <r>
    <x v="62"/>
    <m/>
    <x v="62"/>
    <x v="47"/>
    <s v="G22019940001"/>
    <s v="CVD"/>
    <n v="2201994"/>
    <m/>
    <s v="COBRO COSTOS DE PAPELERIA POR REGULARIZACION DE TRANSFERENCIA DEL EXTERIOR POR ORDEN DE CONSULADO GENERAL DE BOLIVIA, CL/PROVIDENCIA CL/00699066036. REF.: GESTORIA CONSULAR MES DE FEBRERO 2023. LIB. 00010011102 MIN.RELACIONES EXTERIORES - GESTORIA CONSULAR LEY Nº 3108"/>
    <m/>
    <m/>
    <m/>
    <m/>
    <m/>
    <m/>
    <n v="50"/>
    <n v="0"/>
    <s v="NO_CONCILIADO"/>
  </r>
  <r>
    <x v="62"/>
    <m/>
    <x v="62"/>
    <x v="47"/>
    <s v="G22019960001"/>
    <s v="CVD"/>
    <n v="2201996"/>
    <m/>
    <s v="COBRO COSTOS DE PAPELERIA SEGUN TRANSFERENCIA DEL EXTERIOR POR ORDEN DE CONSULADO DE BOLIVIA EN BILBAO ESPAÑA REF.: RECAUDACIONES GESTORIA CONSULAR POR EL MES DE FEBRERO/2023 LIB. 00010011102 MIN.RELACIONES EXTERIORES - GESTORIA CONSULAR LEY Nº 3108"/>
    <m/>
    <m/>
    <m/>
    <m/>
    <m/>
    <m/>
    <n v="50"/>
    <n v="0"/>
    <s v="NO_CONCILIADO"/>
  </r>
  <r>
    <x v="62"/>
    <m/>
    <x v="62"/>
    <x v="47"/>
    <s v="G22019980001"/>
    <s v="CVD"/>
    <n v="2201998"/>
    <m/>
    <s v="COBRO COSTOS DE PAPELERIA POR REGULARIZACION DE TRANSFERENCIA DEL EXTERIOR POR ORDEN DE CONSULADO GENERAL DE BOLIVIA EN EEUU MIAMI REF.: DEVOLUCIÓN GASTOS DE FUNCIONAMIENTO GESTIÓN 2022 LIB. 00099021001 TGN-RECURSOS ORDINARIOS (3987)"/>
    <m/>
    <m/>
    <m/>
    <m/>
    <m/>
    <m/>
    <n v="50"/>
    <n v="0"/>
    <s v="NO_CONCILIADO"/>
  </r>
  <r>
    <x v="62"/>
    <m/>
    <x v="62"/>
    <x v="47"/>
    <s v="G22020000001"/>
    <s v="CVD"/>
    <n v="2202000"/>
    <m/>
    <s v="COBRO COSTOS DE PAPELERIA POR REGULARIZACION DE TRANSFERENCIA DEL EXTERIOR POR ORDEN DE EMBAJADA DEL ESTADO PLURINACIONAL DE BOLIVIA EN CARACAS VENEZUELA REF.: DEVOLUCIÓN GASTOS DE FUNCIONAMIENTO Y REMESA ADICIONAL GESTIÓN 2022 LIB. 00099021001 TGN-RECURSOS ORDINARIOS (3987)"/>
    <m/>
    <m/>
    <m/>
    <m/>
    <m/>
    <m/>
    <n v="50"/>
    <n v="0"/>
    <s v="NO_CONCILIADO"/>
  </r>
  <r>
    <x v="62"/>
    <m/>
    <x v="62"/>
    <x v="47"/>
    <s v="G22020020001"/>
    <s v="CVD"/>
    <n v="2202002"/>
    <m/>
    <s v="COBRO COSTOS DE PAPELERIA POR REGULARIZACION DE TRANSFERENCIA DEL EXTERIOR POR ORDEN DE EMBAJADA DE BOLIVIA EN URUGUAY MONTEVIDEO REF.: RECAUDACIONES GESTORIA CONSULAR FEBRERO 2023 LIB. 00010011102 MIN.RELACIONES EXTERIORES - GESTORIA CONSULAR LEY Nº 3108"/>
    <m/>
    <m/>
    <m/>
    <m/>
    <m/>
    <m/>
    <n v="50"/>
    <n v="0"/>
    <s v="NO_CONCILIADO"/>
  </r>
  <r>
    <x v="107"/>
    <m/>
    <x v="107"/>
    <x v="48"/>
    <s v="J05399460002"/>
    <s v="NTE"/>
    <n v="5311070"/>
    <m/>
    <s v="A:00373024107 A: 00373024107 Transferencia de recursos a requerimiento del Fondo de Desarrollo Indígena s/g nota CITE: FDI/DGE/EXT/N°0107/2023 y FDI/DAF/EXT/N°049/2023 para el desembolso de Fortalecimiento Institucional correspondiente al mes de febrero de 2023, en el marco de la Ley N° 1493 de 17 de diciembre de 2022, Ley del Presupuesto General del Estado 2023, en virtud al Informe MEFP/VTCP/DGPOT/UPCFTGN/INF/N°19/2023 (H.R. 6-4761-R; 6-5167-R)."/>
    <m/>
    <m/>
    <m/>
    <m/>
    <m/>
    <m/>
    <n v="0"/>
    <n v="159349.10999999999"/>
    <s v="NO_CONCILIADO"/>
  </r>
  <r>
    <x v="107"/>
    <m/>
    <x v="107"/>
    <x v="48"/>
    <s v="J05399470002"/>
    <s v="NTE"/>
    <n v="5326647"/>
    <m/>
    <s v="A:00373024107 A:00373024107 Transferencia de recursos al Fondo de Desarrollo Indígena para Fortalecimiento Institucional, en el marco de la Ley N° 1493 de 17 de diciembre de 2022, Ley del Presupuesto General del Estado 2023, en virtud al Informe MEFP/VTCP/DGPOT/UPCFTGN/INF/N°20/2023 (H.R.6-5674-R)"/>
    <m/>
    <m/>
    <m/>
    <m/>
    <m/>
    <m/>
    <n v="0"/>
    <n v="286332.46000000002"/>
    <s v="NO_CONCILIADO"/>
  </r>
  <r>
    <x v="115"/>
    <m/>
    <x v="115"/>
    <x v="48"/>
    <s v="S10562920001"/>
    <s v="COB"/>
    <n v="1056292"/>
    <m/>
    <s v="'COBRO DE'||ÚTILES DE ESCRITORIO POR EL COMPROBANTE NRO. 1056290 DE LA FECHA, SEGÚN NOTA CITE MEFP/VTCP/DGCP/UF/N°164/2023 DE FECHA 15/03/2023 (HRE-TSO-429) DEL MINISTERIO DE ECONOMÍA Y FINANZAS PÚBLICAS. DEBITO DE LA LIBRETA 00578012002 BOA - BOLIVIANA DE AVIACION - INGRESOS."/>
    <m/>
    <m/>
    <m/>
    <m/>
    <m/>
    <m/>
    <n v="50"/>
    <n v="0"/>
    <s v="NO_CONCILIADO"/>
  </r>
  <r>
    <x v="29"/>
    <m/>
    <x v="29"/>
    <x v="48"/>
    <s v="G22033040003"/>
    <s v="COB"/>
    <n v="17143"/>
    <m/>
    <s v="PAGO A BID PRÉSTAMO 3822/BL-BO VCTO. 15-03-2023 POR CUENTA DE TGN , NTI. 017143 VALOR 15-03-2023 CAPITAL USD 561.371,88 INTERESES USD 513.477,24 COMISIONES USD 15.998,90 CTA. 3987 CUENTA UNICA DEL TESORO LIB. 00099021001 REF.: COMISIONES BANCARIAS"/>
    <m/>
    <m/>
    <m/>
    <m/>
    <m/>
    <m/>
    <n v="5508.23"/>
    <n v="0"/>
    <s v="NO_CONCILIADO"/>
  </r>
  <r>
    <x v="29"/>
    <m/>
    <x v="29"/>
    <x v="48"/>
    <s v="G22033100003"/>
    <s v="COB"/>
    <n v="17192"/>
    <m/>
    <s v="PAGO A FONPLATA PRÉSTAMO BOL32/2018 II VCTO. 15-03-2023 POR CUENTA DE TGN , NTI. 017192 VALOR 15-03-2023 INTERESES USD 913.919,00 COMISIONES USD 6.988,49 CTA. 3987 CUENTA UNICA DEL TESORO LIB. 00099021001 REF.: COMISIONES BANCARIAS"/>
    <m/>
    <m/>
    <m/>
    <m/>
    <m/>
    <m/>
    <n v="4692.2299999999996"/>
    <n v="0"/>
    <s v="NO_CONCILIADO"/>
  </r>
  <r>
    <x v="115"/>
    <m/>
    <x v="115"/>
    <x v="48"/>
    <s v="S10562900001"/>
    <s v="DEV"/>
    <n v="1056290"/>
    <m/>
    <s v="||TRANSFERENCIA DE FONDOS EN ATENCIÓN A NOTA DEL MINISTERIO DE ECONOMÍA Y FINANZAS PÚBLICAS CITE: MEFP/VTCP/DGCP/UF/N°164/2023 DE FECHA 15/03/2023 (HRE-TSO-429), DÉBITO AUTOMÁTICO EMP.PUB.NAC.ESTRATÉGICA BOA EN FAVOR DEL FIDEICOMISO FINPRO. DEBITO DE LA LIBRETA N° 00578012002 BOA - BOLIVIANA DE AVIACION - INGRESOS."/>
    <m/>
    <m/>
    <m/>
    <m/>
    <m/>
    <m/>
    <n v="234085.59"/>
    <n v="0"/>
    <s v="NO_CONCILIADO"/>
  </r>
  <r>
    <x v="15"/>
    <m/>
    <x v="15"/>
    <x v="48"/>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r>
  <r>
    <x v="91"/>
    <m/>
    <x v="91"/>
    <x v="48"/>
    <s v="S10562660002"/>
    <s v="CRV"/>
    <n v="1056266"/>
    <m/>
    <s v="||PAGO PRESTAMO IDA 2013-BO VCTO. 15-03-2023 POR CUENTA DE COMIBOL, SEGUN NOTA CITE: UNTE-050/2023 DEL 10-03-2023 Y COD. LIQ. 017170, CAPITAL DEG134.859,00 INTERESES DEG6.574,38 LIBRETA NRO.00099021001- RECURSOS ORDINARIOS (3987) MDRI"/>
    <m/>
    <m/>
    <m/>
    <m/>
    <m/>
    <m/>
    <n v="0"/>
    <n v="1316416.28"/>
    <s v="NO_CONCILIADO"/>
  </r>
  <r>
    <x v="32"/>
    <m/>
    <x v="32"/>
    <x v="48"/>
    <s v="S10562820001"/>
    <s v="COB"/>
    <n v="1056282"/>
    <m/>
    <s v="'COBRO DE'||UTILES DE ESCRITORIO POR EL COMPROBANTE NRO.1056281 DE LA FECHA, S/G.NOTA PRS/GAFC-3496/2022 DE F.16/12/2022 (HRE-TGL-2022-19648). ENVIADO POR YACIMIENTOS PETROLIFEROS FISCALES BOLIVIANOS. DÉBITO DE LA LIBRETA 00513022001 YPFB-&quot;OPERACIONES&quot; COBRO DE ÚTILES DE ESCRITORIO."/>
    <m/>
    <m/>
    <m/>
    <m/>
    <m/>
    <m/>
    <n v="50"/>
    <n v="0"/>
    <s v="NO_CONCILIADO"/>
  </r>
  <r>
    <x v="109"/>
    <m/>
    <x v="109"/>
    <x v="48"/>
    <s v="S10562880003"/>
    <s v="COB"/>
    <n v="1056288"/>
    <m/>
    <s v="||REGULARIZACION DE LA OPERACION N°1055506 DE F.1/3/2023 S/G. NOTAS CITE: DGAC/001300/2023 DE F.6/3/2023 (HRE-TSO-401) (ORIG. EN CBTE N°1055802), CITE: DGAC-10774/2022 DE F.31/3/2022 (HRE-TGL-5031) Y CITE: CAR/DGE-UNC N° 0040/2023 DE F.14/03/2023 (HRE-TGL-4516) (SECTOR PUBLICO-SOBREVUELOS). DEBITO DE LA LIBRETA 0117012001 DGAC, REPOSICIÓN DE ÚTILES DE ESCRITORIO"/>
    <m/>
    <m/>
    <m/>
    <m/>
    <m/>
    <m/>
    <n v="50"/>
    <n v="0"/>
    <s v="NO_CONCILIADO"/>
  </r>
  <r>
    <x v="109"/>
    <m/>
    <x v="109"/>
    <x v="48"/>
    <s v="S10562990003"/>
    <s v="COB"/>
    <n v="1056299"/>
    <m/>
    <s v="||TRANSFERENCIAS DEL EXTERIOR S/G MENSAJE SWIFT N° 4175 DE LA FECHA Y NOTAS CITE:DGAC/00868/2023 DE F.16/2/2023 (HRE-TGL-3012) (ORIG. CURSA EN ARCH.DOSP) Y CITE:DGAC-10774/2022 DE F.31/03/2022. (HRE-TGL-5031) REMITIDA POR DIRECCIÓN GENERAL DE AERONAUTICA CIVIL. (SECTOR PÚBLICO - SOBREVUELOS) DEBITO DE LA LIBRETA 0117012001 DGAC, REPOSICIÓN DE ÚTILES DE ESCRITORIO"/>
    <m/>
    <m/>
    <m/>
    <m/>
    <m/>
    <m/>
    <n v="50"/>
    <n v="0"/>
    <s v="NO_CONCILIADO"/>
  </r>
  <r>
    <x v="69"/>
    <m/>
    <x v="69"/>
    <x v="48"/>
    <s v="G22037810002"/>
    <s v="CRV"/>
    <n v="2203781"/>
    <m/>
    <s v="TRANSFERENCIA DEL EXTERIOR SEGUN SWIFT NO.4173 DE FECHA 15/03/2023 ORDENANTE: EMBAJADA DE BOLIVIA EN CALAMA REF.: RECAUDACIONES CEDULA DE IDENTIDAD MES DE FEBRERO DE 2023 LIB. 00340012005 SEGIP - RECAUDACION EXTERIOR - CEDULAS DE IDENTIDAD"/>
    <m/>
    <m/>
    <m/>
    <m/>
    <m/>
    <m/>
    <n v="0"/>
    <n v="23769.9"/>
    <s v="NO_CONCILIADO"/>
  </r>
  <r>
    <x v="69"/>
    <m/>
    <x v="69"/>
    <x v="48"/>
    <s v="G22037820001"/>
    <s v="CVD"/>
    <n v="2203782"/>
    <m/>
    <s v="COBRO COSTOS DE PAPELERIA SEGUN TRANSFERENCIA DEL EXTERIOR POR ORDEN DE EMBAJADA DE BOLIVIA EN CALAMA REF.: RECAUDACIONES CEDULA DE IDENTIDAD MES DE FEBRERO DE 2023 LIB. 00340012003 RECAUDACION EXTRANJERIA - C.I. -L.C."/>
    <m/>
    <m/>
    <m/>
    <m/>
    <m/>
    <m/>
    <n v="50"/>
    <n v="0"/>
    <s v="NO_CONCILIADO"/>
  </r>
  <r>
    <x v="62"/>
    <m/>
    <x v="62"/>
    <x v="48"/>
    <s v="G22037840001"/>
    <s v="CVD"/>
    <n v="2203784"/>
    <m/>
    <s v="COBRO COSTOS DE PAPELERIA POR REGULARIZACION DE TRANSFERENCIA DEL EXTERIOR POR ORDEN DE CONSULADO DE BOLIVIA EN CHILE IQUIQUE REF.: RECAUDACIÓN GESTORÍA CONSULAR POR EL MES DE FEBRERO 2023 LIB. 00010011102 MIN.RELACIONES EXTERIORES - GESTORIA CONSULAR LEY Nº 3108"/>
    <m/>
    <m/>
    <m/>
    <m/>
    <m/>
    <m/>
    <n v="50"/>
    <n v="0"/>
    <s v="NO_CONCILIADO"/>
  </r>
  <r>
    <x v="62"/>
    <m/>
    <x v="62"/>
    <x v="48"/>
    <s v="G22038660001"/>
    <s v="CVD"/>
    <n v="2203866"/>
    <m/>
    <s v="COBRO COSTOS DE PAPELERIA POR REGULARIZACION DE TRANSFERENCIA DEL EXTERIOR POR ORDEN DE CONSULADO DE BOLIVIA EN BRASIL CORUMBA REF.: RECAUDACIÓN GESTORIA CONSULAR POR LOS MESES DE ENERO Y FEBRERO 2023 LIB. 00010011102 MIN.RELACIONES EXTERIORES - GESTORIA CONSULAR LEY Nº 3108"/>
    <m/>
    <m/>
    <m/>
    <m/>
    <m/>
    <m/>
    <n v="50"/>
    <n v="0"/>
    <s v="NO_CONCILIADO"/>
  </r>
  <r>
    <x v="62"/>
    <m/>
    <x v="62"/>
    <x v="48"/>
    <s v="G22038680001"/>
    <s v="CVD"/>
    <n v="2203868"/>
    <m/>
    <s v="COBRO COSTOS DE PAPELERIA POR REGULARIZACION DE TRANSFERENCIA DEL EXTERIOR POR ORDEN DE CONSULADO GENERAL DEL ESTADO PLURINACIONAL DE BOLIVIA EN SANTIAGO CHILE REF.: DEVOLUCIÓN GASTOS DE FUNCIONAMIENTO Y REMESA ADICIONAL GESTIÓN 2022 LIB. 00099021001 TGN-RECURSOS ORDINARIOS (3987)"/>
    <m/>
    <m/>
    <m/>
    <m/>
    <m/>
    <m/>
    <n v="50"/>
    <n v="0"/>
    <s v="NO_CONCILIADO"/>
  </r>
  <r>
    <x v="62"/>
    <m/>
    <x v="62"/>
    <x v="48"/>
    <s v="G22038710001"/>
    <s v="CVD"/>
    <n v="2203871"/>
    <m/>
    <s v="COBRO COSTOS DE PAPELERIA SEGUN TRANSFERENCIA DEL EXTERIOR POR ORDEN DE CONSULADO GENERAL DE BOLIVIA EN BARCELONA ESPAÑA REF.: RECAUDACIONES GESTORIA CONSULAR POR LOS MESES DE ENERO Y FEBRERO 2023 LIB. 00010011102 MIN.RELACIONES EXTERIORES - GESTORIA CONSULAR LEY Nº 3108"/>
    <m/>
    <m/>
    <m/>
    <m/>
    <m/>
    <m/>
    <n v="50"/>
    <n v="0"/>
    <s v="NO_CONCILIADO"/>
  </r>
  <r>
    <x v="62"/>
    <m/>
    <x v="62"/>
    <x v="48"/>
    <s v="G22038730001"/>
    <s v="CVD"/>
    <n v="2203873"/>
    <m/>
    <s v="COBRO COSTOS DE PAPELERIA SEGUN TRANSFERENCIA DEL EXTERIOR POR ORDEN DE CONSULADO GENERAL DE BOLIVIA EN WASHINGTON EE.UU. REF.: RECAUDACION GESTORÍA CONSULAR POR EL MES DE FEBRERO 2023 LIB. 00010011102 MIN.RELACIONES EXTERIORES - GESTORIA CONSULAR LEY Nº 3108"/>
    <m/>
    <m/>
    <m/>
    <m/>
    <m/>
    <m/>
    <n v="50"/>
    <n v="0"/>
    <s v="NO_CONCILIADO"/>
  </r>
  <r>
    <x v="62"/>
    <m/>
    <x v="62"/>
    <x v="48"/>
    <s v="G22038750001"/>
    <s v="CVD"/>
    <n v="2203875"/>
    <m/>
    <s v="COBRO COSTOS DE PAPELERIA SEGUN TRANSFERENCIA DEL EXTERIOR POR ORDEN DE CONSULADO DE BOLIVIA EN MENDOZA ARGENTINA REF.: RECAUDACIÓN GESTORIA CONSULAR POR EL MES DE FEBRERO 2023 LIB. 00010011102 MIN.RELACIONES EXTERIORES - GESTORIA CONSULAR LEY Nº 3108"/>
    <m/>
    <m/>
    <m/>
    <m/>
    <m/>
    <m/>
    <n v="50"/>
    <n v="0"/>
    <s v="NO_CONCILIADO"/>
  </r>
  <r>
    <x v="102"/>
    <m/>
    <x v="102"/>
    <x v="49"/>
    <s v="G22046450003"/>
    <s v="COB"/>
    <n v="2204645"/>
    <m/>
    <s v="TRANSFERENCIA RECIBIDA DEL EXTERIOR SEGÚN MENSAJES SWIFT Nos. 4262-4257 (REM.EXT.) DE FECHA 16-03-2023 POR DESEMBOLSO DE BID PRÉSTAMO 3699/BL-BO REQ 00036 BO 2023140214 LIBRETA N° 00287102001 FPS-RECURSOS PROPIOS REF.: UTILES DE ESCRITORIO"/>
    <m/>
    <m/>
    <m/>
    <m/>
    <m/>
    <m/>
    <n v="50"/>
    <n v="0"/>
    <s v="NO_CONCILIADO"/>
  </r>
  <r>
    <x v="73"/>
    <m/>
    <x v="73"/>
    <x v="49"/>
    <s v="F0012148"/>
    <s v="NTE"/>
    <n v="5321908"/>
    <m/>
    <s v="A:00099021001 TRANSFERENCIA DE RECUPERACIONES SEGÚN NOTA GEF-LCR-CMD-0119-NOT/23 POR CONCEPTO DE PAGO DE CAPITAL E INTERES DE ACUERDO A CONTRATO DE FIDEICOMISO “PROYECTOS DE INVERSION PUBLICA” CORRESPONDIENTE AL GAM ORURO."/>
    <m/>
    <m/>
    <m/>
    <m/>
    <m/>
    <m/>
    <n v="0"/>
    <n v="2551940.27"/>
    <s v="NO_CONCILIADO"/>
  </r>
  <r>
    <x v="4"/>
    <m/>
    <x v="4"/>
    <x v="49"/>
    <s v="F0012153"/>
    <s v="DAU"/>
    <n v="5326723"/>
    <m/>
    <s v="A:00046058003 Débito Automático al Gobierno Autónomo Municipal de Charaña (GAM CHA) por incumplimiento del Convenio Interinstitucional Nº 0012, suscrito por el GAM CHA y el Ministerio de Salud y Deportes, correspondiente al Proyecto– “Construcción de Invernaderos en el Municipio de Charaña”."/>
    <m/>
    <m/>
    <m/>
    <m/>
    <m/>
    <m/>
    <n v="0"/>
    <n v="26709"/>
    <s v="NO_CONCILIADO"/>
  </r>
  <r>
    <x v="60"/>
    <m/>
    <x v="60"/>
    <x v="49"/>
    <s v="F0012160"/>
    <s v="NTE"/>
    <n v="5332799"/>
    <m/>
    <s v="A:00099021001 Transferencia que realizamos a solicitud de la Empresa Nacional de Electricidad mediante nota CITE: ENDE-DEEM-3/25-23 en aplicación al Decreto Supremo No 4848 de 28 de diciembre de 2022 correspondiente al mes de febrero de 2023 H.R. 6-5466-R"/>
    <m/>
    <m/>
    <m/>
    <m/>
    <m/>
    <m/>
    <n v="0"/>
    <n v="1018235.89"/>
    <s v="NO_CONCILIADO"/>
  </r>
  <r>
    <x v="109"/>
    <m/>
    <x v="109"/>
    <x v="49"/>
    <s v="S10566830003"/>
    <s v="COB"/>
    <n v="1056683"/>
    <m/>
    <s v="||TRANSFERENCIA DE FONDOS S/G. MENSAJE SWIFT NRO. 4286 DE LA FECHA, Y NOTA REMITIDA POR LA DIRECCIÓN GENERAL DE AERONAUTICA CIVIL CITE: DGAC-10774/2022 DE FECHA 31/03/2022 (HRE-TGL-5031) (SECTOR PÚBLICO - SOBREVUELOS). DÉBITO DE LA LIBRETA 0117012001 DGAC, REPOSICIÓN ÚTILES DE ESCRITORIO."/>
    <m/>
    <m/>
    <m/>
    <m/>
    <m/>
    <m/>
    <n v="50"/>
    <n v="0"/>
    <s v="NO_CONCILIADO"/>
  </r>
  <r>
    <x v="99"/>
    <m/>
    <x v="99"/>
    <x v="49"/>
    <s v="S10566680003"/>
    <s v="COB"/>
    <n v="1056668"/>
    <m/>
    <s v="||TRANSFERENCIAS DEL EXTERIOR SEGUN MENSAJES SWIFT NROS. 4260 Y 4259 DE LA FECHA Y NOTA CITE: ADSIB - DE N°129 DE FECHA 10/05/2016 (HRE-TGL-6924). REMITIDA POR LA AGENCIA PARA EL DESARROLLO DE LA SOCIEDAD DE LA INFORMACION EN BOLIVIA. (SECTOR PÚBLICO - SERVICIOS) DEBITO DE LA LIBRETA 00119012001 ADSIB, REPOSICION UTILES DE ESCRITORIO"/>
    <m/>
    <m/>
    <m/>
    <m/>
    <m/>
    <m/>
    <n v="50"/>
    <n v="0"/>
    <s v="NO_CONCILIADO"/>
  </r>
  <r>
    <x v="109"/>
    <m/>
    <x v="109"/>
    <x v="49"/>
    <s v="S10565810003"/>
    <s v="COB"/>
    <n v="1056581"/>
    <m/>
    <s v="||TRANSFERENCIA DE FONDOS SEGÚN MENSAJE SWIFT N°4234 DE LA FECHA Y NOTA CITE: DGAC-10774/2022 (HRE-TGL-5031) DE FECHA 31/3/2022 DE LA DIRECCIÓN GENERAL DE AERONÁUTICA CIVIL. (SECTOR PÚBLICO-SOBREVUELOS). DÉBITO DE LA LIBRETA 0117012001 DGAC, REPOSICIÓN DE ÚTILES DE ESCRITORIO."/>
    <m/>
    <m/>
    <m/>
    <m/>
    <m/>
    <m/>
    <n v="50"/>
    <n v="0"/>
    <s v="NO_CONCILIADO"/>
  </r>
  <r>
    <x v="34"/>
    <m/>
    <x v="34"/>
    <x v="49"/>
    <s v="G22052850002"/>
    <s v="CRV"/>
    <n v="2205285"/>
    <m/>
    <s v="TRANSFERENCIA DEL EXTERIOR SEGUN SWIFT NO.4230 Y NO.4229 DE FECHA 16/03/2023 ORDENANTE: ECO PRODUTOS AGROPECUARIOS LTDA. REF.: SWF OF 23/03/15 INV YLB-GCO-0041-ODV/23 LIB. 00597012001 RECURSOS PROPIOS VENTAS YLB"/>
    <m/>
    <m/>
    <m/>
    <m/>
    <m/>
    <m/>
    <n v="0"/>
    <n v="468236.16"/>
    <s v="NO_CONCILIADO"/>
  </r>
  <r>
    <x v="69"/>
    <m/>
    <x v="69"/>
    <x v="49"/>
    <s v="G22053580002"/>
    <s v="CRV"/>
    <n v="2205358"/>
    <m/>
    <s v="TRANSFERENCIA DEL EXTERIOR SEGUN SWIFT NO.4270 DE FECHA 16/03/2023 ORDENANTE: CONSULADO DE BOLIVIA EN CALAMA REF.: S0630732EA1401 RECAUDACIONES CEDULAS DE IDENTIDAD MES DE ENERO 2023 LIB. 00340012005 SEGIP - RECAUDACION EXTERIOR - CEDULAS DE IDENTIDAD"/>
    <m/>
    <m/>
    <m/>
    <m/>
    <m/>
    <m/>
    <n v="0"/>
    <n v="30081.1"/>
    <s v="NO_CONCILIADO"/>
  </r>
  <r>
    <x v="69"/>
    <m/>
    <x v="69"/>
    <x v="49"/>
    <s v="G22053590001"/>
    <s v="CVD"/>
    <n v="2205359"/>
    <m/>
    <s v="COBRO COSTOS DE PAPELERIA SEGUN TRANSFERENCIA DEL EXTERIOR POR ORDEN DE CONSULADO DE BOLIVIA EN CALAMA REF.: S0630732EA1401 RECAUDACIONES CEDULAS DE IDENTIDAD MES DE ENERO 2023 LIB. 00340012003 RECAUDACION EXTRANJERIA - C.I. -L.C."/>
    <m/>
    <m/>
    <m/>
    <m/>
    <m/>
    <m/>
    <n v="50"/>
    <n v="0"/>
    <s v="NO_CONCILIADO"/>
  </r>
  <r>
    <x v="34"/>
    <m/>
    <x v="34"/>
    <x v="49"/>
    <s v="G22052860001"/>
    <s v="CVD"/>
    <n v="2205286"/>
    <m/>
    <s v="COBRO COSTOS DE PAPELERIA SEGUN TRANSFERENCIA DEL EXTERIOR POR ORDEN DE ECO PRODUTOS AGROPECUARIOS LTDA. REF.: SWF OF 23/03/15 INV YLB-GCO-0041-ODV/23 LIB. 00597012001 RECURSOS PROPIOS VENTAS YLB"/>
    <m/>
    <m/>
    <m/>
    <m/>
    <m/>
    <m/>
    <n v="50"/>
    <n v="0"/>
    <s v="NO_CONCILIADO"/>
  </r>
  <r>
    <x v="109"/>
    <m/>
    <x v="109"/>
    <x v="49"/>
    <s v="S10566910003"/>
    <s v="COB"/>
    <n v="1056691"/>
    <m/>
    <s v="||REGULARIZACION DE NUESTRA OPERACION NRO.1055851 DE F.07/03/202 EN ATENCION A NOTAS CITE DGAC/001463/2023 DE LA FECHA (HRE-TSO-437) Y DGAC/10774/2022 DE F.31.03.2022 (HRE-TGL-5031) ENVIADA POR LA DIRECCION GENERAL DE AERONAUTICA CIVIL ORIGINAL CURSA EN COMPROBANTE NRO.1056690 DE LA FECHA. DEBITO DE LA LIBRETA 0117012001 DGAC, REPOSICIÓN DE ÚTILES DE ESCRITORIO."/>
    <m/>
    <m/>
    <m/>
    <m/>
    <m/>
    <m/>
    <n v="50"/>
    <n v="0"/>
    <s v="NO_CONCILIADO"/>
  </r>
  <r>
    <x v="109"/>
    <m/>
    <x v="109"/>
    <x v="49"/>
    <s v="S10566900003"/>
    <s v="COB"/>
    <n v="1056690"/>
    <m/>
    <s v="||REGULARIZACION DE NUESTRA OPERACION N°1055754 DE F.6/3/2023 S/G NOTAS CITE: DGAC/001463/2023 DE F.16/3/2023 (HRE-TSO-437) Y CITE: DGAC-10774/2022 DE F.31/03/2022 (HRE-TGL-5031) REMITIDAS POR DIRECCIÓN GENERAL DE AERONAUTICA CIVIL. (SECTOR PÚBLICO - SOBREVUELOS). DEBITO DE LA LIBRETA 0117012001 DGAC, REPOSICIÓN DE ÚTILES DE ESCRITORIO"/>
    <m/>
    <m/>
    <m/>
    <m/>
    <m/>
    <m/>
    <n v="50"/>
    <n v="0"/>
    <s v="NO_CONCILIADO"/>
  </r>
  <r>
    <x v="29"/>
    <m/>
    <x v="29"/>
    <x v="50"/>
    <s v="G22063230003"/>
    <s v="COB"/>
    <n v="17084"/>
    <m/>
    <s v="PAGO A CAF PRÉSTAMO CFA11694 VCTO. 17-03-2023 POR CUENTA DE TGN , NTI. 017084 VALOR 17-03-2023 COMISIONES USD 76.963,78 CTA. 3987 CUENTA UNICA DEL TESORO LIB. 00099021001 REF.: COMISIONES BANCARIAS"/>
    <m/>
    <m/>
    <m/>
    <m/>
    <m/>
    <m/>
    <n v="639.54999999999995"/>
    <n v="0"/>
    <s v="NO_CONCILIADO"/>
  </r>
  <r>
    <x v="29"/>
    <m/>
    <x v="29"/>
    <x v="50"/>
    <s v="G22063280001"/>
    <s v="NTI"/>
    <n v="17273"/>
    <m/>
    <s v="PAGO A PRIV PRÉSTAMO US29731QAC15 VCTO. 20-03-2023 POR CUENTA DE TGN , NTI. 017273 VALOR 17-03-2023 INTERESES USD 22.500.000,00 CTA. 3987 CUENTA UNICA DEL TESORO LIB. 00099021001"/>
    <m/>
    <m/>
    <m/>
    <m/>
    <m/>
    <m/>
    <n v="156600000"/>
    <n v="0"/>
    <s v="NO_CONCILIADO"/>
  </r>
  <r>
    <x v="29"/>
    <m/>
    <x v="29"/>
    <x v="50"/>
    <s v="G22063280004"/>
    <s v="COB"/>
    <n v="17273"/>
    <m/>
    <s v="PAGO A PRIV PRÉSTAMO US29731QAC15 VCTO. 20-03-2023 POR CUENTA DE TGN , NTI. 017273 VALOR 17-03-2023 INTERESES USD 22.500.000,00 CTA. 3987 CUENTA UNICA DEL TESORO LIB. 00099021001 REF.: COMISIONES BANCARIAS"/>
    <m/>
    <m/>
    <m/>
    <m/>
    <m/>
    <m/>
    <n v="108315"/>
    <n v="0"/>
    <s v="NO_CONCILIADO"/>
  </r>
  <r>
    <x v="15"/>
    <m/>
    <x v="15"/>
    <x v="50"/>
    <s v="Q17803930002"/>
    <s v="CRV"/>
    <n v="1780393"/>
    <m/>
    <s v="NUMERO DE LIBRETA CUT: 00099021001 OPERACIÓN E75 TRANSFERENCIA DE LA CUENTA FISCAL BUN A LA CUT EN MN TRANSFERENCIA DE FONDOS AL BCB A SOLICITUD DEL GOBIERNO AUTONOMO MUNICIPAL DE SANTA ROSA DEL SARA SEGÃN CARTA CITE: GAMSRS-NÂ° 073/2023 A LA CUENTA ÃNICA DEL TESORO CUT 3987 LIBRETA NÂ° 00099021"/>
    <m/>
    <m/>
    <m/>
    <m/>
    <m/>
    <m/>
    <n v="0"/>
    <n v="0.06"/>
    <s v="NO_CONCILIADO"/>
  </r>
  <r>
    <x v="29"/>
    <m/>
    <x v="29"/>
    <x v="50"/>
    <s v="S10567120003"/>
    <s v="COB"/>
    <n v="1056712"/>
    <m/>
    <s v="||PAGO A AFD PRÉSTAMO CBO 1037 02 L POR CUENTA DEL TGN VALOR 17/03/2023 COMISION DE EVALUACIÓN POR EUR1.000.000,00 SEGÚN NOTA MEFP/VTCP/DGCP/UODP/N° 275/2023 DEL 17/03/2023 LIBRETA N°00099021001 TGN-RECURSOS ORDINARIOS (3987) REF.: COMISIONES BANCARIAS"/>
    <m/>
    <m/>
    <m/>
    <m/>
    <m/>
    <m/>
    <n v="5366.84"/>
    <n v="0"/>
    <s v="NO_CONCILIADO"/>
  </r>
  <r>
    <x v="34"/>
    <m/>
    <x v="34"/>
    <x v="50"/>
    <s v="G22069140002"/>
    <s v="CRV"/>
    <n v="2206914"/>
    <m/>
    <s v="TRANSFERENCIA DEL EXTERIOR SEGUN SWIFT NO.4306 Y NO.4305 DE FECHA 17/03/2023 ORDENANTE: ECO PRODUTOS AGROPECUARIOS LTDA REF.: SWF OF 23/03/16 INV YLBGCO0041 ODV/23-23-VEX LIB. 00597012001 RECURSOS PROPIOS VENTAS YLB"/>
    <m/>
    <m/>
    <m/>
    <m/>
    <m/>
    <m/>
    <n v="0"/>
    <n v="225447.04000000001"/>
    <s v="NO_CONCILIADO"/>
  </r>
  <r>
    <x v="34"/>
    <m/>
    <x v="34"/>
    <x v="50"/>
    <s v="G22069150001"/>
    <s v="CVD"/>
    <n v="2206915"/>
    <m/>
    <s v="COBRO COSTOS DE PAPELERIA SEGUN TRANSFERENCIA DEL EXTERIOR POR ORDEN DE ECO PRODUTOS AGROPECUARIOS LTDA REF.: SWF OF 23/03/16 INV YLBGCO0041 ODV/23-23-VEX LIB. 00597012001 RECURSOS PROPIOS VENTAS YLB"/>
    <m/>
    <m/>
    <m/>
    <m/>
    <m/>
    <m/>
    <n v="50"/>
    <n v="0"/>
    <s v="NO_CONCILIADO"/>
  </r>
  <r>
    <x v="62"/>
    <m/>
    <x v="62"/>
    <x v="50"/>
    <s v="G22069170001"/>
    <s v="CVD"/>
    <n v="2206917"/>
    <m/>
    <s v="COBRO COSTOS DE PAPELERIA POR REGULARIZACION DE TRANSFERENCIA DEL EXTERIOR POR ORDEN DE CONSULADO DE BOLIVIA EN CHILE CALAMA REF.: RECAUDACIÓN GESTORIA CONSULAR POR EL MES DE FEBRERO 2023 LIB. 00010011102 MIN.RELACIONES EXTERIORES - GESTORIA CONSULAR LEY Nº 3108"/>
    <m/>
    <m/>
    <m/>
    <m/>
    <m/>
    <m/>
    <n v="50"/>
    <n v="0"/>
    <s v="NO_CONCILIADO"/>
  </r>
  <r>
    <x v="62"/>
    <m/>
    <x v="62"/>
    <x v="50"/>
    <s v="G22069250001"/>
    <s v="CVD"/>
    <n v="2206925"/>
    <m/>
    <s v="COBRO COSTOS DE PAPELERIA POR REGULARIZACION DE TRANSFERENCIA DEL EXTERIOR POR ORDEN DE EMBAJADA DE BOLIVIA EN ROMA ITALIA REF.: RECAUDACIONES GESTORÍA CONSULAR POR EL MES DE FEBRERO 2023 LIB. 00010011102 MIN.RELACIONES EXTERIORES - GESTORIA CONSULAR LEY Nº 3108"/>
    <m/>
    <m/>
    <m/>
    <m/>
    <m/>
    <m/>
    <n v="50"/>
    <n v="0"/>
    <s v="NO_CONCILIADO"/>
  </r>
  <r>
    <x v="62"/>
    <m/>
    <x v="62"/>
    <x v="50"/>
    <s v="G22069190001"/>
    <s v="CVD"/>
    <n v="2206919"/>
    <m/>
    <s v="COBRO COSTOS DE PAPELERIA POR REGULARIZACION DE TRANSFERENCIA DEL EXTERIOR POR ORDEN DE VICECONSULADO DE BOLIVIA EN ARGENTINA LA PLATA REF.: RECAUDACIÓN GESTORIA CONSULAR POR LOS MESES DE ENERO Y FEBRERO 2023 Y LOS SUPERAVITARIOS DE LA GESTION 2022 LIB. 00010011102 MIN.RELACIONES EXTERIORES - GESTORIA CONSULAR LEY Nº 3108"/>
    <m/>
    <m/>
    <m/>
    <m/>
    <m/>
    <m/>
    <n v="50"/>
    <n v="0"/>
    <s v="NO_CONCILIADO"/>
  </r>
  <r>
    <x v="32"/>
    <m/>
    <x v="32"/>
    <x v="50"/>
    <s v="G22069210001"/>
    <s v="CVD"/>
    <n v="2206921"/>
    <m/>
    <s v="COBRO COSTOS DE PAPELERIA POR REGULARIZACION DE TRANSFERENCIA DEL EXTERIOR POR ORDEN DE YPF EXPLORACIÓN Y PRODUCCIÓN DE HIDROCARBUROS DE BOLIVIA S.A. REF.: PAGO DE LA PARTICIPACIÓN Y CORREO DE YPFB ADJUNTO. LIB. 00513012007 YPFB - RECURSOS NACIONALIZACIÓN"/>
    <m/>
    <m/>
    <m/>
    <m/>
    <m/>
    <m/>
    <n v="50"/>
    <n v="0"/>
    <s v="NO_CONCILIADO"/>
  </r>
  <r>
    <x v="62"/>
    <m/>
    <x v="62"/>
    <x v="50"/>
    <s v="G22069230001"/>
    <s v="CVD"/>
    <n v="2206923"/>
    <m/>
    <s v="COBRO COSTOS DE PAPELERIA POR REGULARIZACION DE TRANSFERENCIA DEL EXTERIOR POR ORDEN DE CONSULADO GENERAL DE BOLIVIA EN LIMA PERÚ REF.: RECAUDACIONES GESTORIA CONSULAR FEBRERO 2023 LIB. 00010011102 MIN.RELACIONES EXTERIORES - GESTORIA CONSULAR LEY Nº 3108"/>
    <m/>
    <m/>
    <m/>
    <m/>
    <m/>
    <m/>
    <n v="50"/>
    <n v="0"/>
    <s v="NO_CONCILIADO"/>
  </r>
  <r>
    <x v="32"/>
    <m/>
    <x v="32"/>
    <x v="50"/>
    <s v="S10567160001"/>
    <s v="COB"/>
    <n v="1056716"/>
    <m/>
    <s v="||COMISION TRANSFERENCIA FDOS.AL EXTERIOR 0,10% S/USD150.398.-,REEMB.GSTS.COMUNICACION BS220.-Y EMISION COMP.CONTABLE BS50.-REF.:PAGO 2 LC I-2022-24 P/C YPFB A/F KOSAN CRISPLANT A/S,EN COMPL.A COMP.1056715,17/03/2023. LIB.00513072001 YPFB - OPERACIONES G N R G D REF.:COMISIONES PAGO 2 LC I-2022-24"/>
    <m/>
    <m/>
    <m/>
    <m/>
    <m/>
    <m/>
    <n v="1301.74"/>
    <n v="0"/>
    <s v="NO_CONCILIADO"/>
  </r>
  <r>
    <x v="109"/>
    <m/>
    <x v="109"/>
    <x v="50"/>
    <s v="S10567220003"/>
    <s v="COB"/>
    <n v="1056722"/>
    <m/>
    <s v="||TRANSFERENCIA DE FONDOS S/G. MENSAJES SWIFT NROS. 4300 Y 4299 DE LA FECHA, Y NOTA REMITIDA POR LA DIRECCIÓN GENERAL DE AERONAUTICA CIVIL CITE: DGAC-10774/2022 DE FECHA 31/03/2022 (HRE-TGL-5031) (SECTOR PÚBLICO - SOBREVUELOS). DÉBITO DE LA LIBRETA 0117012001 DGAC, REPOSICIÓN ÚTILES DE ESCRITORIO."/>
    <m/>
    <m/>
    <m/>
    <m/>
    <m/>
    <m/>
    <n v="50"/>
    <n v="0"/>
    <s v="NO_CONCILIADO"/>
  </r>
  <r>
    <x v="99"/>
    <m/>
    <x v="99"/>
    <x v="50"/>
    <s v="S10567230003"/>
    <s v="COB"/>
    <n v="1056723"/>
    <m/>
    <s v="||TRANSFERENCIA DE FONDOS S/G. MENSAJES SWIFT NROS. 4347 Y 4346 DE LA FECHA, Y NOTA REMITIDA POR LA AGENCIA PARA EL DESARROLLO DE LA SOCIEDAD DE LA INFORMACIÓN EN BOLIVIA CITE: ADSIB - DE N° 129 DE FECHA 10/05/2016 (HRE-TGL-6924) (SECTOR PÚBLICO - SERVICIOS). DÉBITO DE LA LIBRETA 00119012001 ADSIB, REPOSICIÓN ÚTILES DE ESCRITORIO."/>
    <m/>
    <m/>
    <m/>
    <m/>
    <m/>
    <m/>
    <n v="50"/>
    <n v="0"/>
    <s v="NO_CONCILIADO"/>
  </r>
  <r>
    <x v="109"/>
    <m/>
    <x v="109"/>
    <x v="50"/>
    <s v="S10567270003"/>
    <s v="COB"/>
    <n v="1056727"/>
    <m/>
    <s v="||TRANSFERENCIA DE FONDOS S/G MENSAJE SWIFT NRO.4330 DE LA FECHA Y NOTA CITE DGAC/10774/2022 DE F.31.03.2022 (HRE-TGL-5031) DE LA DIRECCION GENERAL DE AERONAUTICA CIVIL (SECTOR PÚBLICO- SOBREVUELOS). DEBITO DE LA LIBRETA 0117012001 DGAC, REPOSICIÓN DE ÚTILES DE ESCRITORIO."/>
    <m/>
    <m/>
    <m/>
    <m/>
    <m/>
    <m/>
    <n v="50"/>
    <n v="0"/>
    <s v="NO_CONCILIADO"/>
  </r>
  <r>
    <x v="9"/>
    <m/>
    <x v="9"/>
    <x v="50"/>
    <s v="S10567290003"/>
    <s v="COB"/>
    <n v="1056729"/>
    <m/>
    <s v="||REGULARIZACIÓN DE NUESTRA OPERACIÓN NRO. 1055593 DE FECHA 02/03/2023, EN ATENCIÓN A NOTA CITE: SEDEM/GG/EV N°0073/2023 (HRE-TGL-4685) DEL SERVICIO DE DESARROLLO DE LAS EMPRESAS PÚBLICAS PRODUCTIVAS SEDEM. DÉBITO DE LA LIB.N°00132072001 SEDEM-ADMINISTRACIÓN RECAUDADORA ENVIBOL EN BS. COBRO DE ÚTILES."/>
    <m/>
    <m/>
    <m/>
    <m/>
    <m/>
    <m/>
    <n v="50"/>
    <n v="0"/>
    <s v="NO_CONCILIADO"/>
  </r>
  <r>
    <x v="109"/>
    <m/>
    <x v="109"/>
    <x v="50"/>
    <s v="S10567350003"/>
    <s v="COB"/>
    <n v="1056735"/>
    <m/>
    <s v="||TRANSFERENCIA DE FONDOS S/G MENSAJE SWIFT NRO.4354 EN ATENCION A NOTA: DGAC-10774/2022 DE FECHA 31/3/2022 (HRE-TGL-5031) ENVIADO POR LA DIRECCION GENERAL DE LA AERONAUTICA CIVIL.(SECTOR PÚBLICO-SOBREVUELOS). DEBITO DE LA LIBRETA 0117012001 DGAC, REPOSICION ÚTILES DE ESCRITORIO."/>
    <m/>
    <m/>
    <m/>
    <m/>
    <m/>
    <m/>
    <n v="50"/>
    <n v="0"/>
    <s v="NO_CONCILIADO"/>
  </r>
  <r>
    <x v="32"/>
    <m/>
    <x v="32"/>
    <x v="50"/>
    <s v="S10567380001"/>
    <s v="COB"/>
    <n v="1056738"/>
    <m/>
    <s v="'COBRO DE'||UTILES DE ESCRITORIO POR EL COMPROBANTE NRO.1056737 DE LA FECHA, S/G.NOTA PRS/GAFC-3496/2022 DE F.16/12/2022 (HRE-TGL-2022-19648). ENVIADO POR YACIMIENTOS PETROLIFEROS FISCALES BOLIVIANOS. DÉBITO DE LA LIBRETA 00513022001 YPFB-&quot;OPERACIONES&quot; COBRO DE ÚTILES DE ESCRITORIO."/>
    <m/>
    <m/>
    <m/>
    <m/>
    <m/>
    <m/>
    <n v="50"/>
    <n v="0"/>
    <s v="NO_CONCILIADO"/>
  </r>
  <r>
    <x v="32"/>
    <m/>
    <x v="32"/>
    <x v="50"/>
    <s v="S10567410001"/>
    <s v="COB"/>
    <n v="1056741"/>
    <m/>
    <s v="'COBRO DE'||ÚTILES DE ESCRITORIO POR EL COMPROBANTE N°1056739 Y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69"/>
    <m/>
    <x v="69"/>
    <x v="50"/>
    <s v="G22069260002"/>
    <s v="CRV"/>
    <n v="2206926"/>
    <m/>
    <s v="TRANSFERENCIA DEL EXTERIOR SEGUN SWIFT NO.4345 DE FECHA 17/03/2023 ORDENANTE: CONSULADO GENERAL DE BOLIVIA EN WASHINGTON REF.: RECAUDACIONES EXTERIOR FEBRERO 2023 CEDULA DE IDENTIDAD LIB. 00340012005 SEGIP - RECAUDACION EXTERIOR - CEDULAS DE IDENTIDAD"/>
    <m/>
    <m/>
    <m/>
    <m/>
    <m/>
    <m/>
    <n v="0"/>
    <n v="45934.15"/>
    <s v="NO_CONCILIADO"/>
  </r>
  <r>
    <x v="34"/>
    <m/>
    <x v="34"/>
    <x v="50"/>
    <s v="G22069870002"/>
    <s v="CRV"/>
    <n v="2206987"/>
    <m/>
    <s v="TRANSFERENCIA DEL EXTERIOR SEGUN EXTRACTO DEL BANQUERO Y SWIFT NO.3894 DE FECHA 17/03/2023 ORDENANTE: FERTIMAX INDUSTRIAS Y SERVICIOS SAE (ASUNCION PARAGUAY) REF.: CRED YLBGCO002COST TX LIB. 00597012001 RECURSOS PROPIOS VENTAS YLB"/>
    <m/>
    <m/>
    <m/>
    <m/>
    <m/>
    <m/>
    <n v="0"/>
    <n v="205.8"/>
    <s v="NO_CONCILIADO"/>
  </r>
  <r>
    <x v="34"/>
    <m/>
    <x v="34"/>
    <x v="50"/>
    <s v="G22069880001"/>
    <s v="CVD"/>
    <n v="2206988"/>
    <m/>
    <s v="COBRO COSTOS DE PAPELERIA SEGUN TRANSFERENCIA DEL EXTERIOR POR ORDEN DE FERTIMAX INDUSTRIAS Y SERVICIOS SAE (ASUNCION PARAGUAY) REF.: CRED YLBGCO002COST TX LIB. 00597012001 RECURSOS PROPIOS VENTAS YLB"/>
    <m/>
    <m/>
    <m/>
    <m/>
    <m/>
    <m/>
    <n v="50"/>
    <n v="0"/>
    <s v="NO_CONCILIADO"/>
  </r>
  <r>
    <x v="69"/>
    <m/>
    <x v="69"/>
    <x v="50"/>
    <s v="G22069270001"/>
    <s v="CVD"/>
    <n v="2206927"/>
    <m/>
    <s v="COBRO COSTOS DE PAPELERIA SEGUN TRANSFERENCIA DEL EXTERIOR POR ORDEN DE CONSULADO GENERAL DE BOLIVIA EN WASHINGTON REF.: RECAUDACIONES EXTERIOR FEBRERO 2023 CEDULA DE IDENTIDAD LIB. 00340012003 RECAUDACION EXTRANJERIA - C.I. -L.C."/>
    <m/>
    <m/>
    <m/>
    <m/>
    <m/>
    <m/>
    <n v="50"/>
    <n v="0"/>
    <s v="NO_CONCILIADO"/>
  </r>
  <r>
    <x v="73"/>
    <m/>
    <x v="73"/>
    <x v="51"/>
    <s v="F0012178"/>
    <s v="NTE"/>
    <n v="5334528"/>
    <m/>
    <s v="A:00099021001 TRANSFERENCIA DE RECUPERACIONES SEGÚN NOTA GEF-LCR-CMD-0119-NOT/23 POR CONCEPTO DE PAGO DE CAPITAL E INTERES DE ACUERDO A CONTRATO DE FIDEICOMISO “PROYECTOS DE INVERSION PUBLICA” CORRESPONDIENTE AL GAM MAPIRI."/>
    <m/>
    <m/>
    <m/>
    <m/>
    <m/>
    <m/>
    <n v="0"/>
    <n v="32003.61"/>
    <s v="NO_CONCILIADO"/>
  </r>
  <r>
    <x v="15"/>
    <m/>
    <x v="15"/>
    <x v="51"/>
    <s v="Q17812180002"/>
    <s v="CRV"/>
    <n v="1781218"/>
    <m/>
    <s v="NUMERO DE LIBRETA CUT: 00099021001 OPERACIÓN E75 TRANSFERENCIA DE LA CUENTA FISCAL BUN A LA CUT EN MN TRANSFERENCIA DE FONDOS A SOLICITUD DE: GOBIERNO AUTONOMO MUNICIPAL VILLALMONTES, CITE: CITE: OF. GAMEP/MAE NÂ° 253/2022 CUENTA CUT 3987 LIBRETA NÂ° 00099021001 TGN - RECURSOS ORDINARIOS."/>
    <m/>
    <m/>
    <m/>
    <m/>
    <m/>
    <m/>
    <n v="0"/>
    <n v="500"/>
    <s v="NO_CONCILIADO"/>
  </r>
  <r>
    <x v="4"/>
    <m/>
    <x v="4"/>
    <x v="51"/>
    <s v="Q17813870002"/>
    <s v="CRV"/>
    <n v="1781387"/>
    <m/>
    <s v="NUMERO DE LIBRETA CUT: 00099021001 OPERACIÓN E18 TRANSFERENCIA DEL SISTEMA FINANCIERO POR CUENTA DE TERCEROS A LA CUT TRANSFERENCIA DEVOLUCION DE FONDOS POR 481 CASOS RECHAZADOS DE ABONO EN CUENTA A LAS BENEFICIARIAS DEL BJA EN ATENCION A LA NOTA CITE: MSYD/BJA/CE/185/2023"/>
    <m/>
    <m/>
    <m/>
    <m/>
    <m/>
    <m/>
    <n v="0"/>
    <n v="53835"/>
    <s v="NO_CONCILIADO"/>
  </r>
  <r>
    <x v="13"/>
    <m/>
    <x v="13"/>
    <x v="51"/>
    <s v="Q17813880002"/>
    <s v="CRV"/>
    <n v="1781388"/>
    <m/>
    <s v="NUMERO DE LIBRETA CUT: 20031101 OPERACIÓN E18 TRANSFERENCIA DEL SISTEMA FINANCIERO POR CUENTA DE TERCEROS A LA CUT TRANSFERENCIA DEVOLUCION DE SALDO, GESTION 2022 AL EJERCITO DE BOLIVIA"/>
    <m/>
    <m/>
    <m/>
    <m/>
    <m/>
    <m/>
    <n v="0"/>
    <n v="124082.15"/>
    <s v="NO_CONCILIADO"/>
  </r>
  <r>
    <x v="109"/>
    <m/>
    <x v="109"/>
    <x v="51"/>
    <s v="S10568060003"/>
    <s v="COB"/>
    <n v="1056806"/>
    <m/>
    <s v="||TRANSFERENCIAS DEL EXTERIOR SEGUN MENSAJE SWIFT N° 4358 DE LA FECHA Y NOTA CITE: DGAC-10774/2022 DE FECHA 31/03/2022. (HRE-TGL-5031) REMITIDA POR DIRECCIÓN GENERAL DE AERONAUTICA CIVIL. (SECTOR PÚBLICO - SOBREVUELOS). DEBITO DE LA LIBRETA 0117012001 DGAC, REPOSICIÓN DE ÚTILES DE ESCRITORIO"/>
    <m/>
    <m/>
    <m/>
    <m/>
    <m/>
    <m/>
    <n v="50"/>
    <n v="0"/>
    <s v="NO_CONCILIADO"/>
  </r>
  <r>
    <x v="109"/>
    <m/>
    <x v="109"/>
    <x v="51"/>
    <s v="S10568080003"/>
    <s v="COB"/>
    <n v="1056808"/>
    <m/>
    <s v="||TRANSFERENCIA DE FONDOS SEGÚN MENSAJES SWIFT N°4402 Y 4401 DE LA FECHA Y NOTA CITE: DGAC-10774/2022 (HRE-TGL-5031) DE FECHA 31/3/2022 DE LA DIRECCIÓN GENERAL DE AERONÁUTICA CIVIL. (SECTOR PÚBLICO-SOBREVUELOS). DÉBITO DE LA LIBRETA 0117012001 DGAC, REPOSICIÓN DE ÚTILES DE ESCRITORIO."/>
    <m/>
    <m/>
    <m/>
    <m/>
    <m/>
    <m/>
    <n v="50"/>
    <n v="0"/>
    <s v="NO_CONCILIADO"/>
  </r>
  <r>
    <x v="29"/>
    <m/>
    <x v="29"/>
    <x v="51"/>
    <s v="G22087030003"/>
    <s v="CRV"/>
    <n v="2208703"/>
    <m/>
    <s v="PAGO A BID PRÉSTAMO 1075-SF-BO VCTO. 18-03-2023 POR CUENTA DE FNDR SEGÚN NOTA COD. LIQ. 017142 DE FECHA 15-03-2023, VALOR 20-03-2023 CAPITAL USD 42.924,39 INTERESES USD 15.751,49"/>
    <m/>
    <m/>
    <m/>
    <m/>
    <m/>
    <m/>
    <n v="0"/>
    <n v="408384.12"/>
    <s v="NO_CONCILIADO"/>
  </r>
  <r>
    <x v="29"/>
    <m/>
    <x v="29"/>
    <x v="51"/>
    <s v="S10568130003"/>
    <s v="COB"/>
    <n v="1056813"/>
    <m/>
    <s v="||PAGO A CAF PRÉSTAMO CFA010917 VCTO. 20-03-2023 POR CUENTA DEL TGN, SEGÚN COD. LIQ. 017073 DE 17-03-2023 INTERESES USD2.913.516,66 LIB. 00099021001 TGN-RECURSOS ORDINARIOS (3987) REF.: COMISIONES BANCARIAS"/>
    <m/>
    <m/>
    <m/>
    <m/>
    <m/>
    <m/>
    <n v="14260.7"/>
    <n v="0"/>
    <s v="NO_CONCILIADO"/>
  </r>
  <r>
    <x v="29"/>
    <m/>
    <x v="29"/>
    <x v="51"/>
    <s v="S10568020001"/>
    <s v="DEV"/>
    <n v="1056802"/>
    <m/>
    <s v="||PAGO A EXIMBANK COREA PRÉSTAMO EDCF NO. BOL-1 VCTO. 20/03/2023 POR CUENTA DEL TGN, SEGÚN MENSAJE SWIFT N° 4392 DE LA FECHA, AUTORIZACIÓN S/G COD.LIQ. 017274 DE 17/03/2023, VALOR 20/03/2023 CAPITAL KRW593.825.000 INTERESES KRW125.150.650 LIB. 00099021001 TGN-RECURSOS ORDINARIOS (3987) INCLUYE USD 20,00 POR COMISIONES DEL BANQUERO"/>
    <m/>
    <m/>
    <m/>
    <m/>
    <m/>
    <m/>
    <n v="139.19999999999999"/>
    <n v="0"/>
    <s v="NO_CONCILIADO"/>
  </r>
  <r>
    <x v="29"/>
    <m/>
    <x v="29"/>
    <x v="51"/>
    <s v="S10568140003"/>
    <s v="COB"/>
    <n v="1056814"/>
    <m/>
    <s v="||PAGO A BID PRÉSTAMO 1075-SF-BO VCTO. 18-03-2023 POR CUENTA DEL TGN, SEGÚN COD. LIQ. 017141 DE 17-03-2023 CAPITAL USD43.499,22 INTERESES USD15.962,43 LIB. 00099021001 TGN-RECURSOS ORDINARIOS (3987) REF.: COMISIONES BANCARIAS"/>
    <m/>
    <m/>
    <m/>
    <m/>
    <m/>
    <m/>
    <n v="555.51"/>
    <n v="0"/>
    <s v="NO_CONCILIADO"/>
  </r>
  <r>
    <x v="29"/>
    <m/>
    <x v="29"/>
    <x v="51"/>
    <s v="S10568020003"/>
    <s v="COB"/>
    <n v="1056802"/>
    <m/>
    <s v="||PAGO A EXIMBANK COREA PRÉSTAMO EDCF NO. BOL-1 VCTO. 20/03/2023 POR CUENTA DEL TGN, SEGÚN MENSAJE SWIFT N° 4392 DE LA FECHA, AUTORIZACIÓN S/G COD.LIQ. 017274 DE 17/03/2023, VALOR 20/03/2023 CAPITAL KRW593.825.000 INTERESES KRW125.150.650 LIB. 00099021001 TGN-RECURSOS ORDINARIOS (3987) REF.: COMISIONES BANCARIAS"/>
    <m/>
    <m/>
    <m/>
    <m/>
    <m/>
    <m/>
    <n v="2949.86"/>
    <n v="0"/>
    <s v="NO_CONCILIADO"/>
  </r>
  <r>
    <x v="29"/>
    <m/>
    <x v="29"/>
    <x v="51"/>
    <s v="S10568130001"/>
    <s v="NTI"/>
    <n v="1056813"/>
    <m/>
    <s v="||PAGO A CAF PRÉSTAMO CFA010917 VCTO. 20-03-2023 POR CUENTA DEL TGN, SEGÚN COD. LIQ. 017073 DE 17-03-2023 INTERESES USD2.913.516,66 LIB. 00099021001 TGN-RECURSOS ORDINARIOS (3987)"/>
    <m/>
    <m/>
    <m/>
    <m/>
    <m/>
    <m/>
    <n v="20278075.949999999"/>
    <n v="0"/>
    <s v="NO_CONCILIADO"/>
  </r>
  <r>
    <x v="29"/>
    <m/>
    <x v="29"/>
    <x v="51"/>
    <s v="S10568140001"/>
    <s v="NTI"/>
    <n v="1056814"/>
    <m/>
    <s v="||PAGO A BID PRÉSTAMO 1075-SF-BO VCTO. 18-03-2023 POR CUENTA DEL TGN, SEGÚN COD. LIQ. 017141 DE 17-03-2023 CAPITAL USD43.499,22 INTERESES USD15.962,43 LIB. 00099021001 TGN-RECURSOS ORDINARIOS (3987)"/>
    <m/>
    <m/>
    <m/>
    <m/>
    <m/>
    <m/>
    <n v="413853.08"/>
    <n v="0"/>
    <s v="NO_CONCILIADO"/>
  </r>
  <r>
    <x v="91"/>
    <m/>
    <x v="91"/>
    <x v="51"/>
    <s v="S10568150002"/>
    <s v="CRV"/>
    <n v="1056815"/>
    <m/>
    <s v="||REGULARIZACION DEL COMPROBANTE G-2208703 DE 20-03-2023 POR NO ESPECIFICAR LA LIBRETA LIBRETA NRO. 00099021001 TGN-RECURSOS ORDINARIOS - 3987 - MDRI"/>
    <m/>
    <m/>
    <m/>
    <m/>
    <m/>
    <m/>
    <n v="0"/>
    <n v="408384.12"/>
    <s v="NO_CONCILIADO"/>
  </r>
  <r>
    <x v="29"/>
    <m/>
    <x v="29"/>
    <x v="51"/>
    <s v="S10568160003"/>
    <s v="COB"/>
    <n v="1056816"/>
    <m/>
    <s v="||PAGO A BID PRÉSTAMO 2771/BL-BO VCTO. 20-03-2023 POR CUENTA DEL TGN, SEGÚN COD. LIQ. 017162 DE 17-03-2023 CAPITAL USD1.300.000,00 INTERESES USD1.027.326,25 LIB. 00099021001 TGN-RECURSOS ORDINARIOS (3987) REF.: COMISIONES BANCARIAS"/>
    <m/>
    <m/>
    <m/>
    <m/>
    <m/>
    <m/>
    <n v="11445.83"/>
    <n v="0"/>
    <s v="NO_CONCILIADO"/>
  </r>
  <r>
    <x v="29"/>
    <m/>
    <x v="29"/>
    <x v="51"/>
    <s v="S10568160001"/>
    <s v="NTI"/>
    <n v="1056816"/>
    <m/>
    <s v="||PAGO A BID PRÉSTAMO 2771/BL-BO VCTO. 20-03-2023 POR CUENTA DEL TGN, SEGÚN COD. LIQ. 017162 DE 17-03-2023 CAPITAL USD1.300.000,00 INTERESES USD1.027.326,25 LIB. 00099021001 TGN-RECURSOS ORDINARIOS (3987)"/>
    <m/>
    <m/>
    <m/>
    <m/>
    <m/>
    <m/>
    <n v="16198190.699999999"/>
    <n v="0"/>
    <s v="NO_CONCILIADO"/>
  </r>
  <r>
    <x v="73"/>
    <m/>
    <x v="73"/>
    <x v="51"/>
    <s v="S10568150001"/>
    <s v="DEV"/>
    <n v="1056815"/>
    <m/>
    <s v="||REGULARIZACION DEL COMPROBANTE G-2208703 DE 20-03-2023 POR NO ESPECIFICAR LA LIBRETA"/>
    <m/>
    <m/>
    <m/>
    <m/>
    <m/>
    <m/>
    <n v="408384.12"/>
    <n v="0"/>
    <s v="NO_CONCILIADO"/>
  </r>
  <r>
    <x v="29"/>
    <m/>
    <x v="29"/>
    <x v="51"/>
    <s v="S10568170001"/>
    <s v="NTI"/>
    <n v="1056817"/>
    <m/>
    <s v="||PAGO A BID PRÉSTAMO 2771/BL-BO VCTO. 20-03-2023 POR CUENTA DEL TGN, SEGÚN COD. LIQ. 017163 DE 17-03-2023 INTERESES USD19.339,73 LIB. 00099021001 TGN-RECURSOS ORDINARIOS (3987)"/>
    <m/>
    <m/>
    <m/>
    <m/>
    <m/>
    <m/>
    <n v="134604.51999999999"/>
    <n v="0"/>
    <s v="NO_CONCILIADO"/>
  </r>
  <r>
    <x v="29"/>
    <m/>
    <x v="29"/>
    <x v="51"/>
    <s v="S10568170003"/>
    <s v="COB"/>
    <n v="1056817"/>
    <m/>
    <s v="||PAGO A BID PRÉSTAMO 2771/BL-BO VCTO. 20-03-2023 POR CUENTA DEL TGN, SEGÚN COD. LIQ. 017163 DE 17-03-2023 INTERESES USD19.339,73"/>
    <m/>
    <m/>
    <m/>
    <m/>
    <m/>
    <m/>
    <n v="362.88"/>
    <n v="0"/>
    <s v="NO_CONCILIADO"/>
  </r>
  <r>
    <x v="29"/>
    <m/>
    <x v="29"/>
    <x v="51"/>
    <s v="S10568020002"/>
    <s v="NTI"/>
    <n v="1056802"/>
    <m/>
    <s v="||PAGO A EXIMBANK COREA PRÉSTAMO EDCF NO. BOL-1 VCTO. 20/03/2023 POR CUENTA DEL TGN, SEGÚN MENSAJE SWIFT N° 4392 DE LA FECHA, AUTORIZACIÓN S/G COD.LIQ. 017274 DE 17/03/2023, VALOR 20/03/2023 CAPITAL KRW593.825.000 INTERESES KRW125.150.650 LIB. 00099021001 TGN-RECURSOS ORDINARIOS (3987) INCLUYE USD 20,00 POR COMISIONES DEL BANQUERO"/>
    <m/>
    <m/>
    <m/>
    <m/>
    <m/>
    <m/>
    <n v="3884135.11"/>
    <n v="0"/>
    <s v="NO_CONCILIADO"/>
  </r>
  <r>
    <x v="29"/>
    <m/>
    <x v="29"/>
    <x v="52"/>
    <s v="S10569190003"/>
    <s v="COB"/>
    <n v="1056919"/>
    <m/>
    <s v="||PAGO PRÉSTAMO EXIMBANK CHINA GCL 2004 (04) 114A VCTO 21-03-2023 POR CUENTA DE TGN, NTI. 017132 VALOR 21-03-2023 CAPITAL RMY1.910.703,24 INTERESES RMY96.065,91 CTA. 3987 CUENTA UNICA DEL TESORO LIB. 00099021001 REF. COMISIONES BANCARIAS"/>
    <m/>
    <m/>
    <m/>
    <m/>
    <m/>
    <m/>
    <n v="1673.01"/>
    <n v="0"/>
    <s v="NO_CONCILIADO"/>
  </r>
  <r>
    <x v="32"/>
    <m/>
    <x v="32"/>
    <x v="52"/>
    <s v="S10569200003"/>
    <s v="COB"/>
    <n v="1056920"/>
    <m/>
    <s v="||PAGO PRÉSTAMO EXIMBANK CHINA GCL 2011 (17) 367 VCTO 21-03-2023 POR CUENTA DE YPFB, SEGÚN COD. LIQ. 017146 VALOR 21-03-2023 CAPITAL RMY 12.447.146,49 INTERESES RMY 2.378.096,49 CTA. NRO. 00513012007 YPFB-RECURSOS NACIONALIZACIÓN. REF. COMISIONES BANCARIAS"/>
    <m/>
    <m/>
    <m/>
    <m/>
    <m/>
    <m/>
    <n v="10635.12"/>
    <n v="0"/>
    <s v="NO_CONCILIADO"/>
  </r>
  <r>
    <x v="29"/>
    <m/>
    <x v="29"/>
    <x v="52"/>
    <s v="S10569180003"/>
    <s v="COB"/>
    <n v="1056918"/>
    <m/>
    <s v="||PAGO PRÉSTAMO BID 2614/BL-BO VCTO 21-03-2023 POR CUENTA DE TGN, NTI. 017168 VALOR 21-03-2023 INTERESES USD 10.847,60 LIB.00099021001 TGN-RECURSOS ORDINARIOS (3987) REF. COMISIONES BANCARIAS"/>
    <m/>
    <m/>
    <m/>
    <m/>
    <m/>
    <m/>
    <n v="322.07"/>
    <n v="0"/>
    <s v="NO_CONCILIADO"/>
  </r>
  <r>
    <x v="29"/>
    <m/>
    <x v="29"/>
    <x v="52"/>
    <s v="S10569180001"/>
    <s v="NTI"/>
    <n v="1056918"/>
    <m/>
    <s v="||PAGO PRÉSTAMO BID 2614/BL-BO VCTO 21-03-2023 POR CUENTA DE TGN, NTI. 017168 VALOR 21-03-2023 INTERESES USD 10.847,60 LIB.00099021001 TGN-RECURSOS ORDINARIOS (3987)"/>
    <m/>
    <m/>
    <m/>
    <m/>
    <m/>
    <m/>
    <n v="75499.3"/>
    <n v="0"/>
    <s v="NO_CONCILIADO"/>
  </r>
  <r>
    <x v="32"/>
    <m/>
    <x v="32"/>
    <x v="52"/>
    <s v="S10569140004"/>
    <s v="COB"/>
    <n v="1056914"/>
    <m/>
    <s v="||PAGO PRÉSTAMO EXIMBANK CHINA GCL 2004 (08) 118 VCTO 21-03-2023 POR CUENTA DE YPFB, SEGÚN COD. LIQ. 017134 VALOR 21-03-2023 CAPITAL RMY 6.620.579,87 INTERESES RMY 399.441,65 CTA. NRO. 00513012002 LBP-YPFB-VENTA GAS NAT.UNRC LP CP (2011349951300). REF. COMISIONES BANCARIAS"/>
    <m/>
    <m/>
    <m/>
    <m/>
    <m/>
    <m/>
    <n v="5178.0600000000004"/>
    <n v="0"/>
    <s v="NO_CONCILIADO"/>
  </r>
  <r>
    <x v="32"/>
    <m/>
    <x v="32"/>
    <x v="52"/>
    <s v="S10569140002"/>
    <s v="DEV"/>
    <n v="1056914"/>
    <m/>
    <s v="||PAGO PRÉSTAMO EXIMBANK CHINA GCL 2004 (08) 118 VCTO 21-03-2023 POR CUENTA DE YPFB, SEGÚN COD. LIQ. 017134 VALOR 21-03-2023 CAPITAL RMY 6.620.579,87 INTERESES RMY 399.441,65 CTA. NRO. 00513012002 LBP-YPFB-VENTA GAS NAT.UNRC LP CP (2011349951300) REF. COMISIÓN BANQUERO"/>
    <m/>
    <m/>
    <m/>
    <m/>
    <m/>
    <m/>
    <n v="68.599999999999994"/>
    <n v="0"/>
    <s v="NO_CONCILIADO"/>
  </r>
  <r>
    <x v="32"/>
    <m/>
    <x v="32"/>
    <x v="52"/>
    <s v="S10569140001"/>
    <s v="NTI"/>
    <n v="1056914"/>
    <m/>
    <s v="||PAGO PRÉSTAMO EXIMBANK CHINA GCL 2004 (08) 118 VCTO 21-03-2023 POR CUENTA DE YPFB, SEGÚN COD. LIQ. 017134 VALOR 21-03-2023 CAPITAL RMY 6.620.579,87 INTERESES RMY 399.441,65 CTA. NRO. 00513012002 LBP-YPFB-VENTA GAS NAT.UNRC LP CP (2011349951300)"/>
    <m/>
    <m/>
    <m/>
    <m/>
    <m/>
    <m/>
    <n v="7113747.1699999999"/>
    <n v="0"/>
    <s v="NO_CONCILIADO"/>
  </r>
  <r>
    <x v="29"/>
    <m/>
    <x v="29"/>
    <x v="52"/>
    <s v="S10568730003"/>
    <s v="COB"/>
    <n v="1056873"/>
    <m/>
    <s v="||PAGO PRÉSTAMO BID 2719/BL-BO VCTO 21-03-2023 POR CUENTA DE TGN, NTI. 017165 VALOR 21-03-2023 CAPITAL USD 318.226,29 INTERESES USD 217.816,55 LIB. 00099021001 TGN-RECURSOS ORDINARIOS (3987) REF. COMISIONES BANCARIAS"/>
    <m/>
    <m/>
    <m/>
    <m/>
    <m/>
    <m/>
    <n v="2844.08"/>
    <n v="0"/>
    <s v="NO_CONCILIADO"/>
  </r>
  <r>
    <x v="29"/>
    <m/>
    <x v="29"/>
    <x v="52"/>
    <s v="S10568730001"/>
    <s v="NTI"/>
    <n v="1056873"/>
    <m/>
    <s v="||PAGO PRÉSTAMO BID 2719/BL-BO VCTO 21-03-2023 POR CUENTA DE TGN, NTI. 017165 VALOR 21-03-2023 CAPITAL USD 318.226,29 INTERESES USD 217.816,55 LIB. 00099021001 TGN-RECURSOS ORDINARIOS (3987)"/>
    <m/>
    <m/>
    <m/>
    <m/>
    <m/>
    <m/>
    <n v="3730858.17"/>
    <n v="0"/>
    <s v="NO_CONCILIADO"/>
  </r>
  <r>
    <x v="29"/>
    <m/>
    <x v="29"/>
    <x v="52"/>
    <s v="S10568690001"/>
    <s v="NTI"/>
    <n v="1056869"/>
    <m/>
    <s v="||PAGO PRÉSTAMO BID 2719/BL-BO VCTO 21-03-2023 POR CUENTA DE TGN, NTI. 017166 VALOR 21-03-2023 INTERESES USD 4.736,74 LIB. 00099021001 TGN-RECURSOS ORDINARIOS (3987)"/>
    <m/>
    <m/>
    <m/>
    <m/>
    <m/>
    <m/>
    <n v="32967.71"/>
    <n v="0"/>
    <s v="NO_CONCILIADO"/>
  </r>
  <r>
    <x v="29"/>
    <m/>
    <x v="29"/>
    <x v="52"/>
    <s v="S10568620003"/>
    <s v="COB"/>
    <n v="1056862"/>
    <m/>
    <s v="||PAGO PRÉSTAMO BID 2614/BL-BO VCTO 21-03-2023 POR CUENTA DE TGN, NTI. 017177 VALOR 21-03-2023 CAPITAL USD 559.900,71 INTERESES USD 380.168,58 LIB. 00099021001 TGN-RECURSOS ORDINARIOS (3987) REF. COMISIONES BANCARIAS"/>
    <m/>
    <m/>
    <m/>
    <m/>
    <m/>
    <m/>
    <n v="4784.22"/>
    <n v="0"/>
    <s v="NO_CONCILIADO"/>
  </r>
  <r>
    <x v="29"/>
    <m/>
    <x v="29"/>
    <x v="52"/>
    <s v="S10568620001"/>
    <s v="NTI"/>
    <n v="1056862"/>
    <m/>
    <s v="||PAGO PRÉSTAMO BID 2614/BL-BO VCTO 21-03-2023 POR CUENTA DE TGN, NTI. 017177 VALOR 21-03-2023 CAPITAL USD 559.900,71 INTERESES USD 380.168,58 LIB. 00099021001 TGN-RECURSOS ORDINARIOS (3987)"/>
    <m/>
    <m/>
    <m/>
    <m/>
    <m/>
    <m/>
    <n v="6542882.2599999998"/>
    <n v="0"/>
    <s v="NO_CONCILIADO"/>
  </r>
  <r>
    <x v="29"/>
    <m/>
    <x v="29"/>
    <x v="52"/>
    <s v="S10568690003"/>
    <s v="COB"/>
    <n v="1056869"/>
    <m/>
    <s v="||PAGO PRÉSTAMO BID 2719/BL-BO VCTO 21-03-2023 POR CUENTA DE TGN, NTI. 017166 VALOR 21-03-2023 INTERESES USD 4.736,74 LIB. 00099021001 TGN-RECURSOS ORDINARIOS (3987) REF. COMISIONES BANCARIAS"/>
    <m/>
    <m/>
    <m/>
    <m/>
    <m/>
    <m/>
    <n v="292.77999999999997"/>
    <n v="0"/>
    <s v="NO_CONCILIADO"/>
  </r>
  <r>
    <x v="32"/>
    <m/>
    <x v="32"/>
    <x v="52"/>
    <s v="S10569200001"/>
    <s v="DEV"/>
    <n v="1056920"/>
    <m/>
    <s v="||PAGO PRÉSTAMO EXIMBANK CHINA GCL 2011 (17) 367 VCTO 21-03-2023 POR CUENTA DE YPFB, SEGÚN COD. LIQ. 017146 VALOR 21-03-2023 CAPITAL RMY 12.447.146,49 INTERESES RMY 2.378.096,49 CTA. NRO. 00513012007 YPFB-RECURSOS NACIONALIZACIÓN"/>
    <m/>
    <m/>
    <m/>
    <m/>
    <m/>
    <m/>
    <n v="15023247.279999999"/>
    <n v="0"/>
    <s v="NO_CONCILIADO"/>
  </r>
  <r>
    <x v="29"/>
    <m/>
    <x v="29"/>
    <x v="52"/>
    <s v="S10569190001"/>
    <s v="NTI"/>
    <n v="1056919"/>
    <m/>
    <s v="||PAGO PRÉSTAMO EXIMBANK CHINA GCL 2004 (04) 114A VCTO 21-03-2023 POR CUENTA DE TGN, NTI. 017132 VALOR 21-03-2023 CAPITAL RMY1.910.703,24 INTERESES RMY96.065,91 CTA. 3987 CUENTA UNICA DEL TESORO LIB. 00099021001"/>
    <m/>
    <m/>
    <m/>
    <m/>
    <m/>
    <m/>
    <n v="2033561.94"/>
    <n v="0"/>
    <s v="NO_CONCILIADO"/>
  </r>
  <r>
    <x v="108"/>
    <m/>
    <x v="108"/>
    <x v="52"/>
    <s v="S10568230001"/>
    <s v="COB"/>
    <n v="1056823"/>
    <m/>
    <s v="||REGISTRO COBRO COMISION AVISO EMISION CARTA DE CREDITO DE EXPORTACION BS220 Y EMISION COMP.CONTABLE BS50.- EMPRESA PUBLICA PRODUCTIVA CARTONES DE BOLIVIA-CARTONBOL.REF.:ILC82919ACHL (BCB:E-2023-01), EN COMPL.A COMP.1056822,21/03/23. LIB.00576012002 CARTONBOL - RECAUDADORA REF.:COMISIONES AVISO LC EXP ILC82919ACHL"/>
    <m/>
    <m/>
    <m/>
    <m/>
    <m/>
    <m/>
    <n v="270"/>
    <n v="0"/>
    <s v="NO_CONCILIADO"/>
  </r>
  <r>
    <x v="63"/>
    <m/>
    <x v="63"/>
    <x v="52"/>
    <s v="Q17818080002"/>
    <s v="CRV"/>
    <n v="1781808"/>
    <m/>
    <s v="NUMERO DE LIBRETA CUT: 03420102001 OPERACIÓN E18 TRANSFERENCIA DEL SISTEMA FINANCIERO POR CUENTA DE TERCEROS A LA CUT TRANSFERENCIA DE RECURSOS DEL FIDEICOMISO AEVIVIENDA"/>
    <m/>
    <m/>
    <m/>
    <m/>
    <m/>
    <m/>
    <n v="0"/>
    <n v="539406.87"/>
    <s v="NO_CONCILIADO"/>
  </r>
  <r>
    <x v="15"/>
    <m/>
    <x v="15"/>
    <x v="52"/>
    <s v="Q17818480002"/>
    <s v="CRV"/>
    <n v="1781848"/>
    <m/>
    <s v="NUMERO DE LIBRETA CUT: 00099021001 OPERACIÓN E75 TRANSFERENCIA DE LA CUENTA FISCAL BUN A LA CUT EN MN TRANSFERENCIA DE FONDOS A SOLICITUD DE: GOBIERNO AUTONOMO MUNICIPAL DE PORVENIR, CITE: G.A.M.P./CITE NÂ° 091/2023 CUENTA CUT 3987 LIBRETA NÂ° 00099021001 TGN-RECURSOS ORDINARIOS"/>
    <m/>
    <m/>
    <m/>
    <m/>
    <m/>
    <m/>
    <n v="0"/>
    <n v="2212.5"/>
    <s v="NO_CONCILIADO"/>
  </r>
  <r>
    <x v="34"/>
    <m/>
    <x v="34"/>
    <x v="52"/>
    <s v="Q17819760002"/>
    <s v="CRV"/>
    <n v="1781976"/>
    <m/>
    <s v="NUMERO DE LIBRETA CUT: 00597012001 OPERACIÓN E18 TRANSFERENCIA DEL SISTEMA FINANCIERO POR CUENTA DE TERCEROS A LA CUT TRANSFERENCIA EJECUCION DE BOLETA DE GARANTIA NR 210044 SOLICITUD YACIMIENTOS DE LITIO BOLIVIANOS RECURSOS PROPIOS VENTAS"/>
    <m/>
    <m/>
    <m/>
    <m/>
    <m/>
    <m/>
    <n v="0"/>
    <n v="6771.1"/>
    <s v="NO_CONCILIADO"/>
  </r>
  <r>
    <x v="34"/>
    <m/>
    <x v="34"/>
    <x v="52"/>
    <s v="S10568360001"/>
    <s v="COB"/>
    <n v="1056836"/>
    <m/>
    <s v="||REGISTRO COBRO COMISION AVISO ENMIENDA CARTA DE CREDITO STANDBY BS220.-Y EMISION COMP.CONTABLE BS50.-REF.:BJM03LG000109100 (BCB:SB-R-2018-19) A/F YACIMIENTOS DE LITIO BOLIVIANOS-YLB,S/G SWIFT 4405,20/03/2023. LIB.00597019202 YLB-DES.INT.SALMUERA SALAR DE UYUNI PLANTA IND.REF.:COMIS.ENM.SBLC BJM03LG000109100"/>
    <m/>
    <m/>
    <m/>
    <m/>
    <m/>
    <m/>
    <n v="270"/>
    <n v="0"/>
    <s v="NO_CONCILIADO"/>
  </r>
  <r>
    <x v="4"/>
    <m/>
    <x v="4"/>
    <x v="52"/>
    <s v="G22097390003"/>
    <s v="COB"/>
    <n v="2209739"/>
    <m/>
    <s v="TRANSFERENCIA RECIBIDA DEL EXTERIOR SEGÚN MENSAJES SWIFT Nos. 4480-4479 (REM.EXT.) DE FECHA 21-03-2023 POR DESEMBOLSO DE CAF PRÉSTAMO CFA011250 EMERGENCIA SANITARIA COVID-19 LIBRETA N° 00046051101 MIN. SALUD Y DEPORTES - UCOFI REF.: UTILES DE ESCRITORIO"/>
    <m/>
    <m/>
    <m/>
    <m/>
    <m/>
    <m/>
    <n v="50"/>
    <n v="0"/>
    <s v="NO_CONCILIADO"/>
  </r>
  <r>
    <x v="29"/>
    <m/>
    <x v="29"/>
    <x v="52"/>
    <s v="S10568460001"/>
    <s v="NTI"/>
    <n v="1056846"/>
    <m/>
    <s v="||PAGO A CAF PRÉSTAMO CFA004274 VCTO. 21-03-2023 POR CUENTA DEL TGN, NTI 017075 VALOR 21-03-2023 CAPITAL USD750.000,00 INTERESES USD117.084,38 LIB. 00099021001 TGN-RECURSOS ORDINARIOS (3987)"/>
    <m/>
    <m/>
    <m/>
    <m/>
    <m/>
    <m/>
    <n v="6034907.2800000003"/>
    <n v="0"/>
    <s v="NO_CONCILIADO"/>
  </r>
  <r>
    <x v="29"/>
    <m/>
    <x v="29"/>
    <x v="52"/>
    <s v="S10568520003"/>
    <s v="COB"/>
    <n v="1056852"/>
    <m/>
    <s v="||PAGO A CAF PRÉSTAMO CFA004295 VCTO. 21-03-2023 POR CUENTA DEL TGN, NTI 017074 VALOR 21-03-2023 CAPITAL USD2.532.249,49 INTERESES USD395.315,80 LIB. 00099021001 TGN-RECURSOS ORDINARIOS (3987) REF.: COMISIONES BANCARIAS"/>
    <m/>
    <m/>
    <m/>
    <m/>
    <m/>
    <m/>
    <n v="14328.2"/>
    <n v="0"/>
    <s v="NO_CONCILIADO"/>
  </r>
  <r>
    <x v="29"/>
    <m/>
    <x v="29"/>
    <x v="52"/>
    <s v="S10568520001"/>
    <s v="NTI"/>
    <n v="1056852"/>
    <m/>
    <s v="||PAGO A CAF PRÉSTAMO CFA004295 VCTO. 21-03-2023 POR CUENTA DEL TGN, NTI 017074 VALOR 21-03-2023 CAPITAL USD2.532.249,49 INTERESES USD395.315,80 LIB. 00099021001 TGN-RECURSOS ORDINARIOS (3987)"/>
    <m/>
    <m/>
    <m/>
    <m/>
    <m/>
    <m/>
    <n v="20375854.420000002"/>
    <n v="0"/>
    <s v="NO_CONCILIADO"/>
  </r>
  <r>
    <x v="29"/>
    <m/>
    <x v="29"/>
    <x v="52"/>
    <s v="S10568460003"/>
    <s v="COB"/>
    <n v="1056846"/>
    <m/>
    <s v="||PAGO A CAF PRÉSTAMO CFA004274 VCTO. 21-03-2023 POR CUENTA DEL TGN, NTI 017075 VALOR 21-03-2023 CAPITAL USD750.000,00 INTERESES USD117.084,38 LIB. 00099021001 TGN-RECURSOS ORDINARIOS (3987) REF.: COMISIONES BANCARIAS"/>
    <m/>
    <m/>
    <m/>
    <m/>
    <m/>
    <m/>
    <n v="4433.75"/>
    <n v="0"/>
    <s v="NO_CONCILIADO"/>
  </r>
  <r>
    <x v="62"/>
    <m/>
    <x v="62"/>
    <x v="52"/>
    <s v="G22100240001"/>
    <s v="CVD"/>
    <n v="2210024"/>
    <m/>
    <s v="COBRO COSTOS DE PAPELERIA POR REGULARIZACION DE TRANSFERENCIA DEL EXTERIOR POR ORDEN DE REPRESENTACIÓN PERMANENTE DE BOLIVIA ANTE LAS NACIONES UNIDAS Y OTROS ORGANISMOS INTERNACIONALES EN SUIZA GINEBRA REF.: DEVOLUCIÓN GASTOS DE FUNCIONAMIENTO GESTIÓN 2022 LIB. 00099021001 TGN-RECURSOS ORDINARIOS (3987)"/>
    <m/>
    <m/>
    <m/>
    <m/>
    <m/>
    <m/>
    <n v="50"/>
    <n v="0"/>
    <s v="NO_CONCILIADO"/>
  </r>
  <r>
    <x v="62"/>
    <m/>
    <x v="62"/>
    <x v="52"/>
    <s v="G22100260001"/>
    <s v="CVD"/>
    <n v="2210026"/>
    <m/>
    <s v="COBRO COSTOS DE PAPELERIA POR REGULARIZACION DE TRANSFERENCIA DEL EXTERIOR POR ORDEN DE CONSULADO DEL ESTADO PLURINACIONAL DE BOLIVIA EN MURCIA ESPAÑA REF.: DEVOLUCIÓN GASTOS DE FUNCIONAMIENTO GESTIÓN 2022 LIB. 00099021001 TGN-RECURSOS ORDINARIOS (3987)"/>
    <m/>
    <m/>
    <m/>
    <m/>
    <m/>
    <m/>
    <n v="50"/>
    <n v="0"/>
    <s v="NO_CONCILIADO"/>
  </r>
  <r>
    <x v="62"/>
    <m/>
    <x v="62"/>
    <x v="52"/>
    <s v="G22100280001"/>
    <s v="CVD"/>
    <n v="2210028"/>
    <m/>
    <s v="COBRO COSTOS DE PAPELERIA POR REGULARIZACION DE TRANSFERENCIA DEL EXTERIOR POR ORDEN DE CONSULADO GENERAL DE BOLIVIA EN EE.UU. HOUSTON REF.: RECAUDACIÓN GESTORIA CONSULAR POR EL MES DE ENERO 2023 LIB. 00010011102 MIN.RELACIONES EXTERIORES - GESTORIA CONSULAR LEY Nº 3108"/>
    <m/>
    <m/>
    <m/>
    <m/>
    <m/>
    <m/>
    <n v="50"/>
    <n v="0"/>
    <s v="NO_CONCILIADO"/>
  </r>
  <r>
    <x v="62"/>
    <m/>
    <x v="62"/>
    <x v="52"/>
    <s v="G22100300001"/>
    <s v="CVD"/>
    <n v="2210030"/>
    <m/>
    <s v="COBRO COSTOS DE PAPELERIA POR REGULARIZACION DE TRANSFERENCIA DEL EXTERIOR POR ORDEN DE CONSULADO DE BOLIVIA EN CHILE ANTOFAGASTA REF.: RECAUDACIÓN GESTORIA CONSULAR POR EL MES DE ENERO 2023 LIB. 00010011102 MIN.RELACIONES EXTERIORES - GESTORIA CONSULAR LEY Nº 3108"/>
    <m/>
    <m/>
    <m/>
    <m/>
    <m/>
    <m/>
    <n v="50"/>
    <n v="0"/>
    <s v="NO_CONCILIADO"/>
  </r>
  <r>
    <x v="62"/>
    <m/>
    <x v="62"/>
    <x v="52"/>
    <s v="G22100320001"/>
    <s v="CVD"/>
    <n v="2210032"/>
    <m/>
    <s v="COBRO COSTOS DE PAPELERIA POR REGULARIZACION DE TRANSFERENCIA DEL EXTERIOR POR ORDEN DE CONSULADO GENERAL DE BOLIVIA EN GINEBRA SUIZA REF.: RECAUDACIONES GESTORÍA CONSULAR POR EL MES DE ENERO/2023 LIB. 00010011102 MIN.RELACIONES EXTERIORES - GESTORIA CONSULAR LEY Nº 3108"/>
    <m/>
    <m/>
    <m/>
    <m/>
    <m/>
    <m/>
    <n v="50"/>
    <n v="0"/>
    <s v="NO_CONCILIADO"/>
  </r>
  <r>
    <x v="62"/>
    <m/>
    <x v="62"/>
    <x v="52"/>
    <s v="G22100340001"/>
    <s v="CVD"/>
    <n v="2210034"/>
    <m/>
    <s v="COBRO COSTOS DE PAPELERIA POR REGULARIZACION DE TRANSFERENCIA DEL EXTERIOR POR ORDEN DE CONSULADO GENERAL DE BOLIVIA EN BUENOS AIRES ARGENTINA REF.: RECAUDACIONES GESTORÍA CONSULAR POR EL MES DE ENERO 2023 LIB. 00010011102 MIN.RELACIONES EXTERIORES - GESTORIA CONSULAR LEY Nº 3108"/>
    <m/>
    <m/>
    <m/>
    <m/>
    <m/>
    <m/>
    <n v="50"/>
    <n v="0"/>
    <s v="NO_CONCILIADO"/>
  </r>
  <r>
    <x v="62"/>
    <m/>
    <x v="62"/>
    <x v="52"/>
    <s v="G22100360001"/>
    <s v="CVD"/>
    <n v="2210036"/>
    <m/>
    <s v="COBRO COSTOS DE PAPELERIA POR REGULARIZACION DE TRANSFERENCIA DEL EXTERIOR POR ORDEN DE CONSULADO GENERAL DE BOLIVIA EN MILAN ITALIA REF.: RECAUDACIONES GESTORIA CONSULAR POR EL MES DE ENERO 2023 LIB. 00010011102 MIN.RELACIONES EXTERIORES - GESTORIA CONSULAR LEY Nº 3108"/>
    <m/>
    <m/>
    <m/>
    <m/>
    <m/>
    <m/>
    <n v="50"/>
    <n v="0"/>
    <s v="NO_CONCILIADO"/>
  </r>
  <r>
    <x v="109"/>
    <m/>
    <x v="109"/>
    <x v="52"/>
    <s v="S10568600003"/>
    <s v="COB"/>
    <n v="1056860"/>
    <m/>
    <s v="||TRANSFERENCIA DE FONDOS S/G. MENSAJE SWIFT NRO. 4470 DE LA FECHA, Y NOTA REMITIDA POR LA DIRECCIÓN GENERAL DE AERONAUTICA CIVIL CITE: DGAC-10774/2022 DE FECHA 31/03/2022 (HRE-TGL-5031) (SECTOR PÚBLICO - SOBREVUELOS). DÉBITO DE LA LIBRETA 0117012001 DGAC, REPOSICIÓN ÚTILES DE ESCRITORIO."/>
    <m/>
    <m/>
    <m/>
    <m/>
    <m/>
    <m/>
    <n v="50"/>
    <n v="0"/>
    <s v="NO_CONCILIADO"/>
  </r>
  <r>
    <x v="62"/>
    <m/>
    <x v="62"/>
    <x v="52"/>
    <s v="G22100380001"/>
    <s v="CVD"/>
    <n v="2210038"/>
    <m/>
    <s v="COBRO COSTOS DE PAPELERIA POR REGULARIZACION DE TRANSFERENCIA DEL EXTERIOR POR ORDEN DE EMBAJADA DE BOLIVIA EN ROMA ITALIA REF.: RECAUDACIONES GESTORIA CONSULAR POR EL MES DE ENERO 2023 LIB. 00010011102 MIN.RELACIONES EXTERIORES - GESTORIA CONSULAR LEY Nº 3108"/>
    <m/>
    <m/>
    <m/>
    <m/>
    <m/>
    <m/>
    <n v="50"/>
    <n v="0"/>
    <s v="NO_CONCILIADO"/>
  </r>
  <r>
    <x v="29"/>
    <m/>
    <x v="29"/>
    <x v="52"/>
    <s v="S10568540001"/>
    <s v="NTI"/>
    <n v="1056854"/>
    <m/>
    <s v="||PAGO A CAF PRÉSTAMO CFA008340 VCTO. 21-03-2023 POR CUENTA DEL TGN, NTI 017076 VALOR 21-03-2023 CAPITAL USD3.816.646,88 INTERESES USD1.548.181,21 LIB. 00099021001 TGN-RECURSOS ORDINARIOS (3987)"/>
    <m/>
    <m/>
    <m/>
    <m/>
    <m/>
    <m/>
    <n v="37339203.509999998"/>
    <n v="0"/>
    <s v="NO_CONCILIADO"/>
  </r>
  <r>
    <x v="29"/>
    <m/>
    <x v="29"/>
    <x v="52"/>
    <s v="S10568540003"/>
    <s v="COB"/>
    <n v="1056854"/>
    <m/>
    <s v="||PAGO A CAF PRÉSTAMO CFA008340 VCTO. 21-03-2023 POR CUENTA DEL TGN, NTI 017076 VALOR 21-03-2023 CAPITAL USD3.816.646,88 INTERESES USD1.548.181,21 LIB. 00099021001 TGN-RECURSOS ORDINARIOS (3987) REF.: COMISIONES BANCARIAS"/>
    <m/>
    <m/>
    <m/>
    <m/>
    <m/>
    <m/>
    <n v="26031.91"/>
    <n v="0"/>
    <s v="NO_CONCILIADO"/>
  </r>
  <r>
    <x v="34"/>
    <m/>
    <x v="34"/>
    <x v="52"/>
    <s v="G22100400002"/>
    <s v="CRV"/>
    <n v="2210040"/>
    <m/>
    <s v="TRANSFERENCIA DEL EXTERIOR SEGUN SWIFT NO.4478 Y NO.4477 DE FECHA 21/03/2023 ORDENANTE: QUIMICA MAVAR S A REF.: COMPRA MATERIA PRIMA ORDEN DE VENTA NRO YLB GCO 0042 ODV 23 LIB. 00597012001 RECURSOS PROPIOS VENTAS YLB"/>
    <m/>
    <m/>
    <m/>
    <m/>
    <m/>
    <m/>
    <n v="0"/>
    <n v="345620.52"/>
    <s v="NO_CONCILIADO"/>
  </r>
  <r>
    <x v="34"/>
    <m/>
    <x v="34"/>
    <x v="52"/>
    <s v="G22100410001"/>
    <s v="CVD"/>
    <n v="2210041"/>
    <m/>
    <s v="COBRO COSTOS DE PAPELERIA SEGUN TRANSFERENCIA DEL EXTERIOR POR ORDEN DE QUIMICA MAVAR S A REF.: COMPRA MATERIA PRIMA ORDEN DE VENTA NRO YLB GCO 0042 ODV 23 LIB. 00597012001 RECURSOS PROPIOS VENTAS YLB"/>
    <m/>
    <m/>
    <m/>
    <m/>
    <m/>
    <m/>
    <n v="50"/>
    <n v="0"/>
    <s v="NO_CONCILIADO"/>
  </r>
  <r>
    <x v="29"/>
    <m/>
    <x v="29"/>
    <x v="52"/>
    <s v="S10569240001"/>
    <s v="NTI"/>
    <n v="1056924"/>
    <m/>
    <s v="||||PAGO PRÉSTAMO EXIMBANK CHINA GCL 2009 (43) 294 VCTO 21-03-2023 POR CUENTA DE TGN, NTI. 017145 VALOR 21-03-2023 CAPITAL RMY9.043.802,00 INTERESES RMY1.545.987,92 CTA. 3987 CUENTA UNICA DEL TESORO LIB. 00099021001"/>
    <m/>
    <m/>
    <m/>
    <m/>
    <m/>
    <m/>
    <n v="10731176.26"/>
    <n v="0"/>
    <s v="NO_CONCILIADO"/>
  </r>
  <r>
    <x v="29"/>
    <m/>
    <x v="29"/>
    <x v="52"/>
    <s v="S10569340001"/>
    <s v="DEV"/>
    <n v="1056934"/>
    <m/>
    <s v="||COMPLEMENTO A NUESTRO CPBTE. S-1056929 DE LA FECHA, PAGO PRÉSTAMO EXIMBANK CHINA GCL 2017 (02) 607 VCTO 21-03-2023 POR CUENTA DE TGN, NTI. 017148, COBRO COMISIONES BANQUERO USD10,00 CTA. 3987 CUENTA ÚNICA DEL TESORO LIB. 00099021001 REF. COMISIONES BANQUERO"/>
    <m/>
    <m/>
    <m/>
    <m/>
    <m/>
    <m/>
    <n v="69.599999999999994"/>
    <n v="0"/>
    <s v="NO_CONCILIADO"/>
  </r>
  <r>
    <x v="29"/>
    <m/>
    <x v="29"/>
    <x v="52"/>
    <s v="S10569330001"/>
    <s v="DEV"/>
    <n v="1056933"/>
    <m/>
    <s v="||COMPLEMENTO A NUESTRO CPBTE. S-1056926 DE LA FECHA, PAGO PRÉSTAMO EXIMBANK CHINA GCL 2016 (29) 599 VCTO 21-03-2023 POR CUENTA DE TGN, NTI. 017147, COBRO COMISIONES BANQUERO USD10,00 CTA. 3987 CUENTA ÚNICA DEL TESORO LIB. 00099021001 REF. COMISIONES BANQUERO"/>
    <m/>
    <m/>
    <m/>
    <m/>
    <m/>
    <m/>
    <n v="69.599999999999994"/>
    <n v="0"/>
    <s v="NO_CONCILIADO"/>
  </r>
  <r>
    <x v="29"/>
    <m/>
    <x v="29"/>
    <x v="52"/>
    <s v="S10569320003"/>
    <s v="COB"/>
    <n v="1056932"/>
    <m/>
    <s v="||PAGO PRÉSTAMO EXIMBANK CHINA GCL 2007 (13) 184 VCTO 21-03-2023 POR CUENTA DE TGN, NTI. 017136 VALOR 21-03-2023 CAPITAL RMY12.168.507,60 INTERESES RMY1.345.972,15 CTA. 3987 CUENTA UNICA DEL TESORO LIB. 00099021001 REF. COMISIONES BANCARIAS"/>
    <m/>
    <m/>
    <m/>
    <m/>
    <m/>
    <m/>
    <n v="9718.69"/>
    <n v="0"/>
    <s v="NO_CONCILIADO"/>
  </r>
  <r>
    <x v="29"/>
    <m/>
    <x v="29"/>
    <x v="52"/>
    <s v="S10569310001"/>
    <s v="DEV"/>
    <n v="1056931"/>
    <m/>
    <s v="||COMPLEMENTO A NUESTRO CPBTE. S-1056925 DE LA FECHA, PAGO PRÉSTAMO EXIMBANK CHINA GCL 2011 (41) 391 VCTO 21-03-2023 POR CUENTA DE TGN, NTI. 017149, COBRO COMISIONES BANQUERO USD10,00 CTA. 3987 CUENTA ÚNICA DEL TESORO LIB. 00099021001 REF. COMISIONES BANQUERO"/>
    <m/>
    <m/>
    <m/>
    <m/>
    <m/>
    <m/>
    <n v="69.599999999999994"/>
    <n v="0"/>
    <s v="NO_CONCILIADO"/>
  </r>
  <r>
    <x v="29"/>
    <m/>
    <x v="29"/>
    <x v="52"/>
    <s v="S10569300001"/>
    <s v="DEV"/>
    <n v="1056930"/>
    <m/>
    <s v="||COMPLEMENTO A NUESTRO CPBTE. S-1056924 DE LA FECHA, PAGO PRÉSTAMO EXIMBANK CHINA GCL 2009 (43) 294 VCTO 21-03-2023 POR CUENTA DE TGN, NTI. 017145, COBRO COMISIONES BANQUERO USD10,00 CTA. 3987 CUENTA ÚNICA DEL TESORO LIB. 00099021001 REF. COMISIONES BANQUERO"/>
    <m/>
    <m/>
    <m/>
    <m/>
    <m/>
    <m/>
    <n v="69.599999999999994"/>
    <n v="0"/>
    <s v="NO_CONCILIADO"/>
  </r>
  <r>
    <x v="29"/>
    <m/>
    <x v="29"/>
    <x v="52"/>
    <s v="S10569290003"/>
    <s v="COB"/>
    <n v="1056929"/>
    <m/>
    <s v="||PAGO PRÉSTAMO EXIMBANK CHINA GCL 2017 (02) 607 VCTO 21-03-2023 POR CUENTA DE TGN, NTI. 017148 VALOR 21-03-2023 INTERESES RMY3.167.500,00 COMISIONES RMY87.986,11 CTA. 3987 CUENTA UNICA DEL TESORO LIB. 00099021001 REF. COMISIONES BANCARIAS"/>
    <m/>
    <m/>
    <m/>
    <m/>
    <m/>
    <m/>
    <n v="2546.08"/>
    <n v="0"/>
    <s v="NO_CONCILIADO"/>
  </r>
  <r>
    <x v="29"/>
    <m/>
    <x v="29"/>
    <x v="52"/>
    <s v="S10569320001"/>
    <s v="NTI"/>
    <n v="1056932"/>
    <m/>
    <s v="||PAGO PRÉSTAMO EXIMBANK CHINA GCL 2007 (13) 184 VCTO 21-03-2023 POR CUENTA DE TGN, NTI. 017136 VALOR 21-03-2023 CAPITAL RMY12.168.507,60 INTERESES RMY1.345.972,15 CTA. 3987 CUENTA UNICA DEL TESORO LIB. 00099021001"/>
    <m/>
    <m/>
    <m/>
    <m/>
    <m/>
    <m/>
    <n v="13694914.16"/>
    <n v="0"/>
    <s v="NO_CONCILIADO"/>
  </r>
  <r>
    <x v="29"/>
    <m/>
    <x v="29"/>
    <x v="52"/>
    <s v="S10569290001"/>
    <s v="NTI"/>
    <n v="1056929"/>
    <m/>
    <s v="||PAGO PRÉSTAMO EXIMBANK CHINA GCL 2017 (02) 607 VCTO 21-03-2023 POR CUENTA DE TGN, NTI. 017148 VALOR 21-03-2023 INTERESES RMY3.167.500,00 COMISIONES RMY87.986,11 CTA. 3987 CUENTA UNICA DEL TESORO LIB. 00099021001"/>
    <m/>
    <m/>
    <m/>
    <m/>
    <m/>
    <m/>
    <n v="3298950.7"/>
    <n v="0"/>
    <s v="NO_CONCILIADO"/>
  </r>
  <r>
    <x v="29"/>
    <m/>
    <x v="29"/>
    <x v="52"/>
    <s v="S10569280001"/>
    <s v="DEV"/>
    <n v="1056928"/>
    <m/>
    <s v="||COMPLEMENTO A NUESTRO CPBTE. S-1056932 DE LA FECHA, PAGO PRÉSTAMO EXIMBANK CHINA GCL 2007 (13) 184 VCTO 21-03-2023 POR CUENTA DE TGN, NTI. 017136, COBRO COMISIONES BANQUERO USD10,00 CTA. 3987 CUENTA ÚNICA DEL TESORO LIB. 00099021001 REF. COMISIONES BANQUERO"/>
    <m/>
    <m/>
    <m/>
    <m/>
    <m/>
    <m/>
    <n v="69.599999999999994"/>
    <n v="0"/>
    <s v="NO_CONCILIADO"/>
  </r>
  <r>
    <x v="29"/>
    <m/>
    <x v="29"/>
    <x v="52"/>
    <s v="S10569270001"/>
    <s v="DEV"/>
    <n v="1056927"/>
    <m/>
    <s v="||COMPLEMENTO A NUESTRO CPBTE. S-1056919 DE LA FECHA, PAGO PRÉSTAMO EXIMBANK CHINA GCL 2004 (04) 114A VCTO 21-03-2023 POR CUENTA DE TGN, NTI. 017132 COBRO COMISIONES BANQUERO USD10,00 CTA. 3987 CUENTA ÚNICA DEL TESORO LIB. 00099021001 REF. COMISIONES BANQUERO"/>
    <m/>
    <m/>
    <m/>
    <m/>
    <m/>
    <m/>
    <n v="69.599999999999994"/>
    <n v="0"/>
    <s v="NO_CONCILIADO"/>
  </r>
  <r>
    <x v="29"/>
    <m/>
    <x v="29"/>
    <x v="52"/>
    <s v="S10569260003"/>
    <s v="COB"/>
    <n v="1056926"/>
    <m/>
    <s v="||||PAGO PRÉSTAMO EXIMBANK CHINA GCL 2016 (29) 599 VCTO 21-03-2023 POR CUENTA DE TGN, NTI. 017147 VALOR 21-03-2023 CAPITAL RMY17.500.000,00 INTERESES RMY3.343.472,22 CTA. 3987 CUENTA UNICA DEL TESORO LIB. 00099021001 REF. COMISIONES BANCARIAS"/>
    <m/>
    <m/>
    <m/>
    <m/>
    <m/>
    <m/>
    <n v="14842.77"/>
    <n v="0"/>
    <s v="NO_CONCILIADO"/>
  </r>
  <r>
    <x v="29"/>
    <m/>
    <x v="29"/>
    <x v="52"/>
    <s v="S10569260001"/>
    <s v="NTI"/>
    <n v="1056926"/>
    <m/>
    <s v="||||PAGO PRÉSTAMO EXIMBANK CHINA GCL 2016 (29) 599 VCTO 21-03-2023 POR CUENTA DE TGN, NTI. 017147 VALOR 21-03-2023 CAPITAL RMY17.500.000,00 INTERESES RMY3.343.472,22 CTA. 3987 CUENTA UNICA DEL TESORO LIB. 00099021001"/>
    <m/>
    <m/>
    <m/>
    <m/>
    <m/>
    <m/>
    <n v="21121757.41"/>
    <n v="0"/>
    <s v="NO_CONCILIADO"/>
  </r>
  <r>
    <x v="29"/>
    <m/>
    <x v="29"/>
    <x v="52"/>
    <s v="S10569250003"/>
    <s v="COB"/>
    <n v="1056925"/>
    <m/>
    <s v="||PAGO PRÉSTAMO EXIMBANK CHINA GCL 2011 (41) 391 VCTO 21-03-2023 POR CUENTA DE TGN, NTI. 017149 VALOR 21-03-2023 CAPITAL RMY23.110.550,10 INTERESES RMY4.647.788,41 CTA. 3987 CUENTA UNICA DEL TESORO LIB. 00099021001 REF. COMISIONES BANCARIAS"/>
    <m/>
    <m/>
    <m/>
    <m/>
    <m/>
    <m/>
    <n v="19677.349999999999"/>
    <n v="0"/>
    <s v="NO_CONCILIADO"/>
  </r>
  <r>
    <x v="29"/>
    <m/>
    <x v="29"/>
    <x v="52"/>
    <s v="S10569250001"/>
    <s v="NTI"/>
    <n v="1056925"/>
    <m/>
    <s v="||PAGO PRÉSTAMO EXIMBANK CHINA GCL 2011 (41) 391 VCTO 21-03-2023 POR CUENTA DE TGN, NTI. 017149 VALOR 21-03-2023 CAPITAL RMY23.110.550,10 INTERESES RMY4.647.788,41 CTA. 3987 CUENTA UNICA DEL TESORO LIB. 00099021001"/>
    <m/>
    <m/>
    <m/>
    <m/>
    <m/>
    <m/>
    <n v="28128945.440000001"/>
    <n v="0"/>
    <s v="NO_CONCILIADO"/>
  </r>
  <r>
    <x v="29"/>
    <m/>
    <x v="29"/>
    <x v="52"/>
    <s v="S10569240003"/>
    <s v="COB"/>
    <n v="1056924"/>
    <m/>
    <s v="||||PAGO PRÉSTAMO EXIMBANK CHINA GCL 2009 (43) 294 VCTO 21-03-2023 POR CUENTA DE TGN, NTI. 017145 VALOR 21-03-2023 CAPITAL RMY9.043.802,00 INTERESES RMY1.545.987,92 CTA. 3987 CUENTA UNICA DEL TESORO LIB. 00099021001 REF. COMISIONES BANCARIAS"/>
    <m/>
    <m/>
    <m/>
    <m/>
    <m/>
    <m/>
    <n v="7673.86"/>
    <n v="0"/>
    <s v="NO_CONCILIADO"/>
  </r>
  <r>
    <x v="34"/>
    <m/>
    <x v="34"/>
    <x v="53"/>
    <s v="G22115330002"/>
    <s v="CRV"/>
    <n v="2211533"/>
    <m/>
    <s v="TRANSFERENCIA DEL EXTERIOR SEGUN SWIFT NO.4543 Y NO.4542 DE FECHA 22/03/2023 ORDENANTE: FASS INDUSTRIA E COMERCIO (BRAZIL RIBEIRAO PRETO) REF.: INV YLB-GCO-0048-ODV/23 LIB. 00597012001 RECURSOS PROPIOS VENTAS YLB"/>
    <m/>
    <m/>
    <m/>
    <m/>
    <m/>
    <m/>
    <n v="0"/>
    <n v="541940"/>
    <s v="NO_CONCILIADO"/>
  </r>
  <r>
    <x v="34"/>
    <m/>
    <x v="34"/>
    <x v="53"/>
    <s v="G22115340001"/>
    <s v="CVD"/>
    <n v="2211534"/>
    <m/>
    <s v="COBRO COSTOS DE PAPELERIA SEGUN TRANSFERENCIA DEL EXTERIOR POR ORDEN DE FASS INDUSTRIA E COMERCIO (BRAZIL RIBEIRAO PRETO) REF.: INV YLB-GCO-0048-ODV/23 LIB. 00597012001 RECURSOS PROPIOS VENTAS YLB"/>
    <m/>
    <m/>
    <m/>
    <m/>
    <m/>
    <m/>
    <n v="50"/>
    <n v="0"/>
    <s v="NO_CONCILIADO"/>
  </r>
  <r>
    <x v="34"/>
    <m/>
    <x v="34"/>
    <x v="53"/>
    <s v="G22115380002"/>
    <s v="CRV"/>
    <n v="2211538"/>
    <m/>
    <s v="REGULARIZACION DE TRANSFERENCIA DEL EXTERIOR SEGUN SWIFT NO.4446 Y NO.4445 DE FECHA 22/03/2023 ORDENANTE: AGRARIA INDUSTRIA E COMERCIO LTDA. (JARDINOPOLIS SP BRASIL) REF.: CRED YLBGCO0047ODV23 VEX DE 13032023 CONTRATO 342971186 LIB. 00597012001 RECURSOS PROPIOS VENTAS YLB"/>
    <m/>
    <m/>
    <m/>
    <m/>
    <m/>
    <m/>
    <n v="0"/>
    <n v="585295.19999999995"/>
    <s v="NO_CONCILIADO"/>
  </r>
  <r>
    <x v="34"/>
    <m/>
    <x v="34"/>
    <x v="53"/>
    <s v="G22115390001"/>
    <s v="CVD"/>
    <n v="2211539"/>
    <m/>
    <s v="COBRO COSTOS DE PAPELERIA POR REGULARIZACION DE TRANSFERENCIA DEL EXTERIOR POR ORDEN DE AGRARIA INDUSTRIA E COMERCIO LTDA. (JARDINOPOLIS SP BRASIL) REF.: CRED YLBGCO0047ODV23 VEX DE 13032023 CONTRATO 342971186 LIB. 00597012001 RECURSOS PROPIOS VENTAS YLB"/>
    <m/>
    <m/>
    <m/>
    <m/>
    <m/>
    <m/>
    <n v="50"/>
    <n v="0"/>
    <s v="NO_CONCILIADO"/>
  </r>
  <r>
    <x v="29"/>
    <m/>
    <x v="29"/>
    <x v="53"/>
    <s v="S10569780001"/>
    <s v="NTI"/>
    <n v="1056978"/>
    <m/>
    <s v="||PAGO PRÉSTAMO BID 2786/BL-BO VCTO 22-03-2023 POR CUENTA DE TGN, NTI. 017176 VALOR 22-03-2023 INTERESES USD 30.249,32 LIB. 00099021001 TGN-RECURSOS ORDINARIOS (3987)"/>
    <m/>
    <m/>
    <m/>
    <m/>
    <m/>
    <m/>
    <n v="210535.27"/>
    <n v="0"/>
    <s v="NO_CONCILIADO"/>
  </r>
  <r>
    <x v="29"/>
    <m/>
    <x v="29"/>
    <x v="53"/>
    <s v="S10569780003"/>
    <s v="COB"/>
    <n v="1056978"/>
    <m/>
    <s v="||PAGO PRÉSTAMO BID 2786/BL-BO VCTO 22-03-2023 POR CUENTA DE TGN, NTI. 017176 VALOR 22-03-2023 INTERESES USD 30.249,32 LIB. 00099021001 TGN-RECURSOS ORDINARIOS (3987) REF. COMISIONES BANCARIAS"/>
    <m/>
    <m/>
    <m/>
    <m/>
    <m/>
    <m/>
    <n v="415.23"/>
    <n v="0"/>
    <s v="NO_CONCILIADO"/>
  </r>
  <r>
    <x v="29"/>
    <m/>
    <x v="29"/>
    <x v="53"/>
    <s v="S10569790001"/>
    <s v="NTI"/>
    <n v="1056979"/>
    <m/>
    <s v="||PAGO PRÉSTAMO BID 2786/BL-BO VCTO 22-03-2023 POR CUENTA DE TGN, NTI. 017175 VALOR 22-03-2023 CAPITAL USD 2.057.097,22 INTERESES USD 1.465.375,10 LIB. 00099021001 TGN-RECURSOS ORDINARIOS (3987)"/>
    <m/>
    <m/>
    <m/>
    <m/>
    <m/>
    <m/>
    <n v="24516407.350000001"/>
    <n v="0"/>
    <s v="NO_CONCILIADO"/>
  </r>
  <r>
    <x v="29"/>
    <m/>
    <x v="29"/>
    <x v="53"/>
    <s v="S10569790003"/>
    <s v="COB"/>
    <n v="1056979"/>
    <m/>
    <s v="||PAGO PRÉSTAMO BID 2786/BL-BO VCTO 22-03-2023 POR CUENTA DE TGN, NTI. 017175 VALOR 22-03-2023 CAPITAL USD 2.057.097,22 INTERESES USD 1.465.375,10 LIB. 00099021001 TGN-RECURSOS ORDINARIOS (3987) REF. COMISIONES BANCARIAS"/>
    <m/>
    <m/>
    <m/>
    <m/>
    <m/>
    <m/>
    <n v="17184.91"/>
    <n v="0"/>
    <s v="NO_CONCILIADO"/>
  </r>
  <r>
    <x v="32"/>
    <m/>
    <x v="32"/>
    <x v="53"/>
    <s v="S10569580001"/>
    <s v="COB"/>
    <n v="1056958"/>
    <m/>
    <s v="'COBRO DE'||ÚTILES DE ESCRITORIO POR EL COMPROBANTE NRO. 1056957 DE LA FECHA, S/G. NOTA CITE CITE PRS/GAFC-3496/2022 DE FECHA 16/12/2022 (HRE-TGL-19648) ENVIADO POR YACIMIENTOS PETROLIFEROS FISCALES BOLIVIANOS. DEBITO DE LA LIBRETA 00513022001 YPFB  OPERACIONES."/>
    <m/>
    <m/>
    <m/>
    <m/>
    <m/>
    <m/>
    <n v="50"/>
    <n v="0"/>
    <s v="NO_CONCILIADO"/>
  </r>
  <r>
    <x v="32"/>
    <m/>
    <x v="32"/>
    <x v="53"/>
    <s v="S10569670001"/>
    <s v="COB"/>
    <n v="1056967"/>
    <m/>
    <s v="'COBRO DE'||UTILES DE ESCRITORIO POR EL COMPROBANTE N° 1056964 DE LA FECHA, S/G.NOTA CITE: PRS/GAFC-3496/2022 DE FECHA 16/12/2022 (HRE-TGL-19648) ENVIADO POR YACIMIENTOS PETROLIFEROS FISCALES BOLIVIANOS. (SECTOR PÚBLICO-EXPORTACIONES). DÉBITO DE LA LIBRETA 00513022001 YPFB - OPERACIONES."/>
    <m/>
    <m/>
    <m/>
    <m/>
    <m/>
    <m/>
    <n v="50"/>
    <n v="0"/>
    <s v="NO_CONCILIADO"/>
  </r>
  <r>
    <x v="29"/>
    <m/>
    <x v="29"/>
    <x v="54"/>
    <s v="S10569990001"/>
    <s v="NTI"/>
    <n v="1056999"/>
    <m/>
    <s v="||PAGO A CAF PRÉSTAMO CFA007725 VCTO. 23-03-2023 POR CUENTA DEL TGN, NTI 017077 VALOR 23-03-2023 CAPITAL USD1.150.162,59 INTERESES USD349.949,62 LIB. 00099021001 TGN-RECURSOS ORDINARIOS (3987)"/>
    <m/>
    <m/>
    <m/>
    <m/>
    <m/>
    <m/>
    <n v="10440780.98"/>
    <n v="0"/>
    <s v="NO_CONCILIADO"/>
  </r>
  <r>
    <x v="29"/>
    <m/>
    <x v="29"/>
    <x v="54"/>
    <s v="S10569990003"/>
    <s v="COB"/>
    <n v="1056999"/>
    <m/>
    <s v="||PAGO A CAF PRÉSTAMO CFA007725 VCTO. 23-03-2023 POR CUENTA DEL TGN, NTI 017077 VALOR 23-03-2023 CAPITAL USD1.150.162,59 INTERESES USD349.949,62 LIB. 00099021001 TGN-RECURSOS ORDINARIOS (3987) REF.: COMISIONES BANCARIAS"/>
    <m/>
    <m/>
    <m/>
    <m/>
    <m/>
    <m/>
    <n v="7473.55"/>
    <n v="0"/>
    <s v="NO_CONCILIADO"/>
  </r>
  <r>
    <x v="29"/>
    <m/>
    <x v="29"/>
    <x v="54"/>
    <s v="S10570270003"/>
    <s v="COB"/>
    <n v="1057027"/>
    <m/>
    <s v="||PAGO PRÉSTAMO BID 964/SF-BO VCTO 23-03-2023 POR CUENTA DE TGN, NTI. 017129 VALOR 23-03-2023 CAPITAL USD 14.659,52 INTERESES USD 3.925,54 LIB. 00099021001 TGN-RECURSOS ORDINARIOS (3987) REF. COMISIONES BANCARIAS"/>
    <m/>
    <m/>
    <m/>
    <m/>
    <m/>
    <m/>
    <n v="359.25"/>
    <n v="0"/>
    <s v="NO_CONCILIADO"/>
  </r>
  <r>
    <x v="29"/>
    <m/>
    <x v="29"/>
    <x v="54"/>
    <s v="S10570270001"/>
    <s v="NTI"/>
    <n v="1057027"/>
    <m/>
    <s v="||PAGO PRÉSTAMO BID 964/SF-BO VCTO 23-03-2023 POR CUENTA DE TGN, NTI. 017129 VALOR 23-03-2023 CAPITAL USD 14.659,52 INTERESES USD 3.925,54 LIB. 00099021001 TGN-RECURSOS ORDINARIOS (3987)"/>
    <m/>
    <m/>
    <m/>
    <m/>
    <m/>
    <m/>
    <n v="129352.02"/>
    <n v="0"/>
    <s v="NO_CONCILIADO"/>
  </r>
  <r>
    <x v="69"/>
    <m/>
    <x v="69"/>
    <x v="54"/>
    <s v="G22130790002"/>
    <s v="CRV"/>
    <n v="2213079"/>
    <m/>
    <s v="REGULARIZACION DE TRANSFERENCIA DEL EXTERIOR SEGUN SWIFT NO.4593 DE FECHA 23/03/2023 ORDENANTE: CONSULADO GENERAL DE BOLIVIA EN BARCELONA REF.: RECAUDACIÓN LICENCIAS DE CONDUCIR LIB. 00340012005 SEGIP - RECAUDACION EXTERIOR - CEDULAS DE IDENTIDAD"/>
    <m/>
    <m/>
    <m/>
    <m/>
    <m/>
    <m/>
    <n v="0"/>
    <n v="25210.5"/>
    <s v="NO_CONCILIADO"/>
  </r>
  <r>
    <x v="69"/>
    <m/>
    <x v="69"/>
    <x v="54"/>
    <s v="G22130800001"/>
    <s v="CVD"/>
    <n v="2213080"/>
    <m/>
    <s v="COBRO COSTOS DE PAPELERIA POR REGULARIZACION DE TRANSFERENCIA DEL EXTERIOR POR ORDEN DE CONSULADO GENERAL DE BOLIVIA EN BARCELONA REF.: RECAUDACIÓN LICENCIAS DE CONDUCIR LIB. 00340012003 RECAUDACION EXTRANJERIA - C.I. -L.C."/>
    <m/>
    <m/>
    <m/>
    <m/>
    <m/>
    <m/>
    <n v="50"/>
    <n v="0"/>
    <s v="NO_CONCILIADO"/>
  </r>
  <r>
    <x v="69"/>
    <m/>
    <x v="69"/>
    <x v="54"/>
    <s v="G22130810002"/>
    <s v="CRV"/>
    <n v="2213081"/>
    <m/>
    <s v="REGULARIZACION DE TRANSFERENCIA DEL EXTERIOR SEGUN SWIFT NO.4583 DE FECHA 23/03/2023 ORDENANTE: CONSULADO GENERAL DE BOLIVIA EN BARCELONA REF.: RECAUDACIÓN EXTERIOR CÉDULAS DE IDENTIDAD LIB. 00340012005 SEGIP - RECAUDACION EXTERIOR - CEDULAS DE IDENTIDAD"/>
    <m/>
    <m/>
    <m/>
    <m/>
    <m/>
    <m/>
    <n v="0"/>
    <n v="112147.28"/>
    <s v="NO_CONCILIADO"/>
  </r>
  <r>
    <x v="107"/>
    <m/>
    <x v="107"/>
    <x v="54"/>
    <s v="J05407070002"/>
    <s v="NTE"/>
    <n v="5364092"/>
    <m/>
    <s v="A:00373024108 Transferencia de recursos a requerimiento del Fondo de Desarrollo Indígena s/g notas CITE: FDI/DGE/EXT/Nos. 0117 y 0123/2023 para la ejecución de programas y/o proyectos productivos, de riego y puentes en el marco de convenios suscritos con diferentes GAM, de acuerdo al Informe CITE: MEFP/VTCP/DGPOT/UPCFTGN/INF/N°21/2023 H.R.6-5591-R; 6-6006-R"/>
    <m/>
    <m/>
    <m/>
    <m/>
    <m/>
    <m/>
    <n v="0"/>
    <n v="5582120.5599999996"/>
    <s v="NO_CONCILIADO"/>
  </r>
  <r>
    <x v="107"/>
    <m/>
    <x v="107"/>
    <x v="54"/>
    <s v="J05407080002"/>
    <s v="NTE"/>
    <n v="5364068"/>
    <m/>
    <s v="A:00373024105 Transferencia de recursos a requerimiento del Fondo de Desarrollo Indígena s/g nota CITE: FDI/DGE/EXT/N°0124/2023 para el desembolso de recursos a los GAM para la ejecución de programas y proyectos de obras, de acuerdo al Informe CITE: MEFP/VTCP/DGPOT/UPCFTGN/INF/N°22/2023 (H.R.6-6007-R)."/>
    <m/>
    <m/>
    <m/>
    <m/>
    <m/>
    <m/>
    <n v="0"/>
    <n v="2399582.09"/>
    <s v="NO_CONCILIADO"/>
  </r>
  <r>
    <x v="107"/>
    <m/>
    <x v="107"/>
    <x v="54"/>
    <s v="J05407090002"/>
    <s v="NTE"/>
    <n v="5365044"/>
    <m/>
    <s v="A:00373024108 Transferencia de recursos a requerimiento del Fondo de Desarrollo Indígena s/g nota CITE: FDI/DGE/EXT/N°0132/2023 para la ejecución de los programas y/o proyectos productivos, de riego y puentes, en el marco de convenios suscritos con diferentes GAM, INF/MEFP/VTCP/DGPOT/UPCFTGN/INF/Nº25/2023 (H.R.6-6471-R)."/>
    <m/>
    <m/>
    <m/>
    <m/>
    <m/>
    <m/>
    <n v="0"/>
    <n v="10511297.380000001"/>
    <s v="NO_CONCILIADO"/>
  </r>
  <r>
    <x v="107"/>
    <m/>
    <x v="107"/>
    <x v="54"/>
    <s v="J05407100002"/>
    <s v="NTE"/>
    <n v="5365063"/>
    <m/>
    <s v="A:00373024104 Transferencia de recursos a favor de las UNIBOL, correspondiente al mes de febrero de 2023 en virtud al Informe MEFP/VTCP/DGPOT/ UPCFTGN/ INF/N°24/2023 (H.R. 389-8-D)."/>
    <m/>
    <m/>
    <m/>
    <m/>
    <m/>
    <m/>
    <n v="0"/>
    <n v="3566877.92"/>
    <s v="NO_CONCILIADO"/>
  </r>
  <r>
    <x v="107"/>
    <m/>
    <x v="107"/>
    <x v="54"/>
    <s v="J05407110002"/>
    <s v="NTE"/>
    <n v="5365090"/>
    <m/>
    <s v="A:00373024101 Transferencia de recursos para gastos de funcionamiento del FDI, correspondiente al mes de febrero de 2023 en virtud al Informe MEFP/VTCP/DGPOT/ UPCFTGN/ INF/N°23/2023 (H.R. 389-7-D)."/>
    <m/>
    <m/>
    <m/>
    <m/>
    <m/>
    <m/>
    <n v="0"/>
    <n v="1070063.3700000001"/>
    <s v="NO_CONCILIADO"/>
  </r>
  <r>
    <x v="15"/>
    <m/>
    <x v="15"/>
    <x v="54"/>
    <s v="Q17840510002"/>
    <s v="CRV"/>
    <n v="1784051"/>
    <m/>
    <s v="NUMERO DE LIBRETA CUT: 00099021001 OPERACIÓN E75 TRANSFERENCIA DE LA CUENTA FISCAL BUN A LA CUT EN MN TRANSFERENCIA DE FONDOS A SOLICITUD DE: GOBIERNO AUTONOMO MUNICIPAL DE CAMIRI, CITE:OF.GAMC NÂ° 255-E/2023 CUENTA CUT 3987 LIBRETA NÂ° 00099021001 TGN-RECURSOS ORDINARIOS"/>
    <m/>
    <m/>
    <m/>
    <m/>
    <m/>
    <m/>
    <n v="0"/>
    <n v="2962"/>
    <s v="NO_CONCILIADO"/>
  </r>
  <r>
    <x v="27"/>
    <m/>
    <x v="27"/>
    <x v="54"/>
    <s v="Q17840520002"/>
    <s v="CRV"/>
    <n v="1784052"/>
    <m/>
    <s v="NUMERO DE LIBRETA CUT: 00086014407 OPERACIÓN E75 TRANSFERENCIA DE LA CUENTA FISCAL BUN A LA CUT EN MN TRANSFERENCIA DE FONDOS A SOLICITUD DE: GOBIERNO AUTONOMO MUNICIPAL DE SANTIVAÃEZ, CITE: GAMS/MAE/NÂ°000165/2023 CUENTA CUT 3987069001 LIBRETA NÂ° 00086014407 MMAYA-BS-PLAN NACIONAL DE CUENCAS"/>
    <m/>
    <m/>
    <m/>
    <m/>
    <m/>
    <m/>
    <n v="0"/>
    <n v="812.25"/>
    <s v="NO_CONCILIADO"/>
  </r>
  <r>
    <x v="15"/>
    <m/>
    <x v="15"/>
    <x v="54"/>
    <s v="Q17840530002"/>
    <s v="CRV"/>
    <n v="1784053"/>
    <m/>
    <s v="NUMERO DE LIBRETA CUT: 00099021001 OPERACIÓN E75 TRANSFERENCIA DE LA CUENTA FISCAL BUN A LA CUT EN MN TRANSFERENCIA DE FONDOS A SOLICITUD DE: GOBIERNO AUTONOMO MUNICIPAL DE ASCENSIÃN DE GUARAYOS CITE:OF. / GAMAG/DESP/MAE/NO. 0217/2023 CUENTA CUT 3987 LIBRETA NÂ° 00099021001 TGN-RECURSOS ORDINAR"/>
    <m/>
    <m/>
    <m/>
    <m/>
    <m/>
    <m/>
    <n v="0"/>
    <n v="39845"/>
    <s v="NO_CONCILIADO"/>
  </r>
  <r>
    <x v="32"/>
    <m/>
    <x v="32"/>
    <x v="54"/>
    <s v="S10570470001"/>
    <s v="COB"/>
    <n v="1057047"/>
    <m/>
    <s v="'COBRO DE'||UTILES DE ESCRITORIO POR EL COMPROBANTE NRO.1057045 DE LA FECHA, S/G NOTA PRS/GAFC-3496/2022 DE FECHA 16/12/2022 (HRE-TGL-2022-19648) ENVIADO POR YACIMIENTOS PETROLIFEROS FISCALES BOLIVIANOS. DÉBITO DE LA LIBRETA 00513022001 YPFB-&quot;OPERACIONES&quot; COBRO DE ÚTILES DE ESCRITORIO."/>
    <m/>
    <m/>
    <m/>
    <m/>
    <m/>
    <m/>
    <n v="50"/>
    <n v="0"/>
    <s v="NO_CONCILIADO"/>
  </r>
  <r>
    <x v="62"/>
    <m/>
    <x v="62"/>
    <x v="54"/>
    <s v="G22132280001"/>
    <s v="CVD"/>
    <n v="2213228"/>
    <m/>
    <s v="COBRO COSTOS DE PAPELERIA SEGUN TRANSFERENCIA DEL EXTERIOR POR ORDEN DE EMBAJADA DE BOLIVIA EN VIENA AUSTRIA REF.: RECAUDACIONES GESTORIA CONSULAR POR LOS MESES DE ENERO Y FEBRERO 2023 LIB. 00010011102 MIN.RELACIONES EXTERIORES - GESTORIA CONSULAR LEY Nº 3108"/>
    <m/>
    <m/>
    <m/>
    <m/>
    <m/>
    <m/>
    <n v="50"/>
    <n v="0"/>
    <s v="NO_CONCILIADO"/>
  </r>
  <r>
    <x v="109"/>
    <m/>
    <x v="109"/>
    <x v="54"/>
    <s v="S10570090003"/>
    <s v="COB"/>
    <n v="1057009"/>
    <m/>
    <s v="||TRANSFERENCIA DE FONDOS SEGÚN MENSAJE SWIFT N°4613 DE LA FECHA Y NOTA CITE: DGAC-10774/2022 (HRE-TGL-5031) DE FECHA 31/3/2022 DE LA DIRECCIÓN GENERAL DE AERONÁUTICA CIVIL. (SECTOR PÚBLICO-SOBREVUELOS). DÉBITO DE LA LIBRETA 0117012001 DGAC, REPOSICIÓN DE ÚTILES DE ESCRITORIO."/>
    <m/>
    <m/>
    <m/>
    <m/>
    <m/>
    <m/>
    <n v="50"/>
    <n v="0"/>
    <s v="NO_CONCILIADO"/>
  </r>
  <r>
    <x v="109"/>
    <m/>
    <x v="109"/>
    <x v="54"/>
    <s v="S10570100003"/>
    <s v="COB"/>
    <n v="1057010"/>
    <m/>
    <s v="||TRANSFERENCIA DE FONDOS S/G MENSAJES SWIFT NROS. 4617 Y 4616 DE LA FECHA Y NOTA CITE DGAC/10774/2022 DE F.31.03.2022 (HRE-TGL-5031) DE LA DIRECCION GENERAL DE AERONAUTICA CIVIL (SECTOR PÚBLICO- SOBREVUELOS). DEBITO DE LA LIBRETA 0117012001 DGAC, REPOSICIÓN DE ÚTILES DE ESCRITORIO."/>
    <m/>
    <m/>
    <m/>
    <m/>
    <m/>
    <m/>
    <n v="50"/>
    <n v="0"/>
    <s v="NO_CONCILIADO"/>
  </r>
  <r>
    <x v="109"/>
    <m/>
    <x v="109"/>
    <x v="54"/>
    <s v="S10570210003"/>
    <s v="COB"/>
    <n v="1057021"/>
    <m/>
    <s v="||TRANSFERENCIA DE FONDOS S/G MENSAJES SWIFTS NROS.4610 Y 4611 ,EN ATENCION A NOTA: DGAC-10774/2022 DE FECHA 31/3/2022 (HRE-TGL-5031) ENVIADO POR LA DIRECCION GENERAL DE LA AERONAUTICA CIVIL.(SECTOR PÚBLICO-SOBREVUELOS). DEBITO DE LA LIBRETA 0117012001 DGAC, REPOSICION ÚTILES DE ESCRITORIO."/>
    <m/>
    <m/>
    <m/>
    <m/>
    <m/>
    <m/>
    <n v="50"/>
    <n v="0"/>
    <s v="NO_CONCILIADO"/>
  </r>
  <r>
    <x v="109"/>
    <m/>
    <x v="109"/>
    <x v="54"/>
    <s v="S10570300003"/>
    <s v="COB"/>
    <n v="1057030"/>
    <m/>
    <s v="||REGULARIZACIÓN DE NUESTRA OPERACIÓN N°1055515 DE FECHA 1/3/23 S/G NOTAS: DGAC/001300/23 (HRE-TSO-401) (ORIG.CURSA EN COMP. N°1055802), CAR/DGE-UNC N°0052/2023 (HRE-TGL-4990) (ORIG.CURSA EN COMP. N°1057025) Y DGAC-10774/2022 (HRE-TGL-5031). (SECTOR PÚBLICO-SOBREVUELOS). DÉBITO DE LA LIBRETA 0117012001 DGAC, REPOSICIÓN DE ÚTILES DE ESCRITORIO."/>
    <m/>
    <m/>
    <m/>
    <m/>
    <m/>
    <m/>
    <n v="50"/>
    <n v="0"/>
    <s v="NO_CONCILIADO"/>
  </r>
  <r>
    <x v="32"/>
    <m/>
    <x v="32"/>
    <x v="54"/>
    <s v="S10570390001"/>
    <s v="COB"/>
    <n v="1057039"/>
    <m/>
    <s v="'COBRO DE'||ÚTILES DE ESCRITORIO POR EL COMPROBANTE NRO. 1057038 DE LA FECHA, S/G. NOTA CITE CITE PRS/GAFC-3496/2022 DE FECHA 16/12/2022 (HRE-TGL-19648) ENVIADO POR YACIMIENTOS PETROLIFEROS FISCALES BOLIVIANOS. DEBITO DE LA LIBRETA 00513022001 YPFB  OPERACIONES."/>
    <m/>
    <m/>
    <m/>
    <m/>
    <m/>
    <m/>
    <n v="50"/>
    <n v="0"/>
    <s v="NO_CONCILIADO"/>
  </r>
  <r>
    <x v="69"/>
    <m/>
    <x v="69"/>
    <x v="54"/>
    <s v="G22130820001"/>
    <s v="CVD"/>
    <n v="2213082"/>
    <m/>
    <s v="COBRO COSTOS DE PAPELERIA POR REGULARIZACION DE TRANSFERENCIA DEL EXTERIOR POR ORDEN DE CONSULADO GENERAL DE BOLIVIA EN BARCELONA REF.: RECAUDACIÓN EXTERIOR CÉDULAS DE IDENTIDAD LIB. 00340012003 RECAUDACION EXTRANJERIA - C.I. -L.C."/>
    <m/>
    <m/>
    <m/>
    <m/>
    <m/>
    <m/>
    <n v="50"/>
    <n v="0"/>
    <s v="NO_CONCILIADO"/>
  </r>
  <r>
    <x v="10"/>
    <m/>
    <x v="10"/>
    <x v="54"/>
    <s v="S10570560001"/>
    <s v="DEV"/>
    <n v="1057056"/>
    <m/>
    <s v="||COMISIONES QUE COBRA EL MUFG BANK LTD. POR PRIMER PAGO INTERMEDIO JPY27.965.000 CORRESPONDIENTE A LA DONACIÓN JAPONESA N° 1660870 REF. 28-VJ-128B S/G MENSAJE SWIFT N° 4624 DE 23-03-2023. CTA. 3987069001 - LIBRETA N° 00291012002 ABC-RECURSOS PROPIOS"/>
    <m/>
    <m/>
    <m/>
    <m/>
    <m/>
    <m/>
    <n v="740.47"/>
    <n v="0"/>
    <s v="NO_CONCILIADO"/>
  </r>
  <r>
    <x v="10"/>
    <m/>
    <x v="10"/>
    <x v="54"/>
    <s v="S10570560004"/>
    <s v="COB"/>
    <n v="1057056"/>
    <m/>
    <s v="||COMISIONES QUE COBRA EL MUFG BANK LTD. POR PRIMER PAGO INTERMEDIO JPY27.965.000 CORRESPONDIENTE A LA DONACIÓN JAPONESA N° 1660870 REF. 28-VJ-128B S/G MENSAJE SWIFT N° 4624 DE 23-03-2023. CTA. 3987069001 - LIBRETA N° 00291012002 ABC-RECURSOS PROPIOS. REF.: ÚTILES DE ESCRITORIO"/>
    <m/>
    <m/>
    <m/>
    <m/>
    <m/>
    <m/>
    <n v="50"/>
    <n v="0"/>
    <s v="NO_CONCILIADO"/>
  </r>
  <r>
    <x v="4"/>
    <m/>
    <x v="4"/>
    <x v="55"/>
    <s v="F0012223"/>
    <s v="DAU"/>
    <n v="5359177"/>
    <m/>
    <s v="A:00046058003 Débito Automático al GAM San Agustín (GAM AGU) a favor del Ministerio de Salud y Deportes por incumplimiento al Convenio Interinstitucional N°0053 de fecha 06 de septiembre de 2012 y sus tres enmiendas, suscrito entre el MSyD y GAM AGU correspondiente al proyecto “Implementación de Invernaderos en Unidades Educativas del Municipio de San Agustín - PMDC”."/>
    <m/>
    <m/>
    <m/>
    <m/>
    <m/>
    <m/>
    <n v="0"/>
    <n v="349989.86"/>
    <s v="NO_CONCILIADO"/>
  </r>
  <r>
    <x v="34"/>
    <m/>
    <x v="34"/>
    <x v="55"/>
    <s v="G22144100002"/>
    <s v="CRV"/>
    <n v="2214410"/>
    <m/>
    <s v="TRANSFERENCIA DEL EXTERIOR SEGUN SWIFT NO.4741 Y NO.4740 DE FECHA 24/03/2023 ORDENANTE: ITOCHU CORPORATION (MINATO-KU TOKYO JAPAN) REF.: CRED S0630830200201 LIB. 00597012001 RECURSOS PROPIOS VENTAS YLB"/>
    <m/>
    <m/>
    <m/>
    <m/>
    <m/>
    <m/>
    <n v="0"/>
    <n v="583.1"/>
    <s v="NO_CONCILIADO"/>
  </r>
  <r>
    <x v="34"/>
    <m/>
    <x v="34"/>
    <x v="55"/>
    <s v="G22144120002"/>
    <s v="CRV"/>
    <n v="2214412"/>
    <m/>
    <s v="TRANSFERENCIA DEL EXTERIOR SEGUN SWIFT NO.4739 Y NO.4738 DE FECHA 24/03/2023 ORDENANTE: ITOCHU CORPORATION (MINATO-KU TOKYO JAPAN) REF.: CRED S06308301EAC01 LIB. 00597012001 RECURSOS PROPIOS VENTAS YLB"/>
    <m/>
    <m/>
    <m/>
    <m/>
    <m/>
    <m/>
    <n v="0"/>
    <n v="631.12"/>
    <s v="NO_CONCILIADO"/>
  </r>
  <r>
    <x v="15"/>
    <m/>
    <x v="15"/>
    <x v="55"/>
    <s v="Q17846100002"/>
    <s v="CRV"/>
    <n v="1784610"/>
    <m/>
    <s v="NUMERO DE LIBRETA CUT: 00099021001 OPERACIÓN E75 TRANSFERENCIA DE LA CUENTA FISCAL BUN A LA CUT EN MN POR INSTRUCCIÃN DE: TRANSFERENCIA DE FONDOS A SOLICITUD DE: GOBIERNO AUTONOMO MUNICIPAL ESMERALDA, CITE: G.A.M.E./M.A.E./M.CH.CH./NÂ°31/2023 CUENTA CUT 3987 LIBRETA NÂ° 00099021001 TGN-RECURS"/>
    <m/>
    <m/>
    <m/>
    <m/>
    <m/>
    <m/>
    <n v="0"/>
    <n v="1500"/>
    <s v="NO_CONCILIADO"/>
  </r>
  <r>
    <x v="34"/>
    <m/>
    <x v="34"/>
    <x v="55"/>
    <s v="G22144110001"/>
    <s v="CVD"/>
    <n v="2214411"/>
    <m/>
    <s v="COBRO COSTOS DE PAPELERIA SEGUN TRANSFERENCIA DEL EXTERIOR POR ORDEN DE ITOCHU CORPORATION (MINATO-KU TOKYO JAPAN) REF.: CRED S0630830200201 LIB. 00597012001 RECURSOS PROPIOS VENTAS YLB"/>
    <m/>
    <m/>
    <m/>
    <m/>
    <m/>
    <m/>
    <n v="50"/>
    <n v="0"/>
    <s v="NO_CONCILIADO"/>
  </r>
  <r>
    <x v="29"/>
    <m/>
    <x v="29"/>
    <x v="55"/>
    <s v="S10571020003"/>
    <s v="COB"/>
    <n v="1057102"/>
    <m/>
    <s v="'TRANSFERENCIA'||RECIBIDA DEL EXTERIOR SEGÚN MENSAJE SWIFT NRO. 4755 (REM. EXT.) DE LA FECHA, POR DESEMBOLSO DE LA AFD, PRÉSTAMO CBO-1037 02 L LIB. 00099021001 TGN-RECURSOS ORDINARIOS (3987) REF.: ÚTILES DE ESCRITORIO"/>
    <m/>
    <m/>
    <m/>
    <m/>
    <m/>
    <m/>
    <n v="50"/>
    <n v="0"/>
    <s v="NO_CONCILIADO"/>
  </r>
  <r>
    <x v="34"/>
    <m/>
    <x v="34"/>
    <x v="55"/>
    <s v="G22144130001"/>
    <s v="CVD"/>
    <n v="2214413"/>
    <m/>
    <s v="COBRO COSTOS DE PAPELERIA SEGUN TRANSFERENCIA DEL EXTERIOR POR ORDEN DE ITOCHU CORPORATION (MINATO-KU TOKYO JAPAN) REF.: CRED S06308301EAC01 LIB. 00597012001 RECURSOS PROPIOS VENTAS YLB"/>
    <m/>
    <m/>
    <m/>
    <m/>
    <m/>
    <m/>
    <n v="50"/>
    <n v="0"/>
    <s v="NO_CONCILIADO"/>
  </r>
  <r>
    <x v="31"/>
    <m/>
    <x v="31"/>
    <x v="55"/>
    <s v="Q17846990002"/>
    <s v="CRV"/>
    <n v="1784699"/>
    <m/>
    <s v="NUMERO DE LIBRETA CUT: 00041048006 OPERACIÓN E18 TRANSFERENCIA DEL SISTEMA FINANCIERO POR CUENTA DE TERCEROS A LA CUT SOL.ESC.EMB.DE SUIZA AG.SUIZA P/EL DESAR"/>
    <m/>
    <m/>
    <m/>
    <m/>
    <m/>
    <m/>
    <n v="0"/>
    <n v="3000000"/>
    <s v="NO_CONCILIADO"/>
  </r>
  <r>
    <x v="109"/>
    <m/>
    <x v="109"/>
    <x v="55"/>
    <s v="S10571030003"/>
    <s v="COB"/>
    <n v="1057103"/>
    <m/>
    <s v="||REGULARIZACION DE NUESTRA OPERACIÓN NRO.1056965 DE FECHA 22/3/2023 S/G NOTAS: DGAC/001770/2023 DE FECHA 24/3/2023 (HRE-TSO-459) Y DGAC/10774/2022 DE F. 31/3/2022 (HRE-TGL-5031). ENVIADO POR LA DIRECCION GENERAL DE AERONAUTICA CIVIL DEBITO DE LA LIBRETA 0117012001 DGAC, REPOSICION DE UTILES DE ESCRITORIO."/>
    <m/>
    <m/>
    <m/>
    <m/>
    <m/>
    <m/>
    <n v="50"/>
    <n v="0"/>
    <s v="NO_CONCILIADO"/>
  </r>
  <r>
    <x v="109"/>
    <m/>
    <x v="109"/>
    <x v="55"/>
    <s v="S10571060003"/>
    <s v="COB"/>
    <n v="1057106"/>
    <m/>
    <s v="||REGULARIZACIÓN DE NUESTRA OPERACIÓN N°1056736 DE FECHA 17/3/23 SEGÚN NOTA CITE: DGAC/001770/2023 DE 24/3/23 (HRE-TSO-459) (ORIGINAL CURSA EN COMP. N°1057103) Y DGAC-10774/2022 (HRE-TGL-5031) DE 31/3/2022 ENVIADAS POR LA DIRECCIÓN GENERAL DE AERONÁUTICA CIVIL. (SECTOR PÚBLICO-SOBREVUELOS). DÉBITO DE LA LIBRETA 0117012001 DGAC, REPOSICIÓN DE ÚTILES DE ESCRITORIO."/>
    <m/>
    <m/>
    <m/>
    <m/>
    <m/>
    <m/>
    <n v="50"/>
    <n v="0"/>
    <s v="NO_CONCILIADO"/>
  </r>
  <r>
    <x v="32"/>
    <m/>
    <x v="32"/>
    <x v="55"/>
    <s v="S10571090001"/>
    <s v="COB"/>
    <n v="1057109"/>
    <m/>
    <s v="'COBRO DE'||ÚTILES DE ESCRITORIO POR EL COMPROBANTE NRO. 1057107 DE LA FECHA, S/G. NOTA CITE CITE PRS/GAFC-3496/2022 DE FECHA 16/12/2022 (HRE-TGL-19648) ENVIADO POR YACIMIENTOS PETROLIFEROS FISCALES BOLIVIANOS. DEBITO DE LA LIBRETA 00513022001 YPFB  OPERACIONES."/>
    <m/>
    <m/>
    <m/>
    <m/>
    <m/>
    <m/>
    <n v="50"/>
    <n v="0"/>
    <s v="NO_CONCILIADO"/>
  </r>
  <r>
    <x v="109"/>
    <m/>
    <x v="109"/>
    <x v="55"/>
    <s v="S10571110003"/>
    <s v="COB"/>
    <n v="1057111"/>
    <m/>
    <s v="||REGULARIZACION DE NUESTRA OPERACION N°1056884 DE F.21/03/202 EN ATENCION A NOTAS CITE DGAC/001770/2023 DE LA FECHA (HRE-TSO-459) Y DGAC/10774/2022 DE F.31.03.2022 (HRE-TGL-5031) ENVIADAS POR LA DIRECCION GENERAL DE AERONAUTICA CIVIL ORIGINAL CURSA EN COMPROBANTE N°1057103. DEBITO DE LA LIBRETA 0117012001 DGAC, REPOSICIÓN DE ÚTILES DE ESCRITORIO."/>
    <m/>
    <m/>
    <m/>
    <m/>
    <m/>
    <m/>
    <n v="50"/>
    <n v="0"/>
    <s v="NO_CONCILIADO"/>
  </r>
  <r>
    <x v="15"/>
    <m/>
    <x v="15"/>
    <x v="56"/>
    <s v="G22157250002"/>
    <s v="CRV"/>
    <n v="2215725"/>
    <m/>
    <s v="PAGO A BID PRÉSTAMO 1116-SF-BO VCTO. 25-03-2023 POR CUENTA DE GOB.AUT.DEPT.TARIJA SEGÚN NOTA COD. LIQ. 017140 DE FECHA 20-03-2023, VALOR 27-03-2023 CAPITAL USD 7.531,83 INTERESES USD 3.062,67 LIBRETA N° 00099021001 TGN-RECURSOS ORDINARIOS 3987 - ALIVIO MDRI"/>
    <m/>
    <m/>
    <m/>
    <m/>
    <m/>
    <m/>
    <n v="0"/>
    <n v="73737.72"/>
    <s v="NO_CONCILIADO"/>
  </r>
  <r>
    <x v="62"/>
    <m/>
    <x v="62"/>
    <x v="56"/>
    <s v="G22163010001"/>
    <s v="CVD"/>
    <n v="2216301"/>
    <m/>
    <s v="COBRO COSTOS DE PAPELERIA POR REGULARIZACION DE TRANSFERENCIA DEL EXTERIOR POR ORDEN DE CONSULADO GENERAL DEL ESTADO PLURINACIONAL DE BOLIVIA EN SAO PAULO BRASIL REF.: DEVOLUCIÓN GASTOS DE FUNCIONAMIENTO GESTIÓN 2022 LIB. 00099021001 TGN-RECURSOS ORDINARIOS (3987)"/>
    <m/>
    <m/>
    <m/>
    <m/>
    <m/>
    <m/>
    <n v="50"/>
    <n v="0"/>
    <s v="NO_CONCILIADO"/>
  </r>
  <r>
    <x v="3"/>
    <m/>
    <x v="3"/>
    <x v="56"/>
    <s v="S10571670003"/>
    <s v="COB"/>
    <n v="1057167"/>
    <m/>
    <s v="||TRANSFERENCIA DE FONDOS SEGÚN MENSAJE SWIFT N°4797 DE LA FECHA Y NOTA CITE: NAABOL-DNAF/N° 0112/2022 DE NAVEGACIÓN AEREA Y AEROPUERTOS BOLIVIANOS DE FECHA 30/03/2022 (HRE-TGL-4950). (SECTOR PÚBLICO-SOBREVUELOS). DÉBITO DE LA LIBRETA 00389012001 NAABOL - ADMINISTRACIÓN, REPOSICIÓN DE ÚTILES DE ESCRITORIO."/>
    <m/>
    <m/>
    <m/>
    <m/>
    <m/>
    <m/>
    <n v="50"/>
    <n v="0"/>
    <s v="NO_CONCILIADO"/>
  </r>
  <r>
    <x v="109"/>
    <m/>
    <x v="109"/>
    <x v="56"/>
    <s v="S10571680003"/>
    <s v="COB"/>
    <n v="1057168"/>
    <m/>
    <s v="||TRANSFERENCIA DE FONDOS S/G. MENSAJES SWIFT NROS. 4775 Y 4773 DE LA FECHA, Y NOTA REMITIDA POR LA DIRECCIÓN GENERAL DE AERONAUTICA CIVIL CITE: DGAC-10774/2022 DE FECHA 31/03/2022 (HRE-TGL-5031) (SECTOR PÚBLICO - SOBREVUELOS). DÉBITO DE LA LIBRETA 0117012001 DGAC, REPOSICIÓN ÚTILES DE ESCRITORIO."/>
    <m/>
    <m/>
    <m/>
    <m/>
    <m/>
    <m/>
    <n v="50"/>
    <n v="0"/>
    <s v="NO_CONCILIADO"/>
  </r>
  <r>
    <x v="3"/>
    <m/>
    <x v="3"/>
    <x v="56"/>
    <s v="S10571690003"/>
    <s v="COB"/>
    <n v="1057169"/>
    <m/>
    <s v="||TRANSFERENCIAS DEL EXTERIOR SEGUN MENSAJES SWIFT NROS. 4774 Y 4772 DE LA FECHA Y NOTA CITE: NAABOL-DNAF/N° 0112/2022 DE FECHA 30/03/2022 (HRE-TGL-4950). REMITIDA POR NAVEGACIÓN AÉREA Y AEROPUERTOS BOLIVIANOS. (SECTOR PÚBLICO - SOBREVUELOS). DEBITO DE LA LIBRETA 00389012001 NAABOL-ADMINISTRACION, REPOSICIÓN ÚTILES DE ESCRITORIO."/>
    <m/>
    <m/>
    <m/>
    <m/>
    <m/>
    <m/>
    <n v="50"/>
    <n v="0"/>
    <s v="NO_CONCILIADO"/>
  </r>
  <r>
    <x v="62"/>
    <m/>
    <x v="62"/>
    <x v="57"/>
    <s v="G22169490001"/>
    <s v="CVD"/>
    <n v="2216949"/>
    <m/>
    <s v="COBRO COSTOS DE PAPELERIA POR REGULARIZACION DE TRANSFERENCIA DEL EXTERIOR POR ORDEN DE EMBAJADA DE BOLIVIA EN AUSTRIA VIENA REF.: DEVOLUCIÓN GASTOS DE FUNCIONAMIENTO GESTIÓN 2022 LIB. 00099021001 TGN-RECURSOS ORDINARIOS (3987)"/>
    <m/>
    <m/>
    <m/>
    <m/>
    <m/>
    <m/>
    <n v="50"/>
    <n v="0"/>
    <s v="NO_CONCILIADO"/>
  </r>
  <r>
    <x v="10"/>
    <m/>
    <x v="10"/>
    <x v="57"/>
    <s v="Q17859750002"/>
    <s v="CRV"/>
    <n v="1785975"/>
    <m/>
    <s v="NUMERO DE LIBRETA CUT: 00291012009 OPERACIÓN E18 TRANSFERENCIA DEL SISTEMA FINANCIERO POR CUENTA DE TERCEROS A LA CUT ABC ADMINISTRADORA BOLIVIANA DE CARRETERAS"/>
    <m/>
    <m/>
    <m/>
    <m/>
    <m/>
    <m/>
    <n v="0"/>
    <n v="8992"/>
    <s v="NO_CONCILIADO"/>
  </r>
  <r>
    <x v="63"/>
    <m/>
    <x v="63"/>
    <x v="57"/>
    <s v="Q17859920002"/>
    <s v="CRV"/>
    <n v="1785992"/>
    <m/>
    <s v="NUMERO DE LIBRETA CUT: 03420102001 OPERACIÓN E18 TRANSFERENCIA DEL SISTEMA FINANCIERO POR CUENTA DE TERCEROS A LA CUT TRANSFERENCIA DE RECURSOS DEL FIDEICOMISO AEVIVIENDA"/>
    <m/>
    <m/>
    <m/>
    <m/>
    <m/>
    <m/>
    <n v="0"/>
    <n v="802034.67"/>
    <s v="NO_CONCILIADO"/>
  </r>
  <r>
    <x v="32"/>
    <m/>
    <x v="32"/>
    <x v="57"/>
    <s v="S10572550001"/>
    <s v="COB"/>
    <n v="1057255"/>
    <m/>
    <s v="'COBRO DE'||UTILES DE ESCRITORIO POR EL COMPROBANTE N° 1057253 DE LA FECHA, S/G.NOTA CITE: PRS/GAFC-3496/2022 DE FECHA 16/12/2022 (HRE-TGL-19648) ENVIADO POR YACIMIENTOS PETROLIFEROS FISCALES BOLIVIANOS. (SECTOR PÚBLICO-EXPORTACIONES). DÉBITO DE LA LIBRETA 00513022001 YPFB - OPERACIONES."/>
    <m/>
    <m/>
    <m/>
    <m/>
    <m/>
    <m/>
    <n v="50"/>
    <n v="0"/>
    <s v="NO_CONCILIADO"/>
  </r>
  <r>
    <x v="34"/>
    <m/>
    <x v="34"/>
    <x v="57"/>
    <s v="G22177100002"/>
    <s v="CRV"/>
    <n v="2217710"/>
    <m/>
    <s v="TRANSFERENCIA DEL EXTERIOR SEGUN SWIFT NO.4832 Y NO.4831 DE FECHA 28/03/2023 ORDENANTE: YTL SOCIEDAD ANONIMA (SAN JUAN DE PARANA) REF.: PAGO TOTAL FACT 0053 ODV 23 VEX PAGO TOTAL FACT 0011 ODV 23 LIB. 00597012001 RECURSOS PROPIOS VENTAS YLB"/>
    <m/>
    <m/>
    <m/>
    <m/>
    <m/>
    <m/>
    <n v="0"/>
    <n v="1031853.76"/>
    <s v="NO_CONCILIADO"/>
  </r>
  <r>
    <x v="107"/>
    <m/>
    <x v="107"/>
    <x v="57"/>
    <s v="Q17861440002"/>
    <s v="CRV"/>
    <n v="1786144"/>
    <m/>
    <s v="NUMERO DE LIBRETA CUT: 00373024105 OPERACIÓN E75 TRANSFERENCIA DE LA CUENTA FISCAL BUN A LA CUT EN MN TRANSFERENCIA DE FONDOS A SOLICITUD DE: GOBIERNO AUTONOMO MCPAL. TARATA CITE : GAMT-MAE NÂ° 149/2023 CUENTA CUT 3987069001 LIBRETA NÂ° 00373024105 FDI - TRANSFERENCIAS PROGRAMAS Y/O PROYECTOS (TG"/>
    <m/>
    <m/>
    <m/>
    <m/>
    <m/>
    <m/>
    <n v="0"/>
    <n v="83.61"/>
    <s v="NO_CONCILIADO"/>
  </r>
  <r>
    <x v="15"/>
    <m/>
    <x v="15"/>
    <x v="57"/>
    <s v="Q17861180002"/>
    <s v="CRV"/>
    <n v="1786118"/>
    <m/>
    <s v="NUMERO DE LIBRETA CUT: 00099021001 OPERACIÓN E75 TRANSFERENCIA DE LA CUENTA FISCAL BUN A LA CUT EN MN TRANSFERENCIA DE FONDOS A SOLICITUD DE: GOBIERNO AUTONOMO MUNICIPAL DE HUATAJATA CITE: GAMH/MAE/E/NÂ°155/2023 CUENTA CUT 3987 LIBRETA NÂ° 00099021001 TGN-RECURSOS ORDINARIOS"/>
    <m/>
    <m/>
    <m/>
    <m/>
    <m/>
    <m/>
    <n v="0"/>
    <n v="500"/>
    <s v="NO_CONCILIADO"/>
  </r>
  <r>
    <x v="1"/>
    <m/>
    <x v="1"/>
    <x v="57"/>
    <s v="Q17861710002"/>
    <s v="CRV"/>
    <n v="1786171"/>
    <m/>
    <s v="NUMERO DE LIBRETA CUT: 00099021001 OPERACIÓN E18 TRANSFERENCIA DEL SISTEMA FINANCIERO POR CUENTA DE TERCEROS A LA CUT devolucion pagos de CC no cobrados noviembre y aguinaldo 2022"/>
    <m/>
    <m/>
    <m/>
    <m/>
    <m/>
    <m/>
    <n v="0"/>
    <n v="1096350.43"/>
    <s v="NO_CONCILIADO"/>
  </r>
  <r>
    <x v="34"/>
    <m/>
    <x v="34"/>
    <x v="57"/>
    <s v="G22177110001"/>
    <s v="CVD"/>
    <n v="2217711"/>
    <m/>
    <s v="COBRO COSTOS DE PAPELERIA SEGUN TRANSFERENCIA DEL EXTERIOR POR ORDEN DE YTL SOCIEDAD ANONIMA (SAN JUAN DE PARANA) REF.: PAGO TOTAL FACT 0053 ODV 23 VEX PAGO TOTAL FACT 0011 ODV 23 LIB. 00597012001 RECURSOS PROPIOS VENTAS YLB"/>
    <m/>
    <m/>
    <m/>
    <m/>
    <m/>
    <m/>
    <n v="50"/>
    <n v="0"/>
    <s v="NO_CONCILIADO"/>
  </r>
  <r>
    <x v="10"/>
    <m/>
    <x v="10"/>
    <x v="57"/>
    <s v="G22178340003"/>
    <s v="COB"/>
    <n v="2217834"/>
    <m/>
    <s v="TRANSFERENCIA RECIBIDA DEL EXTERIOR SEGÚN MENSAJES SWIFT Nos. 4868-4867 (REM.EXT.) DE FECHA 28-03-2023 POR DESEMBOLSO DE IDA PRÉSTAMO 5744-BO 23 LIBRETA N° 00291012002 ABC-RECURSOS PROPIOS REF.: UTILES DE ESCRITORIO"/>
    <m/>
    <m/>
    <m/>
    <m/>
    <m/>
    <m/>
    <n v="50"/>
    <n v="0"/>
    <s v="NO_CONCILIADO"/>
  </r>
  <r>
    <x v="110"/>
    <m/>
    <x v="110"/>
    <x v="57"/>
    <s v="S10572770003"/>
    <s v="COB"/>
    <n v="1057277"/>
    <m/>
    <s v="||TRANSFERENCIA DE FONDOS SEGUN MENSAJES SWIFT NROS. 4883 Y 4884 DE LA FECHA Y NOTA CITE: AGBC-AGBC/DAF/CNI-RSYS-0014-CAR/2022 DE FECHA 26/04/2022 (HRE-TGL-6525). ENVIADO POR AGENCIA BOLIVIANA DE CORREOS (SECTOR PUBLICO-SERVICIOS). DEBITO DE LA LIBRETA 000383012001 AGENCIA BOLIVIANA DE CORREOS. COBRO DE UTILES DE ESTRITORIO"/>
    <m/>
    <m/>
    <m/>
    <m/>
    <m/>
    <m/>
    <n v="50"/>
    <n v="0"/>
    <s v="NO_CONCILIADO"/>
  </r>
  <r>
    <x v="69"/>
    <m/>
    <x v="69"/>
    <x v="57"/>
    <s v="G22181960002"/>
    <s v="CRV"/>
    <n v="2218196"/>
    <m/>
    <s v="REGULARIZACION DE TRANSFERENCIA DEL EXTERIOR SEGUN SWIFT NO.4824 DE FECHA 28/03/2023 ORDENANTE: CONSULADO GENERAL DE BOLIVIA (BUENOS AIRES ARGENTINA) REF.: GOVERNMENT SERVI 20230327-00276039 LIB. 00340012005 SEGIP - RECAUDACION EXTERIOR - CEDULAS DE IDENTIDAD"/>
    <m/>
    <m/>
    <m/>
    <m/>
    <m/>
    <m/>
    <n v="0"/>
    <n v="68919.88"/>
    <s v="NO_CONCILIADO"/>
  </r>
  <r>
    <x v="69"/>
    <m/>
    <x v="69"/>
    <x v="57"/>
    <s v="G22181970001"/>
    <s v="CVD"/>
    <n v="2218197"/>
    <m/>
    <s v="COBRO COSTOS DE PAPELERIA POR REGULARIZACION DE TRANSFERENCIA DEL EXTERIOR POR ORDEN DE CONSULADO GENERAL DE BOLIVIA (BUENOS AIRES ARGENTINA) REF.: GOVERNMENT SERVI 20230327-00276039 LIB. 00340012003 RECAUDACION EXTRANJERIA - C.I. -L.C."/>
    <m/>
    <m/>
    <m/>
    <m/>
    <m/>
    <m/>
    <n v="50"/>
    <n v="0"/>
    <s v="NO_CONCILIADO"/>
  </r>
  <r>
    <x v="116"/>
    <m/>
    <x v="116"/>
    <x v="58"/>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r>
  <r>
    <x v="15"/>
    <m/>
    <x v="15"/>
    <x v="58"/>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r>
  <r>
    <x v="31"/>
    <m/>
    <x v="31"/>
    <x v="58"/>
    <s v="S10573590004"/>
    <s v="COB"/>
    <n v="1057359"/>
    <m/>
    <s v="||RESPUESTA A DEBITO DEL BANQUERO SG MJE SWIFT NO.4944 DE LA FECHA REF:COBRO COMISIONES POR TRANSF. EUR 1.440.- FECHA VALOR 29/03/2023 SG SOL. MINISTERIO DE DESARROLLO PROD.Y ECONOMIA PLURAL REF:MEMBRESIA. CGO.LIB.00041031107 MPM-INSTITUTO BOLIVIANO DE METROLOGIA (UTILES DE ESCRITORIO)"/>
    <m/>
    <m/>
    <m/>
    <m/>
    <m/>
    <m/>
    <n v="50"/>
    <n v="0"/>
    <s v="NO_CONCILIADO"/>
  </r>
  <r>
    <x v="31"/>
    <m/>
    <x v="31"/>
    <x v="58"/>
    <s v="S10573590001"/>
    <s v="DEV"/>
    <n v="1057359"/>
    <m/>
    <s v="||RESPUESTA A DEBITO DEL BANQUERO SG MJE SWIFT NO.4944 DE LA FECHA REF:COBRO COMISIONES POR TRANSF. EUR 1.440.- FECHA VALOR 29/03/2023 SG SOL. MINISTERIO DE DESARROLLO PROD.Y ECONOMIA PLURAL REF:MEMBRESIA. LIB.00041031107 MPM-INSTITUTO BOLIVIANO DE METROLOGIA"/>
    <m/>
    <m/>
    <m/>
    <m/>
    <m/>
    <m/>
    <n v="75.45"/>
    <n v="0"/>
    <s v="NO_CONCILIADO"/>
  </r>
  <r>
    <x v="9"/>
    <m/>
    <x v="9"/>
    <x v="58"/>
    <s v="S10573560001"/>
    <s v="COB"/>
    <n v="1057356"/>
    <m/>
    <s v="||AMPLIACION DE VALIDEZ 0,15% S/USD 6.749.823,32 POR 151 DIAS, COMISION ENMIENDA LC BS220.- REEMB. GASTOS DE COMUNICACION BS220.- Y EMISION DE COMPROBANTE CONTABLE BS50.- S/G NOTAS SEDEM/GG/EB N°0258/2023 Y SEDEM/GG/EB N°0286/2023 REC. EN F. 22 Y 28 DE MARZO DE 2023 . LIB.00132039201 SEDEM-ECEBOL-FINPRO REF: COMISIONES ENMIENDA 1 LC I-2022-23"/>
    <m/>
    <m/>
    <m/>
    <m/>
    <m/>
    <m/>
    <n v="29622.77"/>
    <n v="0"/>
    <s v="NO_CONCILIADO"/>
  </r>
  <r>
    <x v="31"/>
    <m/>
    <x v="31"/>
    <x v="58"/>
    <s v="G22194610004"/>
    <s v="DVD"/>
    <n v="17927"/>
    <m/>
    <s v="VENTA DE DIVISAS CON TRANSFERENCIA DE FONDOS A SOLICITUD DE MINISTERIO DE DESARROLLO PRODUCTIVO Y ECONOMIA PLURAL SEGUN SOLICITUD 17927 REF: COMPRA DE DIVISAS PARA PAGO AL BURO INTERNACIONAL DE PESAS Y MEDIDAS POR MEMBRESIA DE LA DIRECCION DE METROLOGIA INDUSTRIAL Y CIENTIFICA DEL INSTITUTO BOLIVIAN LIB. 00041031107 MPM-INSTITUTO BOLIVIANO DE METROLOGIA POR DIFERENCIAL CAMBIARIO"/>
    <m/>
    <m/>
    <m/>
    <m/>
    <m/>
    <m/>
    <n v="3931.21"/>
    <n v="0"/>
    <s v="NO_CONCILIADO"/>
  </r>
  <r>
    <x v="31"/>
    <m/>
    <x v="31"/>
    <x v="58"/>
    <s v="G22194600004"/>
    <s v="DVD"/>
    <n v="17928"/>
    <m/>
    <s v="VENTA DE DIVISAS CON TRANSFERENCIA DE FONDOS A SOLICITUD DE MINISTERIO DE DESARROLLO PRODUCTIVO Y ECONOMIA PLURAL SEGUN SOLICITUD 17928 REF: COMPRA DE DIVISAS PARA PAGO A LA ORGANIZACION INTERNACIONAL DE METROLOGIA LEGAL OIML POR MEMBRESIA DE LA DIRECCION DE METROLOGIA LEGAL DEL INSTITUTO BOLIVIANO LIB. 00041031107 MPM-INSTITUTO BOLIVIANO DE METROLOGIA POR DIFERENCIAL CAMBIARIO"/>
    <m/>
    <m/>
    <m/>
    <m/>
    <m/>
    <m/>
    <n v="444.66"/>
    <n v="0"/>
    <s v="NO_CONCILIADO"/>
  </r>
  <r>
    <x v="29"/>
    <m/>
    <x v="29"/>
    <x v="58"/>
    <s v="S10573380001"/>
    <s v="COB"/>
    <n v="1057338"/>
    <m/>
    <s v="COBRO DE||ÚTILES DE ESCRITORIO POR REGISTRO DEL COMPROBANTE CONTABLE N°1057336 DE LA FECHA SG MEFP/VTCP/DGCP/UODP/N°671/2022 POR RECEPCIÓN DE FONDOS DEL EXTERIOR, CLIENTE ORDENANTE BLADEX, REMESA: PAGO DIVIDENDOS A LAS ACCIONES COMUNES DE BLADEX COSTO ÚTILES DE ESCRITORIO DE LA CUT N°3987, LIBRETA N° 00099021001 TGN-RECURSOS ORDINARIOS"/>
    <m/>
    <m/>
    <m/>
    <m/>
    <m/>
    <m/>
    <n v="50"/>
    <n v="0"/>
    <s v="NO_CONCILIADO"/>
  </r>
  <r>
    <x v="32"/>
    <m/>
    <x v="32"/>
    <x v="58"/>
    <s v="S10573450001"/>
    <s v="COB"/>
    <n v="1057345"/>
    <m/>
    <s v="'COBRO DE'||UTILES DE ESCRITORIO POR EL COMPROBANTE N° 1057344 DE LA FECHA, S/G.NOTA CITE: PRS/GAFC-3496/2022 DE FECHA 16/12/2022 (HRE-TGL-19648) ENVIADO POR YACIMIENTOS PETROLIFEROS FISCALES BOLIVIANOS. (SECTOR PÚBLICO-EXPORTACIONES). DÉBITO DE LA LIBRETA 00513022001 YPFB - OPERACIONES."/>
    <m/>
    <m/>
    <m/>
    <m/>
    <m/>
    <m/>
    <n v="50"/>
    <n v="0"/>
    <s v="NO_CONCILIADO"/>
  </r>
  <r>
    <x v="32"/>
    <m/>
    <x v="32"/>
    <x v="58"/>
    <s v="S10573470001"/>
    <s v="COB"/>
    <n v="1057347"/>
    <m/>
    <s v="'COBRO DE'||ÚTILES DE ESCRITORIO POR EL COMPROBANTE N°1057346 Y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109"/>
    <m/>
    <x v="109"/>
    <x v="58"/>
    <s v="S10573480003"/>
    <s v="COB"/>
    <n v="1057348"/>
    <m/>
    <s v="||TRANSFERENCIA DE FONDOS S/G. MENSAJES SWIFT NROS. 4947 Y 4948 DE LA FECHA, Y NOTA REMITIDA POR LA DIRECCIÓN GENERAL DE AERONAUTICA CIVIL CITE: DGAC-10774/2022 DE FECHA 31/03/2022 (HRE-TGL-5031) (SECTOR PÚBLICO - SOBREVUELOS). DÉBITO DE LA LIBRETA 0117012001 DGAC, REPOSICIÓN ÚTILES DE ESCRITORIO."/>
    <m/>
    <m/>
    <m/>
    <m/>
    <m/>
    <m/>
    <n v="50"/>
    <n v="0"/>
    <s v="NO_CONCILIADO"/>
  </r>
  <r>
    <x v="110"/>
    <m/>
    <x v="110"/>
    <x v="58"/>
    <s v="S10573530003"/>
    <s v="COB"/>
    <n v="1057353"/>
    <m/>
    <s v="||TRANSFERENCIA DE FONDOS S/G. MENSAJES SWIFTS NROS.4958 Y 4959 DE LA FECHA Y NOTA CITE:AGBC-AGBC/DAF/CNI-RSYS-0014-CAR/2022 DE FECHA 26/04/2022 (HRE-TGL-6525) ENVIADO POR LA AGENCIA BOLIVIANA DE CORREOS (SECTOR PÚBLICO-SERVICIOS). DEBITO DE LA LIBRETA 000383012001 AGENCIA BOLIVIANA DE CORREOS, COBRO DE ÚTILES DE ESCRITORIO."/>
    <m/>
    <m/>
    <m/>
    <m/>
    <m/>
    <m/>
    <n v="50"/>
    <n v="0"/>
    <s v="NO_CONCILIADO"/>
  </r>
  <r>
    <x v="3"/>
    <m/>
    <x v="3"/>
    <x v="58"/>
    <s v="S10573760003"/>
    <s v="COB"/>
    <n v="1057376"/>
    <m/>
    <s v="||REGULARIZACION DE NUESTRA OPERACION N° 1057262 DE F.28/3/2023 S/G. NOTA CITE: CAR/DGE-UNC N°0058/2023 DE F.29/03/2023 (HRE-TSO-469) (ORIG. CURSA EN COMPROBANTE N°1057372). ENVIADA POR NAVEGACION AEREA Y AEROPUERTOS BOLIVIANOS (SECTOR PUBLICO-SOBREVUELOS). DEBITO DE LA LIBRETA 00389012001 NAABOL-ADMINISTRACION, REPOSICIÓN ÚTILES DE ESCRITORIO."/>
    <m/>
    <m/>
    <m/>
    <m/>
    <m/>
    <m/>
    <n v="50"/>
    <n v="0"/>
    <s v="NO_CONCILIADO"/>
  </r>
  <r>
    <x v="3"/>
    <m/>
    <x v="3"/>
    <x v="58"/>
    <s v="S10573720003"/>
    <s v="COB"/>
    <n v="1057372"/>
    <m/>
    <s v="||REGULARIZACIÓN DE NUESTRA OPERACIÓN NRO. 1056270 DE FECHA 15/03/2023 EN ATENCIÓN A NOTA REMITIDA POR NAVEGACIÓN AEREA Y AEROPUERTOS BOLIVIANOS CITE: CAR/DGE-UNC N°0058/2023 DE FECHA 29/03/2023 (HRE-TSO-469) (SECTOR PÚBLICO - SOBREVUELOS). DÉBITO DE LA LIBRETA 00389012001 NAABOL-ADMINISTRACION, REPOSICIÓN ÚTILES DE ESCRITORIO."/>
    <m/>
    <m/>
    <m/>
    <m/>
    <m/>
    <m/>
    <n v="50"/>
    <n v="0"/>
    <s v="NO_CONCILIADO"/>
  </r>
  <r>
    <x v="3"/>
    <m/>
    <x v="3"/>
    <x v="58"/>
    <s v="S10573730003"/>
    <s v="COB"/>
    <n v="1057373"/>
    <m/>
    <s v="||REGULARIZACIÓN DE NUESTRA OPERACIÓN NRO. 1057012 DE FECHA 23/03/2023 EN ATENCIÓN A NOTA REMITIDA POR NAVEGACIÓN AEREA Y AEROPUERTOS BOLIVIANOS CITE: CAR/DGE-UNC N°0058/2023 DE FECHA 29/03/2023 (HRE-TSO-469) (SECTOR PÚBLICO - SOBREVUELOS). DÉBITO DE LA LIBRETA 00389012001 NAABOL-ADMINISTRACION, REPOSICIÓN ÚTILES DE ESCRITORIO."/>
    <m/>
    <m/>
    <m/>
    <m/>
    <m/>
    <m/>
    <n v="50"/>
    <n v="0"/>
    <s v="NO_CONCILIADO"/>
  </r>
  <r>
    <x v="3"/>
    <m/>
    <x v="3"/>
    <x v="58"/>
    <s v="S10573750003"/>
    <s v="COB"/>
    <n v="1057375"/>
    <m/>
    <s v="||REGULARIZACION DE NUESTRA OPERACIÓN NRO.1056960 DE FECHA 22/3/2023 EN ATENCION A NOTA CAR/DGE-UNC N°0058/2023 DE FECHA 29/3/2023 (HRE-TSO-469), ENVIADO POR NAVEGACION AEREA Y AEROPUERTOS BOLIVIANOS (ORIGINAL CURSA EN EL CBTE.N°1057372) DEBITO DE LA LIBRETA 00389012001 NAABOL-ADMINISTRACION CENTRAL, COBRO DE ÚTILES DE ESCRITORIO."/>
    <m/>
    <m/>
    <m/>
    <m/>
    <m/>
    <m/>
    <n v="50"/>
    <n v="0"/>
    <s v="NO_CONCILIADO"/>
  </r>
  <r>
    <x v="3"/>
    <m/>
    <x v="3"/>
    <x v="58"/>
    <s v="S10573770003"/>
    <s v="COB"/>
    <n v="1057377"/>
    <m/>
    <s v="||REGULARIZACION DE NUESTRA OPERACIÓN NRO.1057176 DE FECHA 27/3/2023 EN ATENCION A NOTA CAR/DGE-UNC N°0058/2023 DE FECHA 29/3/2023 (HRE-TSO-469), ENVIADO POR NAVEGACION AEREA Y AEROPUERTOS BOLIVIANOS (ORIGINAL CURSA EN EL CBTE.N°1057372) DEBITO DE LA LIBRETA 00389012001 NAABOL-ADMINISTRACION CENTRAL, COBRO DE ÚTILES DE ESCRITORIO."/>
    <m/>
    <m/>
    <m/>
    <m/>
    <m/>
    <m/>
    <n v="50"/>
    <n v="0"/>
    <s v="NO_CONCILIADO"/>
  </r>
  <r>
    <x v="107"/>
    <m/>
    <x v="107"/>
    <x v="59"/>
    <s v="J05410070002"/>
    <s v="NTE"/>
    <n v="5378843"/>
    <m/>
    <s v="A:00373024108 Transferencia de recursos a requerimiento del Fondo de Desarrollo Indígena s/g nota CITE: FDI/DGE/EXT/N°0137/2023 para el desembolso de recursos al Fondo de Desarrollo Indígena para Programas y/o Proyectos Productivos, de riego y puentes, en el marco de los convenios suscritos con diferentes Gaobiernos Autónomos Municipales y en virtud al Informe MEFP/VTCP/DGPOT/UPCFTGN/INF/Nº27/2023 (H.R. 6-6779-R)."/>
    <m/>
    <m/>
    <m/>
    <m/>
    <m/>
    <m/>
    <n v="0"/>
    <n v="898752.09"/>
    <s v="NO_CONCILIADO"/>
  </r>
  <r>
    <x v="1"/>
    <m/>
    <x v="1"/>
    <x v="59"/>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r>
  <r>
    <x v="32"/>
    <m/>
    <x v="32"/>
    <x v="59"/>
    <s v="G22203140003"/>
    <s v="CVD"/>
    <n v="2220314"/>
    <m/>
    <s v="PROVISION DE FONDOS A SOLICITUD DE YACIMIENTOS PETROLIFEROS FISCALES BOLIVIANOS SEGUN SOLICITUD YPFB-0028-2023 REF: PAGO IMPUESTO DIRECTO A LOS HIDROCARBUROS PRODUCCION DICIEMBRE 2022 LIB. 00513012007 YPFB - RECURSOS NACIONALIZACIÓN"/>
    <m/>
    <m/>
    <m/>
    <m/>
    <m/>
    <m/>
    <n v="50"/>
    <n v="0"/>
    <s v="NO_CONCILIADO"/>
  </r>
  <r>
    <x v="36"/>
    <m/>
    <x v="36"/>
    <x v="59"/>
    <s v="J05410190002"/>
    <s v="NTE"/>
    <n v="5389887"/>
    <m/>
    <s v="A:00099021001 Transferencia que realizamos a solicitud de la Unidad de Administración e Información Salarial mediante nota CITE: MEFP/VTCP/DGPOT/UAIS/No 462/2023, informe MEFP/VTCP/DGPOT/UAIS/No.36/2023 para la reversión definitiva de las Boletas de Pago solicitadas por el SENASIR consignadas en el comprobante de pago No. 71955 H.R. 6-3893-R"/>
    <m/>
    <m/>
    <m/>
    <m/>
    <m/>
    <m/>
    <n v="0"/>
    <n v="37500"/>
    <s v="NO_CONCILIADO"/>
  </r>
  <r>
    <x v="114"/>
    <m/>
    <x v="114"/>
    <x v="59"/>
    <s v="G22210890002"/>
    <s v="CRV"/>
    <n v="2221089"/>
    <m/>
    <s v="REGULARIZACION DE TRANSFERENCIA DEL EXTERIOR SEGUN SWIFT NO.4841 Y NO.4840 DE FECHA 30/03/2023 ORDENANTE: BOLIVIANA DE AVIACIÓN -BOA INC (DORAL FL) REF.: FACTURA NO.213 RFB 2083983 25.00 FEE DEDUCTED LIB. 00525012001 LBP-TRANSPORTES AEREOS BOLIVIANOS (4030001162)"/>
    <m/>
    <m/>
    <m/>
    <m/>
    <m/>
    <m/>
    <n v="0"/>
    <n v="160764.1"/>
    <s v="NO_CONCILIADO"/>
  </r>
  <r>
    <x v="32"/>
    <m/>
    <x v="32"/>
    <x v="59"/>
    <s v="G22210880001"/>
    <s v="CVD"/>
    <n v="2221088"/>
    <m/>
    <s v="COBRO COSTOS DE PAPELERIA SEGUN TRANSFERENCIA DEL EXTERIOR POR ORDEN DE MONTE ALEGRE S.A. ASUNCIÓN PARAGUAY REF.: GARANTÍA DE CUMPLIMIENTO DE CONTRATO 1RA. GLC-33/23 FECHA VALOR 29/03/2023 LIB. 00513012004 LBP-YPFB-UNICOMERCIAL (4030005415/1-2188907)"/>
    <m/>
    <m/>
    <m/>
    <m/>
    <m/>
    <m/>
    <n v="50"/>
    <n v="0"/>
    <s v="NO_CONCILIADO"/>
  </r>
  <r>
    <x v="56"/>
    <m/>
    <x v="56"/>
    <x v="59"/>
    <s v="Q17880730002"/>
    <s v="CRV"/>
    <n v="1788073"/>
    <m/>
    <s v="NUMERO DE LIBRETA CUT: 00016014101 OPERACIÓN E75 TRANSFERENCIA DE LA CUENTA FISCAL BUN A LA CUT EN MN TRANSFERENCIA DE FONDOS A SOLICITUD DE: GOBIERNO AUTONOMO DEPARTAMENTAL DE TARIJA, CITE: GADT/SDEF/EMM/OF. NÂ° 323/23 CUENTA CUT 3987 LIBRETA NÂ° 00016014101 MIN. EDUCACION - DIPLOMAS DE BACHILLER"/>
    <m/>
    <m/>
    <m/>
    <m/>
    <m/>
    <m/>
    <n v="0"/>
    <n v="338000"/>
    <s v="NO_CONCILIADO"/>
  </r>
  <r>
    <x v="15"/>
    <m/>
    <x v="15"/>
    <x v="59"/>
    <s v="Q17880740002"/>
    <s v="CRV"/>
    <n v="1788074"/>
    <m/>
    <s v="NUMERO DE LIBRETA CUT: 00099021001 OPERACIÓN E75 TRANSFERENCIA DE LA CUENTA FISCAL BUN A LA CUT EN MN TRANSFERENCIA DE FONDOS A SOLICITUD DE: GOBIERNO AUTONOMO DEPARTAMENTAL DE ORURO, CITE: GAD-ORU/SDAFP/UF/ATCP/CE-0058/2023 CUENTA CUT 3987 LIBRETA NÂ° 00099021001 TGN-RECURSOS ORDINARIOS"/>
    <m/>
    <m/>
    <m/>
    <m/>
    <m/>
    <m/>
    <n v="0"/>
    <n v="50926.7"/>
    <s v="NO_CONCILIADO"/>
  </r>
  <r>
    <x v="32"/>
    <m/>
    <x v="32"/>
    <x v="59"/>
    <s v="S10574310001"/>
    <s v="COB"/>
    <n v="1057431"/>
    <m/>
    <s v="'COBRO DE'||ÚTILES DE ESCRITORIO POR EL COMPROBANTE NRO. 1057429 DE LA FECHA, S/G. NOTA CITE CITE PRS/GAFC-3496/2022 DE FECHA 16/12/2022 (HRE-TGL-19648) ENVIADO POR YACIMIENTOS PETROLIFEROS FISCALES BOLIVIANOS. DEBITO DE LA LIBRETA 00513022001 YPFB  OPERACIONES."/>
    <m/>
    <m/>
    <m/>
    <m/>
    <m/>
    <m/>
    <n v="50"/>
    <n v="0"/>
    <s v="NO_CONCILIADO"/>
  </r>
  <r>
    <x v="30"/>
    <m/>
    <x v="30"/>
    <x v="59"/>
    <s v="S10574450002"/>
    <s v="CRV"/>
    <n v="1057445"/>
    <m/>
    <s v="||REVERSION DE LA PROVISIÓN EN COMP. G-2220635 DE LA FECHA POR NO CORRESPONDER EL NO. NIT. 247332025 A LA EMPRESA PÚBLICA QUIPUS REF.: TRANSF.AL EXT.USD 50.133,95 A FAVOR DE GREAT CHIN LIMITED"/>
    <m/>
    <m/>
    <m/>
    <m/>
    <m/>
    <m/>
    <n v="0"/>
    <n v="348932.31"/>
    <s v="NO_CONCILIADO"/>
  </r>
  <r>
    <x v="9"/>
    <m/>
    <x v="9"/>
    <x v="59"/>
    <s v="S10574400001"/>
    <s v="COB"/>
    <n v="1057440"/>
    <m/>
    <s v="||COMISION TRANSFERENCIA FONDOS AL EXTERIOR 0,10% S/USD 374.882,13 REEMB. GASTOS COMUNICACION BS220.- Y EMISION COMPROBANTE CONTABLE BS50.- REF: PAGO N°15 LC I-2021-06 P/C ECEBOL A/F TROMBINI EMBALAGENS S/A EN COMPLEMENTO A COMPROBANTE S-1057439 DE LA FECHA. LIB:00132032001 ECEBOL - GESTION OPERATIVA Y COMERCIAL REF:COMISIONES PAGO N°15 LC I-2021-06"/>
    <m/>
    <m/>
    <m/>
    <m/>
    <m/>
    <m/>
    <n v="2841.68"/>
    <n v="0"/>
    <s v="NO_CONCILIADO"/>
  </r>
  <r>
    <x v="51"/>
    <m/>
    <x v="51"/>
    <x v="59"/>
    <s v="S10574490001"/>
    <s v="COB"/>
    <n v="1057449"/>
    <m/>
    <s v="||COMISION TRANSFERENCIA FDOS.AL EXTERIOR 0,10% S/USD384.300.-,REEMB.GSTS.COMUNICACION BS220.-Y EMISION COMP.CONTABLE BS50.-REF.:PAGO 1 LC I-2022-20 P/C MHE-EECGNV A/F FABER INDUSTRIE SPA,EN COMPL.A COMP.1057448,30/03/2023. LIB.00078034201 MHE -EEC-GNV FONDO DE CONVERSION DE VEHICULOS REF.:COMIS.PAGO 1 LC I-2022-20"/>
    <m/>
    <m/>
    <m/>
    <m/>
    <m/>
    <m/>
    <n v="2906.3"/>
    <n v="0"/>
    <s v="NO_CONCILIADO"/>
  </r>
  <r>
    <x v="36"/>
    <m/>
    <x v="36"/>
    <x v="60"/>
    <s v="0"/>
    <s v="NTE"/>
    <n v="5395157"/>
    <m/>
    <s v="A:00099021001 DEVOLUCION DEUDA AL TGN POR PARTE DEL SR. GUILLERMO ARAMAYO HERRERA CORRESPONDIENTE AL MES DE FEBRERO/2023. S/G. INF. SENASIR UAF-ITES Nº 102/2023, DE FECHA 29/03/2023"/>
    <m/>
    <m/>
    <m/>
    <m/>
    <m/>
    <m/>
    <n v="0"/>
    <n v="1027.3499999999999"/>
    <s v="NO_CONCILIADO"/>
  </r>
  <r>
    <x v="108"/>
    <m/>
    <x v="108"/>
    <x v="60"/>
    <s v="G22216420004"/>
    <s v="DVD"/>
    <n v="17981"/>
    <m/>
    <s v="VENTA DE DIVISAS CON TRANSFERENCIA DE FONDOS A SOLICITUD DE EMPRESA PUBLICA PRODUCTIVA CARTONES DE BOLIVIA-CARTONBOL SEGUN SOLICITUD 17981 REF: TRANSFERENCIA DE RECURSOS AL BCB POR PAGO A EMPRESA TOOLS CORRUGATED SLU POR ADQUISICION DE TROQUEL ROTATIVO SEGUN ORDEN DE COMPRA SEDEM GG CB N 0013 2023 LIB. 00576012002 CARTONBOL - RECAUDADORA POR DIFERENCIAL CAMBIARIO"/>
    <m/>
    <m/>
    <m/>
    <m/>
    <m/>
    <m/>
    <n v="364.32"/>
    <n v="0"/>
    <s v="NO_CONCILIADO"/>
  </r>
  <r>
    <x v="29"/>
    <m/>
    <x v="29"/>
    <x v="60"/>
    <s v="G22218770003"/>
    <s v="CRV"/>
    <n v="2221877"/>
    <m/>
    <s v="PAGO A NATIXIS FRANCIA PRÉSTAMO 931-OA1 VCTO. 31-03-2023 POR CUENTA DE GMSCZ , VALOR 31-03-2023 CAPITAL EUR 8.968,00 INTERESES EUR 1.259,08 LIB. 00099031002 RECUP.DIFERENCIALES CAPITAL E INTERES-CRED.EXT."/>
    <m/>
    <m/>
    <m/>
    <m/>
    <m/>
    <m/>
    <n v="0"/>
    <n v="7007.32"/>
    <s v="NO_CONCILIADO"/>
  </r>
  <r>
    <x v="27"/>
    <m/>
    <x v="27"/>
    <x v="60"/>
    <s v="Q17883210002"/>
    <s v="CRV"/>
    <n v="1788321"/>
    <m/>
    <s v="NUMERO DE LIBRETA CUT: 00086011102 OPERACIÓN E18 TRANSFERENCIA DEL SISTEMA FINANCIERO POR CUENTA DE TERCEROS A LA CUT MMAA MULTAS POR CONTRAVENCIONES A LA LEY DE MEDIO AMBIENTE"/>
    <m/>
    <m/>
    <m/>
    <m/>
    <m/>
    <m/>
    <n v="0"/>
    <n v="939600"/>
    <s v="NO_CONCILIADO"/>
  </r>
  <r>
    <x v="29"/>
    <m/>
    <x v="29"/>
    <x v="60"/>
    <s v="G22218720003"/>
    <s v="COB"/>
    <n v="17205"/>
    <m/>
    <s v="PAGO A BANCO EUROPEO DE INV PRÉSTAMO FI No 88662 VCTO. 31-03-2023 POR CUENTA DE TGN , NTI. 017205 VALOR 31-03-2023 INTERESES USD 808.313,75 COMISIONES USD 32.946,63 CTA. 3987 CUENTA UNICA DEL TESORO LIB. 00099021001 REF.: COMISIONES BANCARIAS"/>
    <m/>
    <m/>
    <m/>
    <m/>
    <m/>
    <m/>
    <n v="4309.72"/>
    <n v="0"/>
    <s v="NO_CONCILIADO"/>
  </r>
  <r>
    <x v="29"/>
    <m/>
    <x v="29"/>
    <x v="60"/>
    <s v="G22218750003"/>
    <s v="COB"/>
    <n v="17181"/>
    <m/>
    <s v="PAGO A AFD PRÉSTAMO CBO-1011-02-C VCTO. 31-03-2023 POR CUENTA DE TGN , NTI. 017181 VALOR 31-03-2023 CAPITAL EUR 533.333,34 INTERESES EUR 204.936,97 CTA. 3987 CUENTA UNICA DEL TESORO LIB. 00099021001 REF.: COMISIONES BANCARIAS"/>
    <m/>
    <m/>
    <m/>
    <m/>
    <m/>
    <m/>
    <n v="4135.68"/>
    <n v="0"/>
    <s v="NO_CONCILIADO"/>
  </r>
  <r>
    <x v="29"/>
    <m/>
    <x v="29"/>
    <x v="60"/>
    <s v="G22218760003"/>
    <s v="COB"/>
    <n v="17169"/>
    <m/>
    <s v="PAGO A AFD PRÉSTAMO CBO-1014-01-E VCTO. 31-03-2023 POR CUENTA DE TGN , NTI. 017169 VALOR 31-03-2023 CAPITAL EUR 5.100.000,00 INTERESES EUR 908.584,45 CTA. 3987 CUENTA UNICA DEL TESORO LIB. 00099021001 REF.: COMISIONES BANCARIAS"/>
    <m/>
    <m/>
    <m/>
    <m/>
    <m/>
    <m/>
    <n v="31731.68"/>
    <n v="0"/>
    <s v="NO_CONCILIADO"/>
  </r>
  <r>
    <x v="117"/>
    <m/>
    <x v="117"/>
    <x v="60"/>
    <s v="Q17886140002"/>
    <s v="CRV"/>
    <n v="1788614"/>
    <m/>
    <s v="NUMERO DE LIBRETA CUT: 0013032001 OPERACIÓN E18 TRANSFERENCIA DEL SISTEMA FINANCIERO POR CUENTA DE TERCEROS A LA CUT TRANSFERENCIA GARANTIA DE MOTANTACARGA POR URANEL"/>
    <m/>
    <m/>
    <m/>
    <m/>
    <m/>
    <m/>
    <n v="0"/>
    <n v="27927"/>
    <s v="NO_CONCILIADO"/>
  </r>
  <r>
    <x v="33"/>
    <m/>
    <x v="33"/>
    <x v="60"/>
    <s v="T04434780001"/>
    <s v="DEV"/>
    <n v="443478"/>
    <m/>
    <s v="CONTABILIZACION ORDENES DE TRANSFERENCIA GRACOS"/>
    <m/>
    <m/>
    <m/>
    <m/>
    <m/>
    <m/>
    <n v="4091301.74"/>
    <n v="0"/>
    <s v="NO_CONCILIADO"/>
  </r>
  <r>
    <x v="33"/>
    <m/>
    <x v="33"/>
    <x v="60"/>
    <s v="T04434760001"/>
    <s v="DEV"/>
    <n v="443476"/>
    <m/>
    <s v="CONTABILIZACION ORDENES DE TRANSFERENCIA GRACOS"/>
    <m/>
    <m/>
    <m/>
    <m/>
    <m/>
    <m/>
    <n v="216733.88"/>
    <n v="0"/>
    <s v="NO_CONCILIADO"/>
  </r>
  <r>
    <x v="33"/>
    <m/>
    <x v="33"/>
    <x v="60"/>
    <s v="T04434820001"/>
    <s v="DEV"/>
    <n v="443482"/>
    <m/>
    <s v="CONTABILIZACION ORDENES DE TRANSFERENCIA GRACOS"/>
    <m/>
    <m/>
    <m/>
    <m/>
    <m/>
    <m/>
    <n v="573445.24"/>
    <n v="0"/>
    <s v="NO_CONCILIADO"/>
  </r>
  <r>
    <x v="33"/>
    <m/>
    <x v="33"/>
    <x v="60"/>
    <s v="T04434840001"/>
    <s v="DEV"/>
    <n v="443484"/>
    <m/>
    <s v="CONTABILIZACION ORDENES DE TRANSFERENCIA GRACOS"/>
    <m/>
    <m/>
    <m/>
    <m/>
    <m/>
    <m/>
    <n v="16566966.34"/>
    <n v="0"/>
    <s v="NO_CONCILIADO"/>
  </r>
  <r>
    <x v="33"/>
    <m/>
    <x v="33"/>
    <x v="60"/>
    <s v="T04434860001"/>
    <s v="DEV"/>
    <n v="443486"/>
    <m/>
    <s v="CONTABILIZACION ORDENES DE TRANSFERENCIA GRACOS"/>
    <m/>
    <m/>
    <m/>
    <m/>
    <m/>
    <m/>
    <n v="11237240.810000001"/>
    <n v="0"/>
    <s v="NO_CONCILIADO"/>
  </r>
  <r>
    <x v="33"/>
    <m/>
    <x v="33"/>
    <x v="60"/>
    <s v="T04434880001"/>
    <s v="DEV"/>
    <n v="443488"/>
    <m/>
    <s v="CONTABILIZACION ORDENES DE TRANSFERENCIA GRACOS"/>
    <m/>
    <m/>
    <m/>
    <m/>
    <m/>
    <m/>
    <n v="3048003.03"/>
    <n v="0"/>
    <s v="NO_CONCILIADO"/>
  </r>
  <r>
    <x v="33"/>
    <m/>
    <x v="33"/>
    <x v="60"/>
    <s v="T04434900001"/>
    <s v="DEV"/>
    <n v="443490"/>
    <m/>
    <s v="CONTABILIZACION ORDENES DE TRANSFERENCIA GRACOS"/>
    <m/>
    <m/>
    <m/>
    <m/>
    <m/>
    <m/>
    <n v="109521"/>
    <n v="0"/>
    <s v="NO_CONCILIADO"/>
  </r>
  <r>
    <x v="33"/>
    <m/>
    <x v="33"/>
    <x v="60"/>
    <s v="T04434920001"/>
    <s v="DEV"/>
    <n v="443492"/>
    <m/>
    <s v="CONTABILIZACION ORDENES DE TRANSFERENCIA GRACOS"/>
    <m/>
    <m/>
    <m/>
    <m/>
    <m/>
    <m/>
    <n v="2067436.07"/>
    <n v="0"/>
    <s v="NO_CONCILIADO"/>
  </r>
  <r>
    <x v="33"/>
    <m/>
    <x v="33"/>
    <x v="60"/>
    <s v="T04434940001"/>
    <s v="DEV"/>
    <n v="443494"/>
    <m/>
    <s v="CONTABILIZACION ORDENES DE TRANSFERENCIA GRACOS"/>
    <m/>
    <m/>
    <m/>
    <m/>
    <m/>
    <m/>
    <n v="2177154.15"/>
    <n v="0"/>
    <s v="NO_CONCILIADO"/>
  </r>
  <r>
    <x v="33"/>
    <m/>
    <x v="33"/>
    <x v="60"/>
    <s v="T04434960001"/>
    <s v="DEV"/>
    <n v="443496"/>
    <m/>
    <s v="CONTABILIZACION ORDENES DE TRANSFERENCIA GRACOS"/>
    <m/>
    <m/>
    <m/>
    <m/>
    <m/>
    <m/>
    <n v="508449.48"/>
    <n v="0"/>
    <s v="NO_CONCILIADO"/>
  </r>
  <r>
    <x v="33"/>
    <m/>
    <x v="33"/>
    <x v="60"/>
    <s v="T04434980001"/>
    <s v="DEV"/>
    <n v="443498"/>
    <m/>
    <s v="CONTABILIZACION ORDENES DE TRANSFERENCIA GRACOS"/>
    <m/>
    <m/>
    <m/>
    <m/>
    <m/>
    <m/>
    <n v="5970422.7800000003"/>
    <n v="0"/>
    <s v="NO_CONCILIADO"/>
  </r>
  <r>
    <x v="33"/>
    <m/>
    <x v="33"/>
    <x v="60"/>
    <s v="T04435000001"/>
    <s v="DEV"/>
    <n v="443500"/>
    <m/>
    <s v="CONTABILIZACION ORDENES DE TRANSFERENCIA GRACOS"/>
    <m/>
    <m/>
    <m/>
    <m/>
    <m/>
    <m/>
    <n v="1396516.27"/>
    <n v="0"/>
    <s v="NO_CONCILIADO"/>
  </r>
  <r>
    <x v="33"/>
    <m/>
    <x v="33"/>
    <x v="60"/>
    <s v="T04434560001"/>
    <s v="DEV"/>
    <n v="443456"/>
    <m/>
    <s v="CONTABILIZACION ORDENES DE TRANSFERENCIA GRACOS"/>
    <m/>
    <m/>
    <m/>
    <m/>
    <m/>
    <m/>
    <n v="2266888.65"/>
    <n v="0"/>
    <s v="NO_CONCILIADO"/>
  </r>
  <r>
    <x v="33"/>
    <m/>
    <x v="33"/>
    <x v="60"/>
    <s v="T04434580001"/>
    <s v="DEV"/>
    <n v="443458"/>
    <m/>
    <s v="CONTABILIZACION ORDENES DE TRANSFERENCIA GRACOS"/>
    <m/>
    <m/>
    <m/>
    <m/>
    <m/>
    <m/>
    <n v="2665231.4900000002"/>
    <n v="0"/>
    <s v="NO_CONCILIADO"/>
  </r>
  <r>
    <x v="33"/>
    <m/>
    <x v="33"/>
    <x v="60"/>
    <s v="T04434600001"/>
    <s v="DEV"/>
    <n v="443460"/>
    <m/>
    <s v="CONTABILIZACION ORDENES DE TRANSFERENCIA GRACOS"/>
    <m/>
    <m/>
    <m/>
    <m/>
    <m/>
    <m/>
    <n v="2665231.4900000002"/>
    <n v="0"/>
    <s v="NO_CONCILIADO"/>
  </r>
  <r>
    <x v="33"/>
    <m/>
    <x v="33"/>
    <x v="60"/>
    <s v="T04434620001"/>
    <s v="DEV"/>
    <n v="443462"/>
    <m/>
    <s v="CONTABILIZACION ORDENES DE TRANSFERENCIA GRACOS"/>
    <m/>
    <m/>
    <m/>
    <m/>
    <m/>
    <m/>
    <n v="2665231.4900000002"/>
    <n v="0"/>
    <s v="NO_CONCILIADO"/>
  </r>
  <r>
    <x v="33"/>
    <m/>
    <x v="33"/>
    <x v="60"/>
    <s v="T04434640001"/>
    <s v="DEV"/>
    <n v="443464"/>
    <m/>
    <s v="CONTABILIZACION ORDENES DE TRANSFERENCIA GRACOS"/>
    <m/>
    <m/>
    <m/>
    <m/>
    <m/>
    <m/>
    <n v="1758439.17"/>
    <n v="0"/>
    <s v="NO_CONCILIADO"/>
  </r>
  <r>
    <x v="33"/>
    <m/>
    <x v="33"/>
    <x v="60"/>
    <s v="T04434660001"/>
    <s v="DEV"/>
    <n v="443466"/>
    <m/>
    <s v="CONTABILIZACION ORDENES DE TRANSFERENCIA GRACOS"/>
    <m/>
    <m/>
    <m/>
    <m/>
    <m/>
    <m/>
    <n v="89734.56"/>
    <n v="0"/>
    <s v="NO_CONCILIADO"/>
  </r>
  <r>
    <x v="33"/>
    <m/>
    <x v="33"/>
    <x v="60"/>
    <s v="T04434680001"/>
    <s v="DEV"/>
    <n v="443468"/>
    <m/>
    <s v="CONTABILIZACION ORDENES DE TRANSFERENCIA GRACOS"/>
    <m/>
    <m/>
    <m/>
    <m/>
    <m/>
    <m/>
    <n v="93152.08"/>
    <n v="0"/>
    <s v="NO_CONCILIADO"/>
  </r>
  <r>
    <x v="33"/>
    <m/>
    <x v="33"/>
    <x v="60"/>
    <s v="T04434700001"/>
    <s v="DEV"/>
    <n v="443470"/>
    <m/>
    <s v="CONTABILIZACION ORDENES DE TRANSFERENCIA GRACOS"/>
    <m/>
    <m/>
    <m/>
    <m/>
    <m/>
    <m/>
    <n v="4829759.68"/>
    <n v="0"/>
    <s v="NO_CONCILIADO"/>
  </r>
  <r>
    <x v="33"/>
    <m/>
    <x v="33"/>
    <x v="60"/>
    <s v="T04434720001"/>
    <s v="DEV"/>
    <n v="443472"/>
    <m/>
    <s v="CONTABILIZACION ORDENES DE TRANSFERENCIA GRACOS"/>
    <m/>
    <m/>
    <m/>
    <m/>
    <m/>
    <m/>
    <n v="255853.24"/>
    <n v="0"/>
    <s v="NO_CONCILIADO"/>
  </r>
  <r>
    <x v="33"/>
    <m/>
    <x v="33"/>
    <x v="60"/>
    <s v="T04434740001"/>
    <s v="DEV"/>
    <n v="443474"/>
    <m/>
    <s v="CONTABILIZACION ORDENES DE TRANSFERENCIA GRACOS"/>
    <m/>
    <m/>
    <m/>
    <m/>
    <m/>
    <m/>
    <n v="246466.42"/>
    <n v="0"/>
    <s v="NO_CONCILIADO"/>
  </r>
  <r>
    <x v="33"/>
    <m/>
    <x v="33"/>
    <x v="60"/>
    <s v="T04434800001"/>
    <s v="DEV"/>
    <n v="443480"/>
    <m/>
    <s v="CONTABILIZACION ORDENES DE TRANSFERENCIA GRACOS"/>
    <m/>
    <m/>
    <m/>
    <m/>
    <m/>
    <m/>
    <n v="208782.32"/>
    <n v="0"/>
    <s v="NO_CONCILIADO"/>
  </r>
  <r>
    <x v="34"/>
    <m/>
    <x v="34"/>
    <x v="60"/>
    <s v="G22225020002"/>
    <s v="CRV"/>
    <n v="2222502"/>
    <m/>
    <s v="TRANSFERENCIA DEL EXTERIOR SEGUN SWIFT NO.5164 Y NO.5163 DE FECHA 31/03/2023 ORDENANTE: ECONOMET SPA (LAS CONDES) REF.: CRED ANTICIPO 10 POR CIENTO LIB. 00597012001 RECURSOS PROPIOS VENTAS YLB"/>
    <m/>
    <m/>
    <m/>
    <m/>
    <m/>
    <m/>
    <n v="0"/>
    <n v="108388"/>
    <s v="NO_CONCILIADO"/>
  </r>
  <r>
    <x v="33"/>
    <m/>
    <x v="33"/>
    <x v="60"/>
    <s v="T04435240001"/>
    <s v="DEV"/>
    <n v="443524"/>
    <m/>
    <s v="CONTABILIZACION ORDENES DE TRANSFERENCIA GRACOS"/>
    <m/>
    <m/>
    <m/>
    <m/>
    <m/>
    <m/>
    <n v="42162673.240000002"/>
    <n v="0"/>
    <s v="NO_CONCILIADO"/>
  </r>
  <r>
    <x v="33"/>
    <m/>
    <x v="33"/>
    <x v="60"/>
    <s v="T04435260001"/>
    <s v="DEV"/>
    <n v="443526"/>
    <m/>
    <s v="CONTABILIZACION ORDENES DE TRANSFERENCIA GRACOS"/>
    <m/>
    <m/>
    <m/>
    <m/>
    <m/>
    <m/>
    <n v="7435469.1399999997"/>
    <n v="0"/>
    <s v="NO_CONCILIADO"/>
  </r>
  <r>
    <x v="33"/>
    <m/>
    <x v="33"/>
    <x v="60"/>
    <s v="T04435280001"/>
    <s v="DEV"/>
    <n v="443528"/>
    <m/>
    <s v="CONTABILIZACION ORDENES DE TRANSFERENCIA GRACOS"/>
    <m/>
    <m/>
    <m/>
    <m/>
    <m/>
    <m/>
    <n v="17283.02"/>
    <n v="0"/>
    <s v="NO_CONCILIADO"/>
  </r>
  <r>
    <x v="33"/>
    <m/>
    <x v="33"/>
    <x v="60"/>
    <s v="T04435300001"/>
    <s v="DEV"/>
    <n v="443530"/>
    <m/>
    <s v="CONTABILIZACION ORDENES DE TRANSFERENCIA GRACOS"/>
    <m/>
    <m/>
    <m/>
    <m/>
    <m/>
    <m/>
    <n v="598.26"/>
    <n v="0"/>
    <s v="NO_CONCILIADO"/>
  </r>
  <r>
    <x v="33"/>
    <m/>
    <x v="33"/>
    <x v="60"/>
    <s v="T04435320001"/>
    <s v="DEV"/>
    <n v="443532"/>
    <m/>
    <s v="CONTABILIZACION ORDENES DE TRANSFERENCIA GRACOS"/>
    <m/>
    <m/>
    <m/>
    <m/>
    <m/>
    <m/>
    <n v="621.04"/>
    <n v="0"/>
    <s v="NO_CONCILIADO"/>
  </r>
  <r>
    <x v="33"/>
    <m/>
    <x v="33"/>
    <x v="60"/>
    <s v="T04435340001"/>
    <s v="DEV"/>
    <n v="443534"/>
    <m/>
    <s v="CONTABILIZACION ORDENES DE TRANSFERENCIA GRACOS"/>
    <m/>
    <m/>
    <m/>
    <m/>
    <m/>
    <m/>
    <n v="15112.58"/>
    <n v="0"/>
    <s v="NO_CONCILIADO"/>
  </r>
  <r>
    <x v="33"/>
    <m/>
    <x v="33"/>
    <x v="60"/>
    <s v="T04435420001"/>
    <s v="DEV"/>
    <n v="443542"/>
    <m/>
    <s v="CONTABILIZACION ORDENES DE TRANSFERENCIA GRACOS"/>
    <m/>
    <m/>
    <m/>
    <m/>
    <m/>
    <m/>
    <n v="6108.21"/>
    <n v="0"/>
    <s v="NO_CONCILIADO"/>
  </r>
  <r>
    <x v="33"/>
    <m/>
    <x v="33"/>
    <x v="60"/>
    <s v="T04435360001"/>
    <s v="DEV"/>
    <n v="443536"/>
    <m/>
    <s v="CONTABILIZACION ORDENES DE TRANSFERENCIA GRACOS"/>
    <m/>
    <m/>
    <m/>
    <m/>
    <m/>
    <m/>
    <n v="15112.58"/>
    <n v="0"/>
    <s v="NO_CONCILIADO"/>
  </r>
  <r>
    <x v="33"/>
    <m/>
    <x v="33"/>
    <x v="60"/>
    <s v="T04435380001"/>
    <s v="DEV"/>
    <n v="443538"/>
    <m/>
    <s v="CONTABILIZACION ORDENES DE TRANSFERENCIA GRACOS"/>
    <m/>
    <m/>
    <m/>
    <m/>
    <m/>
    <m/>
    <n v="15112.58"/>
    <n v="0"/>
    <s v="NO_CONCILIADO"/>
  </r>
  <r>
    <x v="33"/>
    <m/>
    <x v="33"/>
    <x v="60"/>
    <s v="T04435400001"/>
    <s v="DEV"/>
    <n v="443540"/>
    <m/>
    <s v="CONTABILIZACION ORDENES DE TRANSFERENCIA GRACOS"/>
    <m/>
    <m/>
    <m/>
    <m/>
    <m/>
    <m/>
    <n v="15112.58"/>
    <n v="0"/>
    <s v="NO_CONCILIADO"/>
  </r>
  <r>
    <x v="33"/>
    <m/>
    <x v="33"/>
    <x v="60"/>
    <s v="T04435440001"/>
    <s v="DEV"/>
    <n v="443544"/>
    <m/>
    <s v="CONTABILIZACION ORDENES DE TRANSFERENCIA GRACOS"/>
    <m/>
    <m/>
    <m/>
    <m/>
    <m/>
    <m/>
    <n v="4143.17"/>
    <n v="0"/>
    <s v="NO_CONCILIADO"/>
  </r>
  <r>
    <x v="33"/>
    <m/>
    <x v="33"/>
    <x v="60"/>
    <s v="T04435460001"/>
    <s v="DEV"/>
    <n v="443546"/>
    <m/>
    <s v="CONTABILIZACION ORDENES DE TRANSFERENCIA GRACOS"/>
    <m/>
    <m/>
    <m/>
    <m/>
    <m/>
    <m/>
    <n v="211.43"/>
    <n v="0"/>
    <s v="NO_CONCILIADO"/>
  </r>
  <r>
    <x v="33"/>
    <m/>
    <x v="33"/>
    <x v="60"/>
    <s v="T04435480001"/>
    <s v="DEV"/>
    <n v="443548"/>
    <m/>
    <s v="CONTABILIZACION ORDENES DE TRANSFERENCIA GRACOS"/>
    <m/>
    <m/>
    <m/>
    <m/>
    <m/>
    <m/>
    <n v="5341.13"/>
    <n v="0"/>
    <s v="NO_CONCILIADO"/>
  </r>
  <r>
    <x v="33"/>
    <m/>
    <x v="33"/>
    <x v="60"/>
    <s v="T04435500001"/>
    <s v="DEV"/>
    <n v="443550"/>
    <m/>
    <s v="CONTABILIZACION ORDENES DE TRANSFERENCIA GRACOS"/>
    <m/>
    <m/>
    <m/>
    <m/>
    <m/>
    <m/>
    <n v="5341.13"/>
    <n v="0"/>
    <s v="NO_CONCILIADO"/>
  </r>
  <r>
    <x v="33"/>
    <m/>
    <x v="33"/>
    <x v="60"/>
    <s v="T04435520001"/>
    <s v="DEV"/>
    <n v="443552"/>
    <m/>
    <s v="CONTABILIZACION ORDENES DE TRANSFERENCIA GRACOS"/>
    <m/>
    <m/>
    <m/>
    <m/>
    <m/>
    <m/>
    <n v="5341.13"/>
    <n v="0"/>
    <s v="NO_CONCILIADO"/>
  </r>
  <r>
    <x v="33"/>
    <m/>
    <x v="33"/>
    <x v="60"/>
    <s v="T04435540001"/>
    <s v="DEV"/>
    <n v="443554"/>
    <m/>
    <s v="CONTABILIZACION ORDENES DE TRANSFERENCIA GRACOS"/>
    <m/>
    <m/>
    <m/>
    <m/>
    <m/>
    <m/>
    <n v="5341.13"/>
    <n v="0"/>
    <s v="NO_CONCILIADO"/>
  </r>
  <r>
    <x v="33"/>
    <m/>
    <x v="33"/>
    <x v="60"/>
    <s v="T04435560001"/>
    <s v="DEV"/>
    <n v="443556"/>
    <m/>
    <s v="CONTABILIZACION ORDENES DE TRANSFERENCIA GRACOS"/>
    <m/>
    <m/>
    <m/>
    <m/>
    <m/>
    <m/>
    <n v="47469.83"/>
    <n v="0"/>
    <s v="NO_CONCILIADO"/>
  </r>
  <r>
    <x v="33"/>
    <m/>
    <x v="33"/>
    <x v="60"/>
    <s v="T04435580001"/>
    <s v="DEV"/>
    <n v="443558"/>
    <m/>
    <s v="CONTABILIZACION ORDENES DE TRANSFERENCIA GRACOS"/>
    <m/>
    <m/>
    <m/>
    <m/>
    <m/>
    <m/>
    <n v="32198.37"/>
    <n v="0"/>
    <s v="NO_CONCILIADO"/>
  </r>
  <r>
    <x v="33"/>
    <m/>
    <x v="33"/>
    <x v="60"/>
    <s v="T04435600001"/>
    <s v="DEV"/>
    <n v="443560"/>
    <m/>
    <s v="CONTABILIZACION ORDENES DE TRANSFERENCIA GRACOS"/>
    <m/>
    <m/>
    <m/>
    <m/>
    <m/>
    <m/>
    <n v="1705.67"/>
    <n v="0"/>
    <s v="NO_CONCILIADO"/>
  </r>
  <r>
    <x v="33"/>
    <m/>
    <x v="33"/>
    <x v="60"/>
    <s v="T04435620001"/>
    <s v="DEV"/>
    <n v="443562"/>
    <m/>
    <s v="CONTABILIZACION ORDENES DE TRANSFERENCIA GRACOS"/>
    <m/>
    <m/>
    <m/>
    <m/>
    <m/>
    <m/>
    <n v="41508.49"/>
    <n v="0"/>
    <s v="NO_CONCILIADO"/>
  </r>
  <r>
    <x v="33"/>
    <m/>
    <x v="33"/>
    <x v="60"/>
    <s v="T04435640001"/>
    <s v="DEV"/>
    <n v="443564"/>
    <m/>
    <s v="CONTABILIZACION ORDENES DE TRANSFERENCIA GRACOS"/>
    <m/>
    <m/>
    <m/>
    <m/>
    <m/>
    <m/>
    <n v="41508.49"/>
    <n v="0"/>
    <s v="NO_CONCILIADO"/>
  </r>
  <r>
    <x v="33"/>
    <m/>
    <x v="33"/>
    <x v="60"/>
    <s v="T04435660001"/>
    <s v="DEV"/>
    <n v="443566"/>
    <m/>
    <s v="CONTABILIZACION ORDENES DE TRANSFERENCIA GRACOS"/>
    <m/>
    <m/>
    <m/>
    <m/>
    <m/>
    <m/>
    <n v="41508.49"/>
    <n v="0"/>
    <s v="NO_CONCILIADO"/>
  </r>
  <r>
    <x v="33"/>
    <m/>
    <x v="33"/>
    <x v="60"/>
    <s v="T04435680001"/>
    <s v="DEV"/>
    <n v="443568"/>
    <m/>
    <s v="CONTABILIZACION ORDENES DE TRANSFERENCIA GRACOS"/>
    <m/>
    <m/>
    <m/>
    <m/>
    <m/>
    <m/>
    <n v="41508.49"/>
    <n v="0"/>
    <s v="NO_CONCILIADO"/>
  </r>
  <r>
    <x v="33"/>
    <m/>
    <x v="33"/>
    <x v="60"/>
    <s v="T04435700001"/>
    <s v="DEV"/>
    <n v="443570"/>
    <m/>
    <s v="CONTABILIZACION ORDENES DE TRANSFERENCIA GRACOS"/>
    <m/>
    <m/>
    <m/>
    <m/>
    <m/>
    <m/>
    <n v="49569.81"/>
    <n v="0"/>
    <s v="NO_CONCILIADO"/>
  </r>
  <r>
    <x v="33"/>
    <m/>
    <x v="33"/>
    <x v="60"/>
    <s v="T04435720001"/>
    <s v="DEV"/>
    <n v="443572"/>
    <m/>
    <s v="CONTABILIZACION ORDENES DE TRANSFERENCIA GRACOS"/>
    <m/>
    <m/>
    <m/>
    <m/>
    <m/>
    <m/>
    <n v="5121.68"/>
    <n v="0"/>
    <s v="NO_CONCILIADO"/>
  </r>
  <r>
    <x v="33"/>
    <m/>
    <x v="33"/>
    <x v="60"/>
    <s v="T04435740001"/>
    <s v="DEV"/>
    <n v="443574"/>
    <m/>
    <s v="CONTABILIZACION ORDENES DE TRANSFERENCIA GRACOS"/>
    <m/>
    <m/>
    <m/>
    <m/>
    <m/>
    <m/>
    <n v="1197.96"/>
    <n v="0"/>
    <s v="NO_CONCILIADO"/>
  </r>
  <r>
    <x v="33"/>
    <m/>
    <x v="33"/>
    <x v="60"/>
    <s v="T04435760001"/>
    <s v="DEV"/>
    <n v="443576"/>
    <m/>
    <s v="CONTABILIZACION ORDENES DE TRANSFERENCIA GRACOS"/>
    <m/>
    <m/>
    <m/>
    <m/>
    <m/>
    <m/>
    <n v="14514.39"/>
    <n v="0"/>
    <s v="NO_CONCILIADO"/>
  </r>
  <r>
    <x v="33"/>
    <m/>
    <x v="33"/>
    <x v="60"/>
    <s v="T04435780001"/>
    <s v="DEV"/>
    <n v="443578"/>
    <m/>
    <s v="CONTABILIZACION ORDENES DE TRANSFERENCIA GRACOS"/>
    <m/>
    <m/>
    <m/>
    <m/>
    <m/>
    <m/>
    <n v="3389.66"/>
    <n v="0"/>
    <s v="NO_CONCILIADO"/>
  </r>
  <r>
    <x v="33"/>
    <m/>
    <x v="33"/>
    <x v="60"/>
    <s v="T04435800001"/>
    <s v="DEV"/>
    <n v="443580"/>
    <m/>
    <s v="CONTABILIZACION ORDENES DE TRANSFERENCIA GRACOS"/>
    <m/>
    <m/>
    <m/>
    <m/>
    <m/>
    <m/>
    <n v="9310.1200000000008"/>
    <n v="0"/>
    <s v="NO_CONCILIADO"/>
  </r>
  <r>
    <x v="33"/>
    <m/>
    <x v="33"/>
    <x v="60"/>
    <s v="T04435820001"/>
    <s v="DEV"/>
    <n v="443582"/>
    <m/>
    <s v="CONTABILIZACION ORDENES DE TRANSFERENCIA GRACOS"/>
    <m/>
    <m/>
    <m/>
    <m/>
    <m/>
    <m/>
    <n v="39802.82"/>
    <n v="0"/>
    <s v="NO_CONCILIADO"/>
  </r>
  <r>
    <x v="33"/>
    <m/>
    <x v="33"/>
    <x v="60"/>
    <s v="T04435850001"/>
    <s v="DEV"/>
    <n v="443585"/>
    <m/>
    <s v="CONTABILIZACION ORDENES DE TRANSFERENCIA GRACOS"/>
    <m/>
    <m/>
    <m/>
    <m/>
    <m/>
    <m/>
    <n v="2266888.65"/>
    <n v="0"/>
    <s v="NO_CONCILIADO"/>
  </r>
  <r>
    <x v="33"/>
    <m/>
    <x v="33"/>
    <x v="60"/>
    <s v="T04435870001"/>
    <s v="DEV"/>
    <n v="443587"/>
    <m/>
    <s v="CONTABILIZACION ORDENES DE TRANSFERENCIA GRACOS"/>
    <m/>
    <m/>
    <m/>
    <m/>
    <m/>
    <m/>
    <n v="2266888.65"/>
    <n v="0"/>
    <s v="NO_CONCILIADO"/>
  </r>
  <r>
    <x v="33"/>
    <m/>
    <x v="33"/>
    <x v="60"/>
    <s v="T04435890001"/>
    <s v="DEV"/>
    <n v="443589"/>
    <m/>
    <s v="CONTABILIZACION ORDENES DE TRANSFERENCIA GRACOS"/>
    <m/>
    <m/>
    <m/>
    <m/>
    <m/>
    <m/>
    <n v="2266888.65"/>
    <n v="0"/>
    <s v="NO_CONCILIADO"/>
  </r>
  <r>
    <x v="33"/>
    <m/>
    <x v="33"/>
    <x v="60"/>
    <s v="T04435910001"/>
    <s v="DEV"/>
    <n v="443591"/>
    <m/>
    <s v="CONTABILIZACION ORDENES DE TRANSFERENCIA GRACOS"/>
    <m/>
    <m/>
    <m/>
    <m/>
    <m/>
    <m/>
    <n v="2266888.65"/>
    <n v="0"/>
    <s v="NO_CONCILIADO"/>
  </r>
  <r>
    <x v="33"/>
    <m/>
    <x v="33"/>
    <x v="60"/>
    <s v="T04435930001"/>
    <s v="DEV"/>
    <n v="443593"/>
    <m/>
    <s v="CONTABILIZACION ORDENES DE TRANSFERENCIA GRACOS"/>
    <m/>
    <m/>
    <m/>
    <m/>
    <m/>
    <m/>
    <n v="6226275.9400000004"/>
    <n v="0"/>
    <s v="NO_CONCILIADO"/>
  </r>
  <r>
    <x v="33"/>
    <m/>
    <x v="33"/>
    <x v="60"/>
    <s v="T04435950001"/>
    <s v="DEV"/>
    <n v="443595"/>
    <m/>
    <s v="CONTABILIZACION ORDENES DE TRANSFERENCIA GRACOS"/>
    <m/>
    <m/>
    <m/>
    <m/>
    <m/>
    <m/>
    <n v="6226275.9400000004"/>
    <n v="0"/>
    <s v="NO_CONCILIADO"/>
  </r>
  <r>
    <x v="33"/>
    <m/>
    <x v="33"/>
    <x v="60"/>
    <s v="T04435970001"/>
    <s v="DEV"/>
    <n v="443597"/>
    <m/>
    <s v="CONTABILIZACION ORDENES DE TRANSFERENCIA GRACOS"/>
    <m/>
    <m/>
    <m/>
    <m/>
    <m/>
    <m/>
    <n v="6226275.9400000004"/>
    <n v="0"/>
    <s v="NO_CONCILIADO"/>
  </r>
  <r>
    <x v="33"/>
    <m/>
    <x v="33"/>
    <x v="60"/>
    <s v="T04435990001"/>
    <s v="DEV"/>
    <n v="443599"/>
    <m/>
    <s v="CONTABILIZACION ORDENES DE TRANSFERENCIA GRACOS"/>
    <m/>
    <m/>
    <m/>
    <m/>
    <m/>
    <m/>
    <n v="6226275.9400000004"/>
    <n v="0"/>
    <s v="NO_CONCILIADO"/>
  </r>
  <r>
    <x v="33"/>
    <m/>
    <x v="33"/>
    <x v="60"/>
    <s v="T04436010001"/>
    <s v="DEV"/>
    <n v="443601"/>
    <m/>
    <s v="CONTABILIZACION ORDENES DE TRANSFERENCIA GRACOS"/>
    <m/>
    <m/>
    <m/>
    <m/>
    <m/>
    <m/>
    <n v="6226275.9400000004"/>
    <n v="0"/>
    <s v="NO_CONCILIADO"/>
  </r>
  <r>
    <x v="33"/>
    <m/>
    <x v="33"/>
    <x v="60"/>
    <s v="T04436030001"/>
    <s v="DEV"/>
    <n v="443603"/>
    <m/>
    <s v="CONTABILIZACION ORDENES DE TRANSFERENCIA GRACOS"/>
    <m/>
    <m/>
    <m/>
    <m/>
    <m/>
    <m/>
    <n v="5274294.26"/>
    <n v="0"/>
    <s v="NO_CONCILIADO"/>
  </r>
  <r>
    <x v="33"/>
    <m/>
    <x v="33"/>
    <x v="60"/>
    <s v="T04436110001"/>
    <s v="DEV"/>
    <n v="443611"/>
    <m/>
    <s v="CONTABILIZACION ORDENES DE TRANSFERENCIA GRACOS"/>
    <m/>
    <m/>
    <m/>
    <m/>
    <m/>
    <m/>
    <n v="5274294.26"/>
    <n v="0"/>
    <s v="NO_CONCILIADO"/>
  </r>
  <r>
    <x v="33"/>
    <m/>
    <x v="33"/>
    <x v="60"/>
    <s v="T04436050001"/>
    <s v="DEV"/>
    <n v="443605"/>
    <m/>
    <s v="CONTABILIZACION ORDENES DE TRANSFERENCIA GRACOS"/>
    <m/>
    <m/>
    <m/>
    <m/>
    <m/>
    <m/>
    <n v="5274294.26"/>
    <n v="0"/>
    <s v="NO_CONCILIADO"/>
  </r>
  <r>
    <x v="33"/>
    <m/>
    <x v="33"/>
    <x v="60"/>
    <s v="T04436070001"/>
    <s v="DEV"/>
    <n v="443607"/>
    <m/>
    <s v="CONTABILIZACION ORDENES DE TRANSFERENCIA GRACOS"/>
    <m/>
    <m/>
    <m/>
    <m/>
    <m/>
    <m/>
    <n v="5274294.26"/>
    <n v="0"/>
    <s v="NO_CONCILIADO"/>
  </r>
  <r>
    <x v="33"/>
    <m/>
    <x v="33"/>
    <x v="60"/>
    <s v="T04436090001"/>
    <s v="DEV"/>
    <n v="443609"/>
    <m/>
    <s v="CONTABILIZACION ORDENES DE TRANSFERENCIA GRACOS"/>
    <m/>
    <m/>
    <m/>
    <m/>
    <m/>
    <m/>
    <n v="5274294.26"/>
    <n v="0"/>
    <s v="NO_CONCILIADO"/>
  </r>
  <r>
    <x v="33"/>
    <m/>
    <x v="33"/>
    <x v="60"/>
    <s v="T04436130001"/>
    <s v="DEV"/>
    <n v="443613"/>
    <m/>
    <s v="CONTABILIZACION ORDENES DE TRANSFERENCIA GRACOS"/>
    <m/>
    <m/>
    <m/>
    <m/>
    <m/>
    <m/>
    <n v="14486468.689999999"/>
    <n v="0"/>
    <s v="NO_CONCILIADO"/>
  </r>
  <r>
    <x v="33"/>
    <m/>
    <x v="33"/>
    <x v="60"/>
    <s v="T04436150001"/>
    <s v="DEV"/>
    <n v="443615"/>
    <m/>
    <s v="CONTABILIZACION ORDENES DE TRANSFERENCIA GRACOS"/>
    <m/>
    <m/>
    <m/>
    <m/>
    <m/>
    <m/>
    <n v="14486468.689999999"/>
    <n v="0"/>
    <s v="NO_CONCILIADO"/>
  </r>
  <r>
    <x v="33"/>
    <m/>
    <x v="33"/>
    <x v="60"/>
    <s v="T04436170001"/>
    <s v="DEV"/>
    <n v="443617"/>
    <m/>
    <s v="CONTABILIZACION ORDENES DE TRANSFERENCIA GRACOS"/>
    <m/>
    <m/>
    <m/>
    <m/>
    <m/>
    <m/>
    <n v="14486468.689999999"/>
    <n v="0"/>
    <s v="NO_CONCILIADO"/>
  </r>
  <r>
    <x v="33"/>
    <m/>
    <x v="33"/>
    <x v="60"/>
    <s v="T04436190001"/>
    <s v="DEV"/>
    <n v="443619"/>
    <m/>
    <s v="CONTABILIZACION ORDENES DE TRANSFERENCIA GRACOS"/>
    <m/>
    <m/>
    <m/>
    <m/>
    <m/>
    <m/>
    <n v="14486468.689999999"/>
    <n v="0"/>
    <s v="NO_CONCILIADO"/>
  </r>
  <r>
    <x v="33"/>
    <m/>
    <x v="33"/>
    <x v="60"/>
    <s v="T04436210001"/>
    <s v="DEV"/>
    <n v="443621"/>
    <m/>
    <s v="CONTABILIZACION ORDENES DE TRANSFERENCIA GRACOS"/>
    <m/>
    <m/>
    <m/>
    <m/>
    <m/>
    <m/>
    <n v="14486468.689999999"/>
    <n v="0"/>
    <s v="NO_CONCILIADO"/>
  </r>
  <r>
    <x v="33"/>
    <m/>
    <x v="33"/>
    <x v="60"/>
    <s v="T04436230001"/>
    <s v="DEV"/>
    <n v="443623"/>
    <m/>
    <s v="CONTABILIZACION ORDENES DE TRANSFERENCIA GRACOS"/>
    <m/>
    <m/>
    <m/>
    <m/>
    <m/>
    <m/>
    <n v="2665231.4900000002"/>
    <n v="0"/>
    <s v="NO_CONCILIADO"/>
  </r>
  <r>
    <x v="33"/>
    <m/>
    <x v="33"/>
    <x v="60"/>
    <s v="T04436250001"/>
    <s v="DEV"/>
    <n v="443625"/>
    <m/>
    <s v="CONTABILIZACION ORDENES DE TRANSFERENCIA GRACOS"/>
    <m/>
    <m/>
    <m/>
    <m/>
    <m/>
    <m/>
    <n v="2665231.4900000002"/>
    <n v="0"/>
    <s v="NO_CONCILIADO"/>
  </r>
  <r>
    <x v="33"/>
    <m/>
    <x v="33"/>
    <x v="60"/>
    <s v="T04436270001"/>
    <s v="DEV"/>
    <n v="443627"/>
    <m/>
    <s v="CONTABILIZACION ORDENES DE TRANSFERENCIA GRACOS"/>
    <m/>
    <m/>
    <m/>
    <m/>
    <m/>
    <m/>
    <n v="2592451.56"/>
    <n v="0"/>
    <s v="NO_CONCILIADO"/>
  </r>
  <r>
    <x v="33"/>
    <m/>
    <x v="33"/>
    <x v="60"/>
    <s v="T04436290001"/>
    <s v="DEV"/>
    <n v="443629"/>
    <m/>
    <s v="CONTABILIZACION ORDENES DE TRANSFERENCIA GRACOS"/>
    <m/>
    <m/>
    <m/>
    <m/>
    <m/>
    <m/>
    <n v="7120472.6200000001"/>
    <n v="0"/>
    <s v="NO_CONCILIADO"/>
  </r>
  <r>
    <x v="33"/>
    <m/>
    <x v="33"/>
    <x v="60"/>
    <s v="T04436310001"/>
    <s v="DEV"/>
    <n v="443631"/>
    <m/>
    <s v="CONTABILIZACION ORDENES DE TRANSFERENCIA GRACOS"/>
    <m/>
    <m/>
    <m/>
    <m/>
    <m/>
    <m/>
    <n v="6031770.5199999996"/>
    <n v="0"/>
    <s v="NO_CONCILIADO"/>
  </r>
  <r>
    <x v="33"/>
    <m/>
    <x v="33"/>
    <x v="60"/>
    <s v="T04436330001"/>
    <s v="DEV"/>
    <n v="443633"/>
    <m/>
    <s v="CONTABILIZACION ORDENES DE TRANSFERENCIA GRACOS"/>
    <m/>
    <m/>
    <m/>
    <m/>
    <m/>
    <m/>
    <n v="595285.14"/>
    <n v="0"/>
    <s v="NO_CONCILIADO"/>
  </r>
  <r>
    <x v="33"/>
    <m/>
    <x v="33"/>
    <x v="60"/>
    <s v="T04436350001"/>
    <s v="DEV"/>
    <n v="443635"/>
    <m/>
    <s v="CONTABILIZACION ORDENES DE TRANSFERENCIA GRACOS"/>
    <m/>
    <m/>
    <m/>
    <m/>
    <m/>
    <m/>
    <n v="105502.89"/>
    <n v="0"/>
    <s v="NO_CONCILIADO"/>
  </r>
  <r>
    <x v="33"/>
    <m/>
    <x v="33"/>
    <x v="60"/>
    <s v="T04436370001"/>
    <s v="DEV"/>
    <n v="443637"/>
    <m/>
    <s v="CONTABILIZACION ORDENES DE TRANSFERENCIA GRACOS"/>
    <m/>
    <m/>
    <m/>
    <m/>
    <m/>
    <m/>
    <n v="2173736.5699999998"/>
    <n v="0"/>
    <s v="NO_CONCILIADO"/>
  </r>
  <r>
    <x v="33"/>
    <m/>
    <x v="33"/>
    <x v="60"/>
    <s v="T04436390001"/>
    <s v="DEV"/>
    <n v="443639"/>
    <m/>
    <s v="CONTABILIZACION ORDENES DE TRANSFERENCIA GRACOS"/>
    <m/>
    <m/>
    <m/>
    <m/>
    <m/>
    <m/>
    <n v="5979809.5199999996"/>
    <n v="0"/>
    <s v="NO_CONCILIADO"/>
  </r>
  <r>
    <x v="33"/>
    <m/>
    <x v="33"/>
    <x v="60"/>
    <s v="T04436410001"/>
    <s v="DEV"/>
    <n v="443641"/>
    <m/>
    <s v="CONTABILIZACION ORDENES DE TRANSFERENCIA GRACOS"/>
    <m/>
    <m/>
    <m/>
    <m/>
    <m/>
    <m/>
    <n v="13913023.52"/>
    <n v="0"/>
    <s v="NO_CONCILIADO"/>
  </r>
  <r>
    <x v="33"/>
    <m/>
    <x v="33"/>
    <x v="60"/>
    <s v="T04436430001"/>
    <s v="DEV"/>
    <n v="443643"/>
    <m/>
    <s v="CONTABILIZACION ORDENES DE TRANSFERENCIA GRACOS"/>
    <m/>
    <m/>
    <m/>
    <m/>
    <m/>
    <m/>
    <n v="2559728.6"/>
    <n v="0"/>
    <s v="NO_CONCILIADO"/>
  </r>
  <r>
    <x v="33"/>
    <m/>
    <x v="33"/>
    <x v="60"/>
    <s v="T04436450001"/>
    <s v="DEV"/>
    <n v="443645"/>
    <m/>
    <s v="CONTABILIZACION ORDENES DE TRANSFERENCIA GRACOS"/>
    <m/>
    <m/>
    <m/>
    <m/>
    <m/>
    <m/>
    <n v="8377543.0599999996"/>
    <n v="0"/>
    <s v="NO_CONCILIADO"/>
  </r>
  <r>
    <x v="33"/>
    <m/>
    <x v="33"/>
    <x v="60"/>
    <s v="T04436470001"/>
    <s v="DEV"/>
    <n v="443647"/>
    <m/>
    <s v="CONTABILIZACION ORDENES DE TRANSFERENCIA GRACOS"/>
    <m/>
    <m/>
    <m/>
    <m/>
    <m/>
    <m/>
    <n v="11722.92"/>
    <n v="0"/>
    <s v="NO_CONCILIADO"/>
  </r>
  <r>
    <x v="33"/>
    <m/>
    <x v="33"/>
    <x v="60"/>
    <s v="T04436490001"/>
    <s v="DEV"/>
    <n v="443649"/>
    <m/>
    <s v="CONTABILIZACION ORDENES DE TRANSFERENCIA GRACOS"/>
    <m/>
    <m/>
    <m/>
    <m/>
    <m/>
    <m/>
    <n v="15112.58"/>
    <n v="0"/>
    <s v="NO_CONCILIADO"/>
  </r>
  <r>
    <x v="33"/>
    <m/>
    <x v="33"/>
    <x v="60"/>
    <s v="T04436510001"/>
    <s v="DEV"/>
    <n v="443651"/>
    <m/>
    <s v="CONTABILIZACION ORDENES DE TRANSFERENCIA GRACOS"/>
    <m/>
    <m/>
    <m/>
    <m/>
    <m/>
    <m/>
    <n v="281084.52"/>
    <n v="0"/>
    <s v="NO_CONCILIADO"/>
  </r>
  <r>
    <x v="33"/>
    <m/>
    <x v="33"/>
    <x v="60"/>
    <s v="T04436530001"/>
    <s v="DEV"/>
    <n v="443653"/>
    <m/>
    <s v="CONTABILIZACION ORDENES DE TRANSFERENCIA GRACOS"/>
    <m/>
    <m/>
    <m/>
    <m/>
    <m/>
    <m/>
    <n v="219.45"/>
    <n v="0"/>
    <s v="NO_CONCILIADO"/>
  </r>
  <r>
    <x v="33"/>
    <m/>
    <x v="33"/>
    <x v="60"/>
    <s v="T04436550001"/>
    <s v="DEV"/>
    <n v="443655"/>
    <m/>
    <s v="CONTABILIZACION ORDENES DE TRANSFERENCIA GRACOS"/>
    <m/>
    <m/>
    <m/>
    <m/>
    <m/>
    <m/>
    <n v="5341.13"/>
    <n v="0"/>
    <s v="NO_CONCILIADO"/>
  </r>
  <r>
    <x v="33"/>
    <m/>
    <x v="33"/>
    <x v="60"/>
    <s v="T04436570001"/>
    <s v="DEV"/>
    <n v="443657"/>
    <m/>
    <s v="CONTABILIZACION ORDENES DE TRANSFERENCIA GRACOS"/>
    <m/>
    <m/>
    <m/>
    <m/>
    <m/>
    <m/>
    <n v="1643.11"/>
    <n v="0"/>
    <s v="NO_CONCILIADO"/>
  </r>
  <r>
    <x v="33"/>
    <m/>
    <x v="33"/>
    <x v="60"/>
    <s v="T04436590001"/>
    <s v="DEV"/>
    <n v="443659"/>
    <m/>
    <s v="CONTABILIZACION ORDENES DE TRANSFERENCIA GRACOS"/>
    <m/>
    <m/>
    <m/>
    <m/>
    <m/>
    <m/>
    <n v="41508.49"/>
    <n v="0"/>
    <s v="NO_CONCILIADO"/>
  </r>
  <r>
    <x v="33"/>
    <m/>
    <x v="33"/>
    <x v="60"/>
    <s v="T04436610001"/>
    <s v="DEV"/>
    <n v="443661"/>
    <m/>
    <s v="CONTABILIZACION ORDENES DE TRANSFERENCIA GRACOS"/>
    <m/>
    <m/>
    <m/>
    <m/>
    <m/>
    <m/>
    <n v="5129.7"/>
    <n v="0"/>
    <s v="NO_CONCILIADO"/>
  </r>
  <r>
    <x v="33"/>
    <m/>
    <x v="33"/>
    <x v="60"/>
    <s v="T04436630001"/>
    <s v="DEV"/>
    <n v="443663"/>
    <m/>
    <s v="CONTABILIZACION ORDENES DE TRANSFERENCIA GRACOS"/>
    <m/>
    <m/>
    <m/>
    <m/>
    <m/>
    <m/>
    <n v="14491.54"/>
    <n v="0"/>
    <s v="NO_CONCILIADO"/>
  </r>
  <r>
    <x v="33"/>
    <m/>
    <x v="33"/>
    <x v="60"/>
    <s v="T04436650001"/>
    <s v="DEV"/>
    <n v="443665"/>
    <m/>
    <s v="CONTABILIZACION ORDENES DE TRANSFERENCIA GRACOS"/>
    <m/>
    <m/>
    <m/>
    <m/>
    <m/>
    <m/>
    <n v="39865.379999999997"/>
    <n v="0"/>
    <s v="NO_CONCILIADO"/>
  </r>
  <r>
    <x v="34"/>
    <m/>
    <x v="34"/>
    <x v="60"/>
    <s v="G22225030001"/>
    <s v="CVD"/>
    <n v="2222503"/>
    <m/>
    <s v="COBRO COSTOS DE PAPELERIA SEGUN TRANSFERENCIA DEL EXTERIOR POR ORDEN DE ECONOMET SPA (LAS CONDES) REF.: CRED ANTICIPO 10 POR CIENTO LIB. 00597012001 RECURSOS PROPIOS VENTAS YLB"/>
    <m/>
    <m/>
    <m/>
    <m/>
    <m/>
    <m/>
    <n v="50"/>
    <n v="0"/>
    <s v="NO_CONCILIADO"/>
  </r>
  <r>
    <x v="3"/>
    <m/>
    <x v="3"/>
    <x v="60"/>
    <s v="S10575690003"/>
    <s v="COB"/>
    <n v="1057569"/>
    <m/>
    <s v="||TRANSFERENCIA DE FONDOS S/G. MENSAJE SWIFT NRO. 5117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r>
  <r>
    <x v="109"/>
    <m/>
    <x v="109"/>
    <x v="60"/>
    <s v="S10575710003"/>
    <s v="COB"/>
    <n v="1057571"/>
    <m/>
    <s v="||TRANSFERENCIA DE FONDOS SEGÚN MENSAJE SWIFT N°5118 DE LA FECHA Y NOTA CITE: DGAC-10774/2022 (HRE-TGL-5031) DE FECHA 31/3/2022 DE LA DIRECCIÓN GENERAL DE AERONÁUTICA CIVIL. (SECTOR PÚBLICO-SOBREVUELOS). DÉBITO DE LA LIBRETA 0117012001 DGAC, REPOSICIÓN DE ÚTILES DE ESCRITORIO."/>
    <m/>
    <m/>
    <m/>
    <m/>
    <m/>
    <m/>
    <n v="50"/>
    <n v="0"/>
    <s v="NO_CONCILIADO"/>
  </r>
  <r>
    <x v="33"/>
    <m/>
    <x v="33"/>
    <x v="60"/>
    <s v="T04435020001"/>
    <s v="DEV"/>
    <n v="443502"/>
    <m/>
    <s v="CONTABILIZACION ORDENES DE TRANSFERENCIA GRACOS"/>
    <m/>
    <m/>
    <m/>
    <m/>
    <m/>
    <m/>
    <n v="5057560.38"/>
    <n v="0"/>
    <s v="NO_CONCILIADO"/>
  </r>
  <r>
    <x v="33"/>
    <m/>
    <x v="33"/>
    <x v="60"/>
    <s v="T04435040001"/>
    <s v="DEV"/>
    <n v="443504"/>
    <m/>
    <s v="CONTABILIZACION ORDENES DE TRANSFERENCIA GRACOS"/>
    <m/>
    <m/>
    <m/>
    <m/>
    <m/>
    <m/>
    <n v="5065511.95"/>
    <n v="0"/>
    <s v="NO_CONCILIADO"/>
  </r>
  <r>
    <x v="33"/>
    <m/>
    <x v="33"/>
    <x v="60"/>
    <s v="T04435060001"/>
    <s v="DEV"/>
    <n v="443506"/>
    <m/>
    <s v="CONTABILIZACION ORDENES DE TRANSFERENCIA GRACOS"/>
    <m/>
    <m/>
    <m/>
    <m/>
    <m/>
    <m/>
    <n v="1182992.53"/>
    <n v="0"/>
    <s v="NO_CONCILIADO"/>
  </r>
  <r>
    <x v="33"/>
    <m/>
    <x v="33"/>
    <x v="60"/>
    <s v="T04435080001"/>
    <s v="DEV"/>
    <n v="443508"/>
    <m/>
    <s v="CONTABILIZACION ORDENES DE TRANSFERENCIA GRACOS"/>
    <m/>
    <m/>
    <m/>
    <m/>
    <m/>
    <m/>
    <n v="3249227.96"/>
    <n v="0"/>
    <s v="NO_CONCILIADO"/>
  </r>
  <r>
    <x v="33"/>
    <m/>
    <x v="33"/>
    <x v="60"/>
    <s v="T04435100001"/>
    <s v="DEV"/>
    <n v="443510"/>
    <m/>
    <s v="CONTABILIZACION ORDENES DE TRANSFERENCIA GRACOS"/>
    <m/>
    <m/>
    <m/>
    <m/>
    <m/>
    <m/>
    <n v="13891183.619999999"/>
    <n v="0"/>
    <s v="NO_CONCILIADO"/>
  </r>
  <r>
    <x v="33"/>
    <m/>
    <x v="33"/>
    <x v="60"/>
    <s v="T04435120001"/>
    <s v="DEV"/>
    <n v="443512"/>
    <m/>
    <s v="CONTABILIZACION ORDENES DE TRANSFERENCIA GRACOS"/>
    <m/>
    <m/>
    <m/>
    <m/>
    <m/>
    <m/>
    <n v="2555710.4900000002"/>
    <n v="0"/>
    <s v="NO_CONCILIADO"/>
  </r>
  <r>
    <x v="33"/>
    <m/>
    <x v="33"/>
    <x v="60"/>
    <s v="T04435140001"/>
    <s v="DEV"/>
    <n v="443514"/>
    <m/>
    <s v="CONTABILIZACION ORDENES DE TRANSFERENCIA GRACOS"/>
    <m/>
    <m/>
    <m/>
    <m/>
    <m/>
    <m/>
    <n v="597795.42000000004"/>
    <n v="0"/>
    <s v="NO_CONCILIADO"/>
  </r>
  <r>
    <x v="33"/>
    <m/>
    <x v="33"/>
    <x v="60"/>
    <s v="T04435160001"/>
    <s v="DEV"/>
    <n v="443516"/>
    <m/>
    <s v="CONTABILIZACION ORDENES DE TRANSFERENCIA GRACOS"/>
    <m/>
    <m/>
    <m/>
    <m/>
    <m/>
    <m/>
    <n v="17299858.140000001"/>
    <n v="0"/>
    <s v="NO_CONCILIADO"/>
  </r>
  <r>
    <x v="33"/>
    <m/>
    <x v="33"/>
    <x v="60"/>
    <s v="T04435180001"/>
    <s v="DEV"/>
    <n v="443518"/>
    <m/>
    <s v="CONTABILIZACION ORDENES DE TRANSFERENCIA GRACOS"/>
    <m/>
    <m/>
    <m/>
    <m/>
    <m/>
    <m/>
    <n v="16962287.829999998"/>
    <n v="0"/>
    <s v="NO_CONCILIADO"/>
  </r>
  <r>
    <x v="33"/>
    <m/>
    <x v="33"/>
    <x v="60"/>
    <s v="T04435200001"/>
    <s v="DEV"/>
    <n v="443520"/>
    <m/>
    <s v="CONTABILIZACION ORDENES DE TRANSFERENCIA GRACOS"/>
    <m/>
    <m/>
    <m/>
    <m/>
    <m/>
    <m/>
    <n v="21751473.489999998"/>
    <n v="0"/>
    <s v="NO_CONCILIADO"/>
  </r>
  <r>
    <x v="33"/>
    <m/>
    <x v="33"/>
    <x v="60"/>
    <s v="T04435220001"/>
    <s v="DEV"/>
    <n v="443522"/>
    <m/>
    <s v="CONTABILIZACION ORDENES DE TRANSFERENCIA GRACOS"/>
    <m/>
    <m/>
    <m/>
    <m/>
    <m/>
    <m/>
    <n v="98098486.719999999"/>
    <n v="0"/>
    <s v="NO_CONCILIADO"/>
  </r>
  <r>
    <x v="107"/>
    <m/>
    <x v="107"/>
    <x v="60"/>
    <s v="Q17889240002"/>
    <s v="CRV"/>
    <n v="1788924"/>
    <m/>
    <s v="NUMERO DE LIBRETA CUT: 00373024105 OPERACIÓN E75 TRANSFERENCIA DE LA CUENTA FISCAL BUN A LA CUT EN MN TRANSFERENCIA DE FONDOS A SOLICITUD DE: GOBIERNO AUTONOMO MUNICIPAL DE ASCENCION DE GUARAYOS, CITE: OF./GAMSG/DESP/MAR/NO 0226/2023 CUENTA CUT 3987 LIBRETA NÂ° 00373024105 FDI-TRANSFERENCIAS PR"/>
    <m/>
    <m/>
    <m/>
    <m/>
    <m/>
    <m/>
    <n v="0"/>
    <n v="209770.47"/>
    <s v="NO_CONCILIADO"/>
  </r>
  <r>
    <x v="107"/>
    <m/>
    <x v="107"/>
    <x v="60"/>
    <s v="Q17889250002"/>
    <s v="CRV"/>
    <n v="1788925"/>
    <m/>
    <s v="NUMERO DE LIBRETA CUT: 00373024105 OPERACIÓN E75 TRANSFERENCIA DE LA CUENTA FISCAL BUN A LA CUT EN MN TRANSFERENCIA DE FONDOS A SOLICITUD DE: GOBIERNO AUTONOMO MCPAL. SHINAHOTA CITE : G.A.M.SH./MAE-EXT. NÂ° 164/2023 CUENTA CUT 3987069001 LIBRETA NÂ° 00373024105 &quot;FDI-TRANSFERENCIAS PROGRAMADAS Y7O"/>
    <m/>
    <m/>
    <m/>
    <m/>
    <m/>
    <m/>
    <n v="0"/>
    <n v="36523"/>
    <s v="NO_CONCILIADO"/>
  </r>
  <r>
    <x v="32"/>
    <m/>
    <x v="32"/>
    <x v="60"/>
    <s v="S10575800001"/>
    <s v="COB"/>
    <n v="1057580"/>
    <m/>
    <s v="||REGISTRO COBRO COMISION EMISION BOLETA DE GARANTIA 0,15% S/USD3.961.774,46 (EQUIV.A UFV10.465.896.-+7 PCT.:BS27.177.772,80),S/G NOTA GAFC-0700/DFC-URTE-0097/2023,24/03/2023.REF.:BG-001/2023 P/C YPFB A/F ADUANA NACIONAL. LIB.00513012004 LBP-YPFB-UNICOMERCIAL(4030005415/1-2188907)RF.:COMISIONES BG-001/2023 PC YPFB AF AN"/>
    <m/>
    <m/>
    <m/>
    <m/>
    <m/>
    <m/>
    <n v="120424.89"/>
    <n v="0"/>
    <s v="NO_CONCILIADO"/>
  </r>
  <r>
    <x v="109"/>
    <m/>
    <x v="109"/>
    <x v="60"/>
    <s v="S10575840003"/>
    <s v="COB"/>
    <n v="1057584"/>
    <m/>
    <s v="||TRANSFERENCIAS DEL EXTERIOR SEGUN MENSAJE SWIFT N° 5128 DE LA FECHA Y NOTA CITE: DGAC-10774/2022 DE FECHA 31/03/2022. (HRE-TGL-5031) REMITIDA POR DIRECCIÓN GENERAL DE AERONAUTICA CIVIL. (SECTOR PÚBLICO - SOBREVUELOS). DEBITO DE LA LIBRETA 0117012001 DGAC, REPOSICIÓN DE ÚTILES DE ESCRITORIO"/>
    <m/>
    <m/>
    <m/>
    <m/>
    <m/>
    <m/>
    <n v="50"/>
    <n v="0"/>
    <s v="NO_CONCILIADO"/>
  </r>
  <r>
    <x v="10"/>
    <m/>
    <x v="10"/>
    <x v="60"/>
    <s v="S10575950001"/>
    <s v="COB"/>
    <n v="1057595"/>
    <m/>
    <s v="'COBRO DE UTILES DE ESCRITORIO POR´||BS50.- Y REEMB. GASTOS COMUNICACION BS220.- CARTA DE CREDITO STANDBY REF: 10000LG000313300 (BCB:SB-R-2017-53) A/F ADMINISTRADORA BOLIVIANA DE CARRETERAS, S/G NOTA ABC/GNA/SAF/ATE/2023-0631 REC. EN FECHA 29/3/2023. LIB:00291012002 ABC-RECURSOS PROPIOS REF: COMISIONES SBLC 10000LG000313300"/>
    <m/>
    <m/>
    <m/>
    <m/>
    <m/>
    <m/>
    <n v="270"/>
    <n v="0"/>
    <s v="NO_CONCILIADO"/>
  </r>
  <r>
    <x v="3"/>
    <m/>
    <x v="3"/>
    <x v="60"/>
    <s v="S10576240003"/>
    <s v="COB"/>
    <n v="1057624"/>
    <m/>
    <s v="||TRANSFERENCIA DE FONDOS SEGÚN MENSAJES SWIFT N°5175 Y 5174 DE LA FECHA Y NOTA CITE: NAABOL-DNAF/N° 0112/2022 DE NAVEGACIÓN AEREA Y AEROPUERTOS BOLIVIANOS DE FECHA 30/03/2022 (HRE-TGL-4950). (SECTOR PÚBLICO-SOBREVUELOS). DÉBITO DE LA LIBRETA 00389012001 NAABOL - ADMINISTRACIÓN, REPOSICIÓN DE ÚTILES DE ESCRITORIO."/>
    <m/>
    <m/>
    <m/>
    <m/>
    <m/>
    <m/>
    <n v="50"/>
    <n v="0"/>
    <s v="NO_CONCILIADO"/>
  </r>
  <r>
    <x v="109"/>
    <m/>
    <x v="109"/>
    <x v="60"/>
    <s v="S10576280003"/>
    <s v="COB"/>
    <n v="1057628"/>
    <m/>
    <s v="||TRANSFERENCIA DE FONDOS S/G. MENSAJES SWIFT NROS. 5173 Y 5172 DE LA FECHA, Y NOTA REMITIDA POR LA DIRECCIÓN GENERAL DE AERONAUTICA CIVIL CITE: DGAC-10774/2022 DE FECHA 31/03/2022 (HRE-TGL-5031) (SECTOR PÚBLICO - SOBREVUELOS). DÉBITO DE LA LIBRETA 0117012001 DGAC, REPOSICIÓN ÚTILES DE ESCRITORIO."/>
    <m/>
    <m/>
    <m/>
    <m/>
    <m/>
    <m/>
    <n v="50"/>
    <n v="0"/>
    <s v="NO_CONCILIADO"/>
  </r>
  <r>
    <x v="118"/>
    <m/>
    <x v="118"/>
    <x v="60"/>
    <s v="S10576670003"/>
    <s v="COB"/>
    <n v="1057667"/>
    <m/>
    <s v="||REGULARIZACION DE NUESTRA OPERACION NRO.1054808 DE FECHA 22/2/2023 EN ATENCION A CORREO ELECTRONICO Y NOTA ABEN/DGE/NE/N°447/2023 DE FECHA 29/3/2023 (HRE-TGL-5384) POR LA AGENCIA BOLIVIANA DE ENERGIA NUCLEAR. DEBITO DE LA LIBRETA N°00099021001 TGN-RECURSOS ORDINARIOS, COBRO DE UTILES DE ESCRITORIO."/>
    <m/>
    <m/>
    <m/>
    <m/>
    <m/>
    <m/>
    <n v="50"/>
    <n v="0"/>
    <s v="NO_CONCILIADO"/>
  </r>
  <r>
    <x v="110"/>
    <m/>
    <x v="110"/>
    <x v="60"/>
    <s v="S10576390003"/>
    <s v="COB"/>
    <n v="1057639"/>
    <m/>
    <s v="||TRANSFERENCIA DE FONDOS SEGUN MENSAJES SWIFT NROS. 5166 Y 5161 DE LA FECHA Y NOTA CITE: AGBC-AGBC/DAF/CNI-RSYS-0014-CAR/2022 DE FECHA 26/04/2022 (HRE-TGL-6525). ENVIADO POR AGENCIA BOLIVIANA DE CORREOS (SECTOR PUBLICO-SERVICIOS). DEBITO DE LA LIBRETA 000383012001 AGENCIA BOLIVIANA DE CORREOS. COBRO DE UTILES DE ESTRITORIO"/>
    <m/>
    <m/>
    <m/>
    <m/>
    <m/>
    <m/>
    <n v="50"/>
    <n v="0"/>
    <s v="NO_CONCILIADO"/>
  </r>
  <r>
    <x v="3"/>
    <m/>
    <x v="3"/>
    <x v="60"/>
    <s v="S10576500003"/>
    <s v="COB"/>
    <n v="1057650"/>
    <m/>
    <s v="||TRANSFERENCIA DE FONDOS SEGÚN MENSAJES SWIFT N°5181 Y 5180 DE LA FECHA Y NOTA CITE: NAABOL-DNAF/N° 0112/2022 DE NAVEGACIÓN AEREA Y AEROPUERTOS BOLIVIANOS DE FECHA 30/03/2022 (HRE-TGL-4950). (SECTOR PÚBLICO-SOBREVUELOS). DÉBITO DE LA LIBRETA 00389012001 NAABOL - ADMINISTRACIÓN, REPOSICIÓN DE ÚTILES DE ESCRITORIO."/>
    <m/>
    <m/>
    <m/>
    <m/>
    <m/>
    <m/>
    <n v="50"/>
    <n v="0"/>
    <s v="NO_CONCILIADO"/>
  </r>
  <r>
    <x v="109"/>
    <m/>
    <x v="109"/>
    <x v="60"/>
    <s v="S10576510003"/>
    <s v="COB"/>
    <n v="1057651"/>
    <m/>
    <s v="||TRANSFERENCIA DE FONDOS S/G MENSAJES SWIFTS NROS.5182 Y 5183 ,EN ATENCION A NOTA: DGAC-10774/2022 DE FECHA 31/3/2022 (HRE-TGL-5031) ENVIADO POR LA DIRECCION GENERAL DE LA AERONAUTICA CIVIL.(SECTOR PÚBLICO-SOBREVUELOS). DEBITO DE LA LIBRETA 0117012001 DGAC, REPOSICION ÚTILES DE ESCRITORIO."/>
    <m/>
    <m/>
    <m/>
    <m/>
    <m/>
    <m/>
    <n v="5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
  <r>
    <x v="0"/>
    <m/>
    <x v="0"/>
    <x v="0"/>
    <s v="S10514820001"/>
    <s v="RVL"/>
    <n v="22850"/>
    <m/>
    <s v="AJUSTE COMPLEMENTARIO POR REVALORIZACION SALDOS DE ACTIVOS DE RESERVA Y OBLIGACIONES MONEDA EXTRANJERA (DOLARES) Saldo MO = -88504383.87 ;Bs/Mo: 6.86000000000 ;Saldo Bs: -607140073.36"/>
    <m/>
    <m/>
    <m/>
    <m/>
    <n v="0"/>
    <n v="0"/>
    <n v="0.01"/>
    <n v="0"/>
    <s v="NO_CONCILIADO"/>
  </r>
  <r>
    <x v="0"/>
    <m/>
    <x v="0"/>
    <x v="1"/>
    <s v="D00228500012"/>
    <s v="RVL"/>
    <n v="22866"/>
    <m/>
    <s v="AJUSTE COMPLEMENTARIO POR REVALORIZACION SALDOS DE ACTIVOS DE RESERVA Y OBLIGACIONES MONEDA EXTRANJERA (DOLARES) Saldo MO = -70588398.15 ;Bs/Mo: 6.86000000000 ;Saldo Bs: -484236411.32"/>
    <m/>
    <m/>
    <m/>
    <m/>
    <n v="0"/>
    <n v="0"/>
    <n v="0.01"/>
    <n v="0"/>
    <s v="NO_CONCILIADO"/>
  </r>
  <r>
    <x v="0"/>
    <m/>
    <x v="0"/>
    <x v="2"/>
    <s v="S10515570001"/>
    <s v="RVL"/>
    <n v="22870"/>
    <m/>
    <s v="AJUSTE COMPLEMENTARIO POR REVALORIZACION SALDOS DE ACTIVOS DE RESERVA Y OBLIGACIONES MONEDA EXTRANJERA (DOLARES) Saldo MO = -70742946.23 ;Bs/Mo: 6.86000000000 ;Saldo Bs: -485296611.15"/>
    <m/>
    <m/>
    <m/>
    <m/>
    <n v="0"/>
    <n v="0"/>
    <n v="0.01"/>
    <n v="0"/>
    <s v="NO_CONCILIADO"/>
  </r>
  <r>
    <x v="1"/>
    <m/>
    <x v="1"/>
    <x v="3"/>
    <s v="G2129338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r>
  <r>
    <x v="0"/>
    <m/>
    <x v="0"/>
    <x v="4"/>
    <s v="G21293390001"/>
    <s v="RVL"/>
    <n v="22883"/>
    <m/>
    <s v="AJUSTE COMPLEMENTARIO POR REVALORIZACION SALDOS DE ACTIVOS DE RESERVA Y OBLIGACIONES MONEDA EXTRANJERA (DOLARES) Saldo MO = -67934961.76 ;Bs/Mo: 6.86000000000 ;Saldo Bs: -466033837.68"/>
    <m/>
    <m/>
    <m/>
    <m/>
    <n v="0"/>
    <n v="0"/>
    <n v="0.01"/>
    <n v="0"/>
    <s v="NO_CONCILIADO"/>
  </r>
  <r>
    <x v="2"/>
    <m/>
    <x v="2"/>
    <x v="5"/>
    <s v="G21293400002"/>
    <s v="CRV"/>
    <n v="1052369"/>
    <m/>
    <s v="||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quot;TGN-RECURSOS ORDINARIOS-DÓLARES AMERICANOS (5970)&quot;"/>
    <m/>
    <m/>
    <m/>
    <m/>
    <n v="0"/>
    <n v="13767.24"/>
    <n v="0"/>
    <n v="94443.27"/>
    <s v="NO_CONCILIADO"/>
  </r>
  <r>
    <x v="2"/>
    <m/>
    <x v="2"/>
    <x v="5"/>
    <s v="G21293410001"/>
    <s v="CRV"/>
    <n v="1052368"/>
    <m/>
    <s v="||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quot;TGN-RECURSOS ORDINARIOS-DÓLARES AMERICANOS (5970)&quot;"/>
    <m/>
    <m/>
    <m/>
    <m/>
    <n v="0"/>
    <n v="36399.870000000003"/>
    <n v="0"/>
    <n v="249703.11"/>
    <s v="NO_CONCILIADO"/>
  </r>
  <r>
    <x v="0"/>
    <m/>
    <x v="0"/>
    <x v="5"/>
    <s v="D00228660013"/>
    <s v="RVL"/>
    <n v="22887"/>
    <m/>
    <s v="AJUSTE COMPLEMENTARIO POR REVALORIZACION SALDOS DE ACTIVOS DE RESERVA Y OBLIGACIONES MONEDA EXTRANJERA (DOLARES) Saldo MO = -67944358.15 ;Bs/Mo: 6.86000000000 ;Saldo Bs: -466098296.90"/>
    <m/>
    <m/>
    <m/>
    <m/>
    <n v="0"/>
    <n v="0"/>
    <n v="0"/>
    <n v="0.01"/>
    <s v="NO_CONCILIADO"/>
  </r>
  <r>
    <x v="2"/>
    <m/>
    <x v="2"/>
    <x v="6"/>
    <s v="D00228700015"/>
    <s v="NTI"/>
    <n v="16920"/>
    <m/>
    <s v="PAGO A BID PRÉSTAMO 3797/BL-BO VCTO. 15-01-2023 POR CUENTA DE TGN , NTI. 016920 VALOR 17-01-2023 INTERESES USD 1.125,65 CTA. 5970 CUENTA UNICA DEL TESORO DOLARES AMERICANOS LIB. 00099021001"/>
    <m/>
    <m/>
    <m/>
    <m/>
    <n v="1125.6500000000001"/>
    <n v="0"/>
    <n v="7721.96"/>
    <n v="0"/>
    <s v="NO_CONCILIADO"/>
  </r>
  <r>
    <x v="2"/>
    <m/>
    <x v="2"/>
    <x v="6"/>
    <s v="S10519400002"/>
    <s v="NTI"/>
    <n v="16954"/>
    <m/>
    <s v="PAGO A IDA PRÉSTAMO 5745-BO VCTO. 15-01-2023 POR CUENTA DE TGN , NTI. 016954 VALOR 17-01-2023 CAPITAL USD 37.574,33 CTA. 5970 CUENTA UNICA DEL TESORO DOLARES AMERICANOS LIB. 00099021001"/>
    <m/>
    <m/>
    <m/>
    <m/>
    <n v="37574.33"/>
    <n v="0"/>
    <n v="257759.9"/>
    <n v="0"/>
    <s v="NO_CONCILIADO"/>
  </r>
  <r>
    <x v="0"/>
    <m/>
    <x v="0"/>
    <x v="7"/>
    <s v="D00228830008"/>
    <s v="RVL"/>
    <n v="22895"/>
    <m/>
    <s v="AJUSTE COMPLEMENTARIO POR REVALORIZACION SALDOS DE ACTIVOS DE RESERVA Y OBLIGACIONES MONEDA EXTRANJERA (DOLARES) Saldo MO = -19257980.59 ;Bs/Mo: 6.86000000000 ;Saldo Bs: -132109746.84"/>
    <m/>
    <m/>
    <m/>
    <m/>
    <n v="0"/>
    <n v="0"/>
    <n v="0"/>
    <n v="0.01"/>
    <s v="NO_CONCILIADO"/>
  </r>
  <r>
    <x v="0"/>
    <m/>
    <x v="0"/>
    <x v="8"/>
    <s v="S10523690002"/>
    <s v="RVL"/>
    <n v="22899"/>
    <m/>
    <s v="AJUSTE COMPLEMENTARIO POR REVALORIZACION SALDOS DE ACTIVOS DE RESERVA Y OBLIGACIONES MONEDA EXTRANJERA (DOLARES) Saldo MO = -20068348.70 ;Bs/Mo: 6.86000000000 ;Saldo Bs: -137668872.09"/>
    <m/>
    <m/>
    <m/>
    <m/>
    <n v="0"/>
    <n v="0"/>
    <n v="0.01"/>
    <n v="0"/>
    <s v="NO_CONCILIADO"/>
  </r>
  <r>
    <x v="2"/>
    <m/>
    <x v="2"/>
    <x v="9"/>
    <s v="S10523680002"/>
    <s v="DEV"/>
    <n v="16976"/>
    <m/>
    <s v="PAGO A EXIMBANK CHINA POPUL PRÉSTAMO PBC 2016 (38) 426 VCTO. 21-01-2023 POR CUENTA DE TGN , NTI. 016976 VALOR 20-01-2023 INTERESES USD 5.128.030,21 COMISIONES USD 70.974,44 CTA. 5970 CUENTA UNICA DEL TESORO DOLARES AMERICANOS LIB. 00099021001 REF. COMISION DEL BANQUERO"/>
    <m/>
    <m/>
    <m/>
    <m/>
    <n v="10"/>
    <n v="0"/>
    <n v="68.599999999999994"/>
    <n v="0"/>
    <s v="NO_CONCILIADO"/>
  </r>
  <r>
    <x v="2"/>
    <m/>
    <x v="2"/>
    <x v="9"/>
    <s v="D00228870007"/>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r>
  <r>
    <x v="2"/>
    <m/>
    <x v="2"/>
    <x v="9"/>
    <s v="G21406080002"/>
    <s v="DEV"/>
    <n v="16960"/>
    <m/>
    <s v="PAGO A EXIMBANK CHINA POPUL PRÉSTAMO PBC 2016 (22) 410 VCTO. 21-01-2023 POR CUENTA DE TGN , NTI. 016960 VALOR 20-01-2023 CAPITAL USD 10.752.500,00 INTERESES USD 2.870.032,01 COMISIONES USD 71.233,55 CTA. 5970 CUENTA UNICA DEL TESORO DOLARES AMERICANOS LIB. 00099021001 REF. COMISION DEL BANQUERO"/>
    <m/>
    <m/>
    <m/>
    <m/>
    <n v="10"/>
    <n v="0"/>
    <n v="68.599999999999994"/>
    <n v="0"/>
    <s v="NO_CONCILIADO"/>
  </r>
  <r>
    <x v="3"/>
    <m/>
    <x v="3"/>
    <x v="9"/>
    <s v="G21418230001"/>
    <s v="CRV"/>
    <n v="1052627"/>
    <m/>
    <s v="'TRANSFERENCIA'||RECIBIDA DEL EXTERIOR SEGÚN MENSAJE SWIFT N° 1040-1039 (REM EXT) DE FECHA 20-01-2023 POR DESEMBOLSO DEL BEI PRÉSTAMO FI N° 88662 LIBRETA N° 00086077006 MMAYA-$US PROGRAMA MIAGUA FASE V - BEI FI N° 88662"/>
    <m/>
    <m/>
    <m/>
    <m/>
    <n v="0"/>
    <n v="475877.97"/>
    <n v="0"/>
    <n v="3264522.87"/>
    <s v="NO_CONCILIADO"/>
  </r>
  <r>
    <x v="2"/>
    <m/>
    <x v="2"/>
    <x v="9"/>
    <s v="G21418370001"/>
    <s v="DEV"/>
    <n v="16977"/>
    <m/>
    <s v="PAGO A EXIMBANK CHINA POPUL PRÉSTAMO PBC 2015 (08) 350 VCTO. 21-01-2023 POR CUENTA DE TGN , NTI. 016977 VALOR 20-01-2023 USD 7.612.031,64 CTA. 5970 CUENTA UNICA DEL TESORO DOLARES AMERICANOS LIB. 00099021001 REF. COMISION DEL BANQUERO"/>
    <m/>
    <m/>
    <m/>
    <m/>
    <n v="10"/>
    <n v="0"/>
    <n v="68.599999999999994"/>
    <n v="0"/>
    <s v="NO_CONCILIADO"/>
  </r>
  <r>
    <x v="3"/>
    <m/>
    <x v="3"/>
    <x v="9"/>
    <s v="G21433340002"/>
    <s v="COB"/>
    <n v="1052627"/>
    <m/>
    <s v="'TRANSFERENCIA'||RECIBIDA DEL EXTERIOR SEGÚN MENSAJE SWIFT N° 1040-1039 (REM EXT) DE FECHA 20-01-2023 POR DESEMBOLSO DEL BEI PRÉSTAMO FI N° 88662 LIBRETA N° 00086077006 MMAYA-$US PROGRAMA MIAGUA FASE V - BEI FI N° 88662 REF.: ÚTILES DE ESCRITORIO"/>
    <m/>
    <m/>
    <m/>
    <m/>
    <n v="7.29"/>
    <n v="0"/>
    <n v="50.01"/>
    <n v="0"/>
    <s v="NO_CONCILIADO"/>
  </r>
  <r>
    <x v="0"/>
    <m/>
    <x v="0"/>
    <x v="9"/>
    <s v="G21433360002"/>
    <s v="RVL"/>
    <n v="22903"/>
    <m/>
    <s v="AJUSTE COMPLEMENTARIO POR REVALORIZACION SALDOS DE ACTIVOS DE RESERVA Y OBLIGACIONES MONEDA EXTRANJERA (DOLARES) Saldo MO = -42067613.08 ;Bs/Mo: 6.86000000000 ;Saldo Bs: -288583825.72"/>
    <m/>
    <m/>
    <m/>
    <m/>
    <n v="0"/>
    <n v="0"/>
    <n v="0"/>
    <n v="0.01"/>
    <s v="NO_CONCILIADO"/>
  </r>
  <r>
    <x v="4"/>
    <m/>
    <x v="4"/>
    <x v="10"/>
    <s v="D00228950012"/>
    <s v="CRV"/>
    <n v="1052791"/>
    <m/>
    <s v="'TRANSFERENCIA'||RECIBIDA DEL EXTERIOR SEGUN MENSAJE SWIFT N° 1160 DE LA FECHA (REM.EXT.) POR DESEMBOLSO DE AFD PRESTAMO CBO 1009 01 J REF..AOPVI23024010067 LIBRETA NRO. 00514017005 ENDE-USD-PROY. CONST. PLANTA SOLAR ORURO"/>
    <m/>
    <m/>
    <m/>
    <m/>
    <n v="0"/>
    <n v="3297521.02"/>
    <n v="0"/>
    <n v="22620994.199999999"/>
    <s v="NO_CONCILIADO"/>
  </r>
  <r>
    <x v="4"/>
    <m/>
    <x v="4"/>
    <x v="10"/>
    <s v="D00228990011"/>
    <s v="COB"/>
    <n v="1052791"/>
    <m/>
    <s v="'TRANSFERENCIA'||RECIBIDA DEL EXTERIOR SEGUN MENSAJE SWIFT N° 1160 DE LA FECHA (REM.EXT.) POR DESEMBOLSO DE AFD PRESTAMO CBO 1009 01 J REF..AOPVI23024010067 LIBRETA NRO. 00514017005 ENDE-USD-PROY. CONST. PLANTA SOLAR ORURO REF.. UTILES DE ESCRITORIO"/>
    <m/>
    <m/>
    <m/>
    <m/>
    <n v="7.29"/>
    <n v="0"/>
    <n v="50.01"/>
    <n v="0"/>
    <s v="NO_CONCILIADO"/>
  </r>
  <r>
    <x v="0"/>
    <m/>
    <x v="0"/>
    <x v="10"/>
    <s v="G21461360008"/>
    <s v="RVL"/>
    <n v="22907"/>
    <m/>
    <s v="AJUSTE COMPLEMENTARIO POR REVALORIZACION SALDOS DE ACTIVOS DE RESERVA Y OBLIGACIONES MONEDA EXTRANJERA (DOLARES) Saldo MO = -46212272.68 ;Bs/Mo: 6.86000000000 ;Saldo Bs: -317016190.59"/>
    <m/>
    <m/>
    <m/>
    <m/>
    <n v="0"/>
    <n v="0"/>
    <n v="0.01"/>
    <n v="0"/>
    <s v="NO_CONCILIADO"/>
  </r>
  <r>
    <x v="0"/>
    <m/>
    <x v="0"/>
    <x v="11"/>
    <s v="G21461360001"/>
    <s v="RVL"/>
    <n v="22911"/>
    <m/>
    <s v="AJUSTE COMPLEMENTARIO POR REVALORIZACION SALDOS DE ACTIVOS DE RESERVA Y OBLIGACIONES MONEDA EXTRANJERA (DOLARES) Saldo MO = -50644910.48 ;Bs/Mo: 6.86000000000 ;Saldo Bs: -347424085.88"/>
    <m/>
    <m/>
    <m/>
    <m/>
    <n v="0"/>
    <n v="0"/>
    <n v="0"/>
    <n v="0.01"/>
    <s v="NO_CONCILIADO"/>
  </r>
  <r>
    <x v="0"/>
    <m/>
    <x v="0"/>
    <x v="12"/>
    <s v="G21461350008"/>
    <s v="RVL"/>
    <n v="22916"/>
    <m/>
    <s v="AJUSTE COMPLEMENTARIO POR REVALORIZACION SALDOS DE ACTIVOS DE RESERVA Y OBLIGACIONES MONEDA EXTRANJERA (DOLARES) Saldo MO = -45509450.29 ;Bs/Mo: 6.86000000000 ;Saldo Bs: -312194828.98"/>
    <m/>
    <m/>
    <m/>
    <m/>
    <n v="0"/>
    <n v="0"/>
    <n v="0"/>
    <n v="0.01"/>
    <s v="NO_CONCILIADO"/>
  </r>
  <r>
    <x v="2"/>
    <m/>
    <x v="2"/>
    <x v="13"/>
    <s v="S10526270002"/>
    <s v="NTI"/>
    <n v="1053092"/>
    <m/>
    <s v="||PAGO A EXIMBANK CHINA POPULAR PRESTAMO PBC 2015 (08) 350 VCTO 21-01-2023 POR CUENTA DE TGN, VALOR 27-01-2023 USD 23.918.770,20 CTA. 5970 CUENTA ÚNICA DEL TESORO DOLARES AMERICANOS LIB. 00099021001"/>
    <m/>
    <m/>
    <m/>
    <m/>
    <n v="23918770.199999999"/>
    <n v="0"/>
    <n v="164082763.56999999"/>
    <n v="0"/>
    <s v="NO_CONCILIADO"/>
  </r>
  <r>
    <x v="2"/>
    <m/>
    <x v="2"/>
    <x v="13"/>
    <s v="G21462630008"/>
    <s v="DEV"/>
    <n v="1053092"/>
    <m/>
    <s v="||PAGO A EXIMBANK CHINA POPULAR PRESTAMO PBC 2015 (08) 350 VCTO 21-01-2023 POR CUENTA DE TGN, VALOR 27-01-2023 USD 23.918.770,20 CTA.5970 CUENTA ÚNICA DEL TESORO DOLARES AMERICANOS LIB. 00099021001 REF. COMISIONES DEL BANQUERO"/>
    <m/>
    <m/>
    <m/>
    <m/>
    <n v="10"/>
    <n v="0"/>
    <n v="68.599999999999994"/>
    <n v="0"/>
    <s v="NO_CONCILIADO"/>
  </r>
  <r>
    <x v="0"/>
    <m/>
    <x v="0"/>
    <x v="13"/>
    <s v="S10526270003"/>
    <s v="RVL"/>
    <n v="22921"/>
    <m/>
    <s v="AJUSTE COMPLEMENTARIO POR REVALORIZACION SALDOS DE ACTIVOS DE RESERVA Y OBLIGACIONES MONEDA EXTRANJERA (DOLARES) Saldo MO = -90528175.22 ;Bs/Mo: 6.86000000000 ;Saldo Bs: -621023282.02"/>
    <m/>
    <m/>
    <m/>
    <m/>
    <n v="0"/>
    <n v="0"/>
    <n v="0.01"/>
    <n v="0"/>
    <s v="NO_CONCILIADO"/>
  </r>
  <r>
    <x v="2"/>
    <m/>
    <x v="2"/>
    <x v="14"/>
    <s v="D00229030009"/>
    <s v="NTI"/>
    <n v="17060"/>
    <m/>
    <s v="PAGO A AFD PRÉSTAMO CBO 1020 01 B VCTO. 31-01-2023 POR CUENTA DE TGN , NTI. 017060 VALOR 31-01-2023 INTERESES EUR 290.106,66 COMISIONES EUR 13.161,39 CTA. 5970 CUENTA UNICA DEL TESORO DOLARES AMERICANOS LIB. 00099021001"/>
    <m/>
    <m/>
    <m/>
    <m/>
    <n v="329166.96999999997"/>
    <n v="0"/>
    <n v="2258085.41"/>
    <n v="0"/>
    <s v="NO_CONCILIADO"/>
  </r>
  <r>
    <x v="0"/>
    <m/>
    <x v="0"/>
    <x v="14"/>
    <s v="G21471980001"/>
    <s v="RVL"/>
    <n v="22929"/>
    <m/>
    <s v="AJUSTE COMPLEMENTARIO POR REVALORIZACION SALDOS DE ACTIVOS DE RESERVA Y OBLIGACIONES MONEDA EXTRANJERA (DOLARES) Saldo MO = -41505968.10 ;Bs/Mo: 6.86000000000 ;Saldo Bs: -284730941.19"/>
    <m/>
    <m/>
    <m/>
    <m/>
    <n v="0"/>
    <n v="0"/>
    <n v="0.02"/>
    <n v="0"/>
    <s v="NO_CONCILIADO"/>
  </r>
  <r>
    <x v="5"/>
    <m/>
    <x v="5"/>
    <x v="15"/>
    <s v="G21471990001"/>
    <s v="DVD"/>
    <n v="17623"/>
    <m/>
    <s v="TRANSFERENCIA DE FONDOS AL EXTERIOR A SOLICITUD DE MINISTERIO DE ECONOMIA Y FINANZAS PUBLICAS SEGUN SOLICITUD 17623 REF: PAGO A FAVOR DE LUXEMBOURG STOCK EXCHANGE - BANK BCEE, POR RENOVACION ANUAL DEL CODIGO DE IDENTIFICADOR LEGAL DE ENTIDAD LEI, PERIODO DEL 06/12/2022 AL 05/12/2023, SEGUN MEFP/VTCP LIB. 00099021001 TGN-RECURSOS ORDINARIOS-DOLARES AMERICANOS (5970) POR DIFERENCIAL CAMBIARIO"/>
    <m/>
    <m/>
    <m/>
    <m/>
    <n v="0.15"/>
    <n v="0"/>
    <n v="1.03"/>
    <n v="0"/>
    <s v="NO_CONCILIADO"/>
  </r>
  <r>
    <x v="6"/>
    <m/>
    <x v="6"/>
    <x v="16"/>
    <s v="S10527910002"/>
    <s v="CRV"/>
    <n v="1053708"/>
    <m/>
    <s v="||REGISTRO DEVOLUCION DE FONDOS LC I-2022-22 P/C CEASS A/F BRAWN LABORATORIES LIMITED,S/G NOTA CEASS/UAF/CONTA/NOT-EXT 9/2023,30/01/2023. LIB.00099021001 TGN-RECURSOS ORDINARIOS-DOLARES AMERICANOS (5970) REF.:DEV.SLDO.NO UTIL.LC I-2022-22"/>
    <m/>
    <m/>
    <m/>
    <m/>
    <n v="0"/>
    <n v="108189"/>
    <n v="0"/>
    <n v="742176.54"/>
    <s v="NO_CONCILIADO"/>
  </r>
  <r>
    <x v="0"/>
    <m/>
    <x v="0"/>
    <x v="16"/>
    <s v="S10527910003"/>
    <s v="RVL"/>
    <n v="22942"/>
    <m/>
    <s v="AJUSTE COMPLEMENTARIO POR REVALORIZACION SALDOS DE ACTIVOS DE RESERVA Y OBLIGACIONES MONEDA EXTRANJERA (DOLARES) Saldo MO = -26937457.97 ;Bs/Mo: 6.86000000000 ;Saldo Bs: -184790961.66"/>
    <m/>
    <m/>
    <m/>
    <m/>
    <n v="0"/>
    <n v="0"/>
    <n v="0"/>
    <n v="0.01"/>
    <s v="NO_CONCILIADO"/>
  </r>
  <r>
    <x v="2"/>
    <m/>
    <x v="2"/>
    <x v="17"/>
    <s v="D00229070009"/>
    <s v="NTI"/>
    <n v="1053789"/>
    <m/>
    <s v="||COMPLEMENTO AL PAGO REALIZADO A EXIMBANK CHINA POPULAR PRÉSTAMO PBC 2015 (08) 350 VCTO 21-01-2023 POR CUENTA DE TGN, SEGÚN NOTA MEFP/VTCP/DGCP/UODP/N° 137/2023 DE FECHA 03-02-2023, VALOR 06-02-2023 USD 32.895,22. CTA. 5970 CUENTA ÚNICA DEL TESORO DOLARES AMERICANOS LIB. 00099021001"/>
    <m/>
    <m/>
    <m/>
    <m/>
    <n v="32895.22"/>
    <n v="0"/>
    <n v="225661.21"/>
    <n v="0"/>
    <s v="NO_CONCILIADO"/>
  </r>
  <r>
    <x v="2"/>
    <m/>
    <x v="2"/>
    <x v="17"/>
    <s v="G21495100003"/>
    <s v="NTI"/>
    <n v="1053797"/>
    <m/>
    <s v="||COMPLEMENTO AL PAGO REALIZADO A EXIMBANK CHINA POPULAR PRÉSTAMO PBC 2016 (22) 410 VCTO 21-01-2023 POR CUENTA DE TGN, SEGÚN NOTA MEFP/VTCP/DGCP/UODP/N° 137/2023 DE FECHA 03-02-2023, VALOR 06-02-2023 USD 33.993,70. CTA. 5970 CUENTA ÚNICA DEL TESORO DOLARES AMERICANOS LIB. 00099021001"/>
    <m/>
    <m/>
    <m/>
    <m/>
    <n v="33993.699999999997"/>
    <n v="0"/>
    <n v="233196.78"/>
    <n v="0"/>
    <s v="NO_CONCILIADO"/>
  </r>
  <r>
    <x v="0"/>
    <m/>
    <x v="0"/>
    <x v="17"/>
    <s v="G21498060001"/>
    <s v="RVL"/>
    <n v="22946"/>
    <m/>
    <s v="AJUSTE COMPLEMENTARIO POR REVALORIZACION SALDOS DE ACTIVOS DE RESERVA Y OBLIGACIONES MONEDA EXTRANJERA (DOLARES) Saldo MO = -21070715.18 ;Bs/Mo: 6.86000000000 ;Saldo Bs: -144545106.15"/>
    <m/>
    <m/>
    <m/>
    <m/>
    <n v="0"/>
    <n v="0"/>
    <n v="0.02"/>
    <n v="0"/>
    <s v="NO_CONCILIADO"/>
  </r>
  <r>
    <x v="7"/>
    <m/>
    <x v="7"/>
    <x v="18"/>
    <s v="D00229110011"/>
    <s v="CRV"/>
    <n v="2164145"/>
    <m/>
    <s v="TRANSFERENCIA RECIBIDA DEL EXTERIOR SEGÚN MENSAJES SWIFT Nos. 2084-2083 (REM.EXT.) DE FECHA 07-02-2023 POR DESEMBOLSO DE BIRF PRÉSTAMO BIRF 8648-BO 34 LIBRETA N° 00291084302 ABC-USD-BM PROY CORREDOR DE INTEGRACION CARRETERAS"/>
    <m/>
    <m/>
    <m/>
    <m/>
    <n v="0"/>
    <n v="9248500"/>
    <n v="0"/>
    <n v="63444710"/>
    <s v="NO_CONCILIADO"/>
  </r>
  <r>
    <x v="0"/>
    <m/>
    <x v="0"/>
    <x v="18"/>
    <s v="G21503430001"/>
    <s v="RVL"/>
    <n v="22950"/>
    <m/>
    <s v="AJUSTE COMPLEMENTARIO POR REVALORIZACION SALDOS DE ACTIVOS DE RESERVA Y OBLIGACIONES MONEDA EXTRANJERA (DOLARES) Saldo MO = -26693827.81 ;Bs/Mo: 6.86000000000 ;Saldo Bs: -183119658.79"/>
    <m/>
    <m/>
    <m/>
    <m/>
    <n v="0"/>
    <n v="0"/>
    <n v="0.01"/>
    <n v="0"/>
    <s v="NO_CONCILIADO"/>
  </r>
  <r>
    <x v="2"/>
    <m/>
    <x v="2"/>
    <x v="19"/>
    <s v="G21503420001"/>
    <s v="CRV"/>
    <n v="2165376"/>
    <m/>
    <s v="PAGO PRÉSTAMO BID 939-SF-BO VCTO. 08-02-2023 POR CUENTA DE BANCO DE DESARROLLO , VALOR 08-02-2023 CAPITAL USD 651.382,87 INTERESES USD 105.077,87 LIBRETA NRO. 00099021001 TGN - RECURSOS ORDINARIOS DOLARES AMERICANOS - 5970 ALIVIO MDRI"/>
    <m/>
    <m/>
    <m/>
    <m/>
    <n v="0"/>
    <n v="105077.87"/>
    <n v="0"/>
    <n v="720834.19"/>
    <s v="NO_CONCILIADO"/>
  </r>
  <r>
    <x v="0"/>
    <m/>
    <x v="0"/>
    <x v="19"/>
    <s v="G21503440001"/>
    <s v="RVL"/>
    <n v="22955"/>
    <m/>
    <s v="AJUSTE COMPLEMENTARIO POR REVALORIZACION SALDOS DE ACTIVOS DE RESERVA Y OBLIGACIONES MONEDA EXTRANJERA (DOLARES) Saldo MO = -16315587.47 ;Bs/Mo: 6.86000000000 ;Saldo Bs: -111924930.05"/>
    <m/>
    <m/>
    <m/>
    <m/>
    <n v="0"/>
    <n v="0"/>
    <n v="0.01"/>
    <n v="0"/>
    <s v="NO_CONCILIADO"/>
  </r>
  <r>
    <x v="0"/>
    <m/>
    <x v="0"/>
    <x v="20"/>
    <s v="S10529500002"/>
    <s v="RVL"/>
    <n v="22959"/>
    <m/>
    <s v="AJUSTE COMPLEMENTARIO POR REVALORIZACION SALDOS DE ACTIVOS DE RESERVA Y OBLIGACIONES MONEDA EXTRANJERA (DOLARES) Saldo MO = -13403694.54 ;Bs/Mo: 6.86000000000 ;Saldo Bs: -91949344.56"/>
    <m/>
    <m/>
    <m/>
    <m/>
    <n v="0"/>
    <n v="0"/>
    <n v="0.02"/>
    <n v="0"/>
    <s v="NO_CONCILIADO"/>
  </r>
  <r>
    <x v="0"/>
    <m/>
    <x v="0"/>
    <x v="21"/>
    <s v="D00229160012"/>
    <s v="RVL"/>
    <n v="22963"/>
    <m/>
    <s v="AJUSTE COMPLEMENTARIO POR REVALORIZACION SALDOS DE ACTIVOS DE RESERVA Y OBLIGACIONES MONEDA EXTRANJERA (DOLARES) Saldo MO = -13393949.02 ;Bs/Mo: 6.86000000000 ;Saldo Bs: -91882490.27"/>
    <m/>
    <m/>
    <m/>
    <m/>
    <n v="0"/>
    <n v="0"/>
    <n v="0"/>
    <n v="0.01"/>
    <s v="NO_CONCILIADO"/>
  </r>
  <r>
    <x v="0"/>
    <m/>
    <x v="0"/>
    <x v="22"/>
    <s v="G21518430001"/>
    <s v="RVL"/>
    <n v="22967"/>
    <m/>
    <s v="AJUSTE COMPLEMENTARIO POR REVALORIZACION SALDOS DE ACTIVOS DE RESERVA Y OBLIGACIONES MONEDA EXTRANJERA (DOLARES) Saldo MO = -6163002.78 ;Bs/Mo: 6.86000000000 ;Saldo Bs: -42278199.08"/>
    <m/>
    <m/>
    <m/>
    <m/>
    <n v="0"/>
    <n v="0"/>
    <n v="0.01"/>
    <n v="0"/>
    <s v="NO_CONCILIADO"/>
  </r>
  <r>
    <x v="0"/>
    <m/>
    <x v="0"/>
    <x v="23"/>
    <s v="G21521550003"/>
    <s v="RVL"/>
    <n v="22972"/>
    <m/>
    <s v="AJUSTE COMPLEMENTARIO POR REVALORIZACION SALDOS DE ACTIVOS DE RESERVA Y OBLIGACIONES MONEDA EXTRANJERA (DOLARES) Saldo MO = -6228737.33 ;Bs/Mo: 6.86000000000 ;Saldo Bs: -42729138.07"/>
    <m/>
    <m/>
    <m/>
    <m/>
    <n v="0"/>
    <n v="0"/>
    <n v="0"/>
    <n v="0.01"/>
    <s v="NO_CONCILIADO"/>
  </r>
  <r>
    <x v="2"/>
    <m/>
    <x v="2"/>
    <x v="24"/>
    <s v="S10530920001"/>
    <s v="NTI"/>
    <n v="16984"/>
    <m/>
    <s v="PAGO A IDA PRÉSTAMO 3942-BO VCTO. 15-02-2023 POR CUENTA DE TGN , NTI. 016984 VALOR 15-02-2023 CAPITAL USD 1.144.496,59 INTERESES USD 2.867,61 CTA. 5970 CUENTA UNICA DEL TESORO DOLARES AMERICANOS LIB. 00099021001"/>
    <m/>
    <m/>
    <m/>
    <m/>
    <n v="1147364.2"/>
    <n v="0"/>
    <n v="7870918.4100000001"/>
    <n v="0"/>
    <s v="NO_CONCILIADO"/>
  </r>
  <r>
    <x v="2"/>
    <m/>
    <x v="2"/>
    <x v="24"/>
    <s v="S10530920004"/>
    <s v="NTI"/>
    <n v="16981"/>
    <m/>
    <s v="PAGO A IDA PRÉSTAMO 3788-BO VCTO. 15-02-2023 POR CUENTA DE TGN , NTI. 016981 VALOR 15-02-2023 CAPITAL USD 894.585,71 CTA. 5970 CUENTA UNICA DEL TESORO DOLARES AMERICANOS LIB. 00099021001"/>
    <m/>
    <m/>
    <m/>
    <m/>
    <n v="894585.71"/>
    <n v="0"/>
    <n v="6136857.9699999997"/>
    <n v="0"/>
    <s v="NO_CONCILIADO"/>
  </r>
  <r>
    <x v="2"/>
    <m/>
    <x v="2"/>
    <x v="24"/>
    <s v="D00229210012"/>
    <s v="NTI"/>
    <n v="16982"/>
    <m/>
    <s v="PAGO A IDA PRÉSTAMO 3842-BO VCTO. 15-02-2023 POR CUENTA DE TGN , NTI. 016982 VALOR 15-02-2023 CAPITAL USD 74.642,22 CTA. 5970 CUENTA UNICA DEL TESORO DOLARES AMERICANOS LIB. 00099021001"/>
    <m/>
    <m/>
    <m/>
    <m/>
    <n v="74642.22"/>
    <n v="0"/>
    <n v="512045.63"/>
    <n v="0"/>
    <s v="NO_CONCILIADO"/>
  </r>
  <r>
    <x v="2"/>
    <m/>
    <x v="2"/>
    <x v="24"/>
    <s v="G21538390001"/>
    <s v="NTI"/>
    <n v="16983"/>
    <m/>
    <s v="PAGO A IDA PRÉSTAMO 3854-BO VCTO. 15-02-2023 POR CUENTA DE TGN , NTI. 016983 VALOR 15-02-2023 CAPITAL USD 432.109,99 CTA. 5970 CUENTA UNICA DEL TESORO DOLARES AMERICANOS LIB. 00099021001"/>
    <m/>
    <m/>
    <m/>
    <m/>
    <n v="432109.99"/>
    <n v="0"/>
    <n v="2964274.53"/>
    <n v="0"/>
    <s v="NO_CONCILIADO"/>
  </r>
  <r>
    <x v="2"/>
    <m/>
    <x v="2"/>
    <x v="24"/>
    <s v="G21538410001"/>
    <s v="NTI"/>
    <n v="17098"/>
    <m/>
    <s v="PAGO A BID PRÉSTAMO 4414/KI-BO VCTO. 15-02-2023 POR CUENTA DE TGN , NTI. 017098 VALOR 15-02-2023 INTERESES USD 80.632,48 CTA. 5970 CUENTA UNICA DEL TESORO DOLARES AMERICANOS LIB. 00099021001"/>
    <m/>
    <m/>
    <m/>
    <m/>
    <n v="80632.479999999996"/>
    <n v="0"/>
    <n v="553138.81000000006"/>
    <n v="0"/>
    <s v="NO_CONCILIADO"/>
  </r>
  <r>
    <x v="0"/>
    <m/>
    <x v="0"/>
    <x v="24"/>
    <s v="G21538420001"/>
    <s v="RVL"/>
    <n v="22976"/>
    <m/>
    <s v="AJUSTE COMPLEMENTARIO POR REVALORIZACION SALDOS DE ACTIVOS DE RESERVA Y OBLIGACIONES MONEDA EXTRANJERA (DOLARES) Saldo MO = -32048633.19 ;Bs/Mo: 6.86000000000 ;Saldo Bs: -219853623.69"/>
    <m/>
    <m/>
    <m/>
    <m/>
    <n v="0"/>
    <n v="0"/>
    <n v="0.01"/>
    <n v="0"/>
    <s v="NO_CONCILIADO"/>
  </r>
  <r>
    <x v="0"/>
    <m/>
    <x v="0"/>
    <x v="25"/>
    <s v="G21538400001"/>
    <s v="RVL"/>
    <n v="22980"/>
    <m/>
    <s v="AJUSTE COMPLEMENTARIO POR REVALORIZACION SALDOS DE ACTIVOS DE RESERVA Y OBLIGACIONES MONEDA EXTRANJERA (DOLARES) Saldo MO = -32265069.86 ;Bs/Mo: 6.86000000000 ;Saldo Bs: -221338379.23"/>
    <m/>
    <m/>
    <m/>
    <m/>
    <n v="0"/>
    <n v="0"/>
    <n v="0"/>
    <n v="0.01"/>
    <s v="NO_CONCILIADO"/>
  </r>
  <r>
    <x v="0"/>
    <m/>
    <x v="0"/>
    <x v="26"/>
    <s v="G21553490001"/>
    <s v="RVL"/>
    <n v="22984"/>
    <m/>
    <s v="AJUSTE COMPLEMENTARIO POR REVALORIZACION SALDOS DE ACTIVOS DE RESERVA Y OBLIGACIONES MONEDA EXTRANJERA (DOLARES) Saldo MO = -10974169.45 ;Bs/Mo: 6.86000000000 ;Saldo Bs: -75282802.42"/>
    <m/>
    <m/>
    <m/>
    <m/>
    <n v="0"/>
    <n v="0"/>
    <n v="0"/>
    <n v="0.01"/>
    <s v="NO_CONCILIADO"/>
  </r>
  <r>
    <x v="2"/>
    <m/>
    <x v="2"/>
    <x v="27"/>
    <s v="G21551870001"/>
    <s v="NTI"/>
    <n v="17046"/>
    <m/>
    <s v="PAGO A JICA PRÉSTAMO BV-P5 VCTO. 20-02-2023 POR CUENTA DE TGN SEGÚN NOTA MEFP/VTCP/DGCP/UODP/No 192/2023 DEL 17-02-2023, NTI. 017046 VALOR 22-02-2023 INTERESES JPY 721.832,00 COMISIONES JPY 1.007.499,00 CTA. 5970 CUENTA UNICA DEL TESORO DOLARES AMERICANOS LIBRETA NRO.00099021001"/>
    <m/>
    <m/>
    <m/>
    <m/>
    <n v="12889.31"/>
    <n v="0"/>
    <n v="88420.67"/>
    <n v="0"/>
    <s v="NO_CONCILIADO"/>
  </r>
  <r>
    <x v="2"/>
    <m/>
    <x v="2"/>
    <x v="27"/>
    <s v="G21553500001"/>
    <s v="DEV"/>
    <n v="1054823"/>
    <m/>
    <s v="||COBRO DE COMISIONES QUE EFECTÚA EL MUFG BANK LTD. POR PAGO DE PRÉSTAMO BV-P5 VCTO 20/02/2023 SEGÚN MENSAJE SWIFT NRO. 3029 DE LA FECHA Y NOTA MEFP/VTCP/DGCP/UODP/NRO. 192/2023 DEL 17/02/2023 LIBRETA 00099021001 TGN-RECURSOS ORDINARIOS-DÓLARES AMERICANOS (5970)"/>
    <m/>
    <m/>
    <m/>
    <m/>
    <n v="18.63"/>
    <n v="0"/>
    <n v="127.8"/>
    <n v="0"/>
    <s v="NO_CONCILIADO"/>
  </r>
  <r>
    <x v="0"/>
    <m/>
    <x v="0"/>
    <x v="27"/>
    <s v="D00229290005"/>
    <s v="RVL"/>
    <n v="22988"/>
    <m/>
    <s v="AJUSTE COMPLEMENTARIO POR REVALORIZACION SALDOS DE ACTIVOS DE RESERVA Y OBLIGACIONES MONEDA EXTRANJERA (DOLARES) Saldo MO = -526811.28 ;Bs/Mo: 6.86000000000 ;Saldo Bs: -3613925.39"/>
    <m/>
    <m/>
    <m/>
    <m/>
    <n v="0"/>
    <n v="0"/>
    <n v="0.01"/>
    <n v="0"/>
    <s v="NO_CONCILIADO"/>
  </r>
  <r>
    <x v="0"/>
    <m/>
    <x v="0"/>
    <x v="28"/>
    <m/>
    <s v="RVL"/>
    <n v="22992"/>
    <m/>
    <s v="AJUSTE COMPLEMENTARIO POR REVALORIZACION SALDOS DE ACTIVOS DE RESERVA Y OBLIGACIONES MONEDA EXTRANJERA (DOLARES) Saldo MO = -1935523.08 ;Bs/Mo: 6.86000000000 ;Saldo Bs: -13277688.31"/>
    <m/>
    <m/>
    <m/>
    <m/>
    <n v="0"/>
    <n v="0"/>
    <n v="0"/>
    <n v="0.02"/>
    <s v="NO_CONCILIADO"/>
  </r>
  <r>
    <x v="8"/>
    <m/>
    <x v="8"/>
    <x v="29"/>
    <m/>
    <s v="COB"/>
    <n v="2181862"/>
    <m/>
    <s v="TRANSFERENCIA RECIBIDA DEL EXTERIOR SEGÚN MENSAJES SWIFT Nos. DE ACUERDO A SWIFT ADJUNTO (REM.EXT.) DE FECHA 24-02-2023 POR DESEMBOLSO DE BID PRÉSTAMO 5514/OC-BO REQ 00004 BO 2023136525 LIBRETA N° 00206044301 INE-USD-IMPLEM.CENSO DE POBLACIÓN Y VIVIENDA-BID REF.: UTILES DE ESCRITORIO"/>
    <m/>
    <m/>
    <m/>
    <m/>
    <n v="7.29"/>
    <n v="0"/>
    <n v="50.01"/>
    <n v="0"/>
    <s v="NO_CONCILIADO"/>
  </r>
  <r>
    <x v="2"/>
    <m/>
    <x v="2"/>
    <x v="30"/>
    <m/>
    <s v="DEV"/>
    <n v="1055208"/>
    <m/>
    <s v="||TRANSF.DE FONDOS AL EXTERIOR SEGUN SOL. EN NOTA MEFP/VTCP/DGCP/UODP/NO.196/2023, RECIBIDA EN FECHA 22/02/2023 REF:PAGO SERVICIO DE AGENTE COLATERAL, BONOS DE INVERSION DE LA SERIE &quot;B&quot; INVOICE OCTOBER 2022 LIBRETA NO.00099021001 TGN RECURSOS ORDINARIOS-DOLARES AMERICANOS"/>
    <m/>
    <m/>
    <m/>
    <m/>
    <n v="2500"/>
    <n v="0"/>
    <n v="17150"/>
    <n v="0"/>
    <s v="NO_CONCILIADO"/>
  </r>
  <r>
    <x v="2"/>
    <m/>
    <x v="2"/>
    <x v="30"/>
    <m/>
    <s v="NTI"/>
    <n v="17103"/>
    <m/>
    <s v="PAGO A BID PRÉSTAMO 3091/BL-BO VCTO. 27-02-2023 SEGUN NOTA MEFP/VTCP/DGCP/UODP/No 222/2023 DE LA FECHA POR CUENTA DE GOB.AUT.DEPT.PANDO, NTI. 017103 VALOR 27-02-2023 CAPITAL USD 102.500,00 INTERESES USD 86.027,26 COMISIONES USD 7.672,38 CTA. 5970 CUENTA UNICA DEL TESORO DOLARES AMERICANOS LIB. 00099021001"/>
    <m/>
    <m/>
    <m/>
    <m/>
    <n v="196199.64"/>
    <n v="0"/>
    <n v="1345929.53"/>
    <n v="0"/>
    <s v="NO_CONCILIADO"/>
  </r>
  <r>
    <x v="0"/>
    <m/>
    <x v="0"/>
    <x v="30"/>
    <m/>
    <s v="RVL"/>
    <n v="23001"/>
    <m/>
    <s v="AJUSTE COMPLEMENTARIO POR REVALORIZACION SALDOS DE ACTIVOS DE RESERVA Y OBLIGACIONES MONEDA EXTRANJERA (DOLARES) Saldo MO = -74649454.71 ;Bs/Mo: 6.86000000000 ;Saldo Bs: -512095259.32"/>
    <m/>
    <m/>
    <m/>
    <m/>
    <n v="0"/>
    <n v="0"/>
    <n v="0.01"/>
    <n v="0"/>
    <s v="NO_CONCILIADO"/>
  </r>
  <r>
    <x v="0"/>
    <m/>
    <x v="0"/>
    <x v="31"/>
    <m/>
    <s v="RVL"/>
    <n v="23010"/>
    <m/>
    <s v="AJUSTE COMPLEMENTARIO POR REVALORIZACION SALDOS DE ACTIVOS DE RESERVA Y OBLIGACIONES MONEDA EXTRANJERA (DOLARES) Saldo MO = -19318025.90 ;Bs/Mo: 6.86000000000 ;Saldo Bs: -132521657.68"/>
    <m/>
    <m/>
    <m/>
    <m/>
    <n v="0"/>
    <n v="0"/>
    <n v="0.01"/>
    <n v="0"/>
    <s v="NO_CONCILIADO"/>
  </r>
  <r>
    <x v="9"/>
    <m/>
    <x v="9"/>
    <x v="32"/>
    <m/>
    <s v="CRV"/>
    <n v="2188300"/>
    <m/>
    <s v="REGULARIZACION DE TRANSFERENCIA DEL EXTERIOR SEGUN SWIFT NO.3470 DE FECHA 02/03/2023 ORDENANTE: CONSULADO GENERAL DE BOLIVIA EN EE UU HOUSTON REF.: RECAUDACIONES GESTÓRIA CONSULAR POR EL MES DE FEBRERO/2023 LIB. 00010011102 MIN.REL.EXT.- USD INGRESOS POR GESTORÍA CONSULAR"/>
    <m/>
    <m/>
    <m/>
    <m/>
    <n v="0"/>
    <n v="936.94"/>
    <n v="0"/>
    <n v="6427.41"/>
    <s v="NO_CONCILIADO"/>
  </r>
  <r>
    <x v="9"/>
    <m/>
    <x v="9"/>
    <x v="32"/>
    <m/>
    <s v="CRV"/>
    <n v="2188664"/>
    <m/>
    <s v="TRANSFERENCIA DEL EXTERIOR SEGUN +SWIFT NO.3530 DE FECHA 02/03/2023 ORDENANTE: EMBAJADA DE BOLIVIA EN BRUSELAS BELGICA REF.: RECAUDACIONES GESTORÍA CONSULAR DICIEMBRE 22 ENERO 23 LIB. 00010011102 MIN.REL.EXT.- USD INGRESOS POR GESTORÍA CONSULAR"/>
    <m/>
    <m/>
    <m/>
    <m/>
    <n v="0"/>
    <n v="1347.95"/>
    <n v="0"/>
    <n v="9246.94"/>
    <s v="NO_CONCILIADO"/>
  </r>
  <r>
    <x v="9"/>
    <m/>
    <x v="9"/>
    <x v="33"/>
    <m/>
    <s v="BOD"/>
    <n v="2096567"/>
    <m/>
    <s v="00010011102 DEPOSITO DE EFECTIVO, DEPOSITANTE: EMBAJADA DE BOLIVIA EN MOSCU-RUSIA, CONCEPTO: RECAUDACION GESTORIA CONSULAR DE NOV/2022 HASTA FEB/2023-EMB DE BOLIVIA EN RUSIA, CUENTA DE DEPOSITO: CUENTA UNICA DEL TESORO EN DOLARES AMERICANOS"/>
    <m/>
    <m/>
    <m/>
    <m/>
    <n v="0"/>
    <n v="1765"/>
    <n v="0"/>
    <n v="12107.9"/>
    <s v="NO_CONCILIADO"/>
  </r>
  <r>
    <x v="9"/>
    <m/>
    <x v="9"/>
    <x v="33"/>
    <m/>
    <s v="CRV"/>
    <n v="2190119"/>
    <m/>
    <s v="REGULARIZACION DE TRANSFERENCIA DEL EXTERIOR SEGUN SWIFT NO.3531 DE FECHA 03/03/2023 ORDENANTE: CONSULADO DE BOLIVIA EN EGIPTO EL CAIRO REF.: RECAUDACIONES GESTORIA CONSULAR POR EL MES DE NOVIEMBRE DICIEMBRE 2022 ENERO Y FEBRERO 2023 LIB. 00010011102 MIN.REL.EXT.- USD INGRESOS POR GESTORÍA CONSULAR"/>
    <m/>
    <m/>
    <m/>
    <m/>
    <n v="0"/>
    <n v="960"/>
    <n v="0"/>
    <n v="6585.6"/>
    <s v="NO_CONCILIADO"/>
  </r>
  <r>
    <x v="9"/>
    <m/>
    <x v="9"/>
    <x v="33"/>
    <m/>
    <s v="CRV"/>
    <n v="2190121"/>
    <m/>
    <s v="TRANSFERENCIA DEL EXTERIOR SEGUN SWIFT NO.3550 DE FECHA 03/03/2023 ORDENANTE: EMBAJADA DE BOLIVIA EN PANAMA REF.: RECAUDACIONES GESTORÍA CONSULAR DICIEMBRE/22 ENERO/23 LIB. 00010011102 MIN.REL.EXT.- USD INGRESOS POR GESTORÍA CONSULAR"/>
    <m/>
    <m/>
    <m/>
    <m/>
    <n v="0"/>
    <n v="950"/>
    <n v="0"/>
    <n v="6517"/>
    <s v="NO_CONCILIADO"/>
  </r>
  <r>
    <x v="9"/>
    <m/>
    <x v="9"/>
    <x v="33"/>
    <m/>
    <s v="CRV"/>
    <n v="2190331"/>
    <m/>
    <s v="TRANSFERENCIA DEL EXTERIOR SEGUN SWIFT NO.3602 DE FECHA 03/03/2023 ORDENANTE: CONSULADO GENERAL DE BOLIVIA EN MADRID ESPAÑA REF.: RECAUDACIONES GESTORÍA CONSULAR ENERO/23 LIB. 00010011102 MIN.REL.EXT.- USD INGRESOS POR GESTORÍA CONSULAR"/>
    <m/>
    <m/>
    <m/>
    <m/>
    <n v="0"/>
    <n v="53976.08"/>
    <n v="0"/>
    <n v="370275.91"/>
    <s v="NO_CONCILIADO"/>
  </r>
  <r>
    <x v="0"/>
    <m/>
    <x v="0"/>
    <x v="33"/>
    <m/>
    <s v="RVL"/>
    <n v="23018"/>
    <m/>
    <s v="AJUSTE COMPLEMENTARIO POR REVALORIZACION SALDOS DE ACTIVOS DE RESERVA Y OBLIGACIONES MONEDA EXTRANJERA (DOLARES) Saldo MO = -10343619.99 ;Bs/Mo: 6.86000000000 ;Saldo Bs: -70957233.14"/>
    <m/>
    <m/>
    <m/>
    <m/>
    <n v="0"/>
    <n v="0"/>
    <n v="0.01"/>
    <n v="0"/>
    <s v="NO_CONCILIADO"/>
  </r>
  <r>
    <x v="9"/>
    <m/>
    <x v="9"/>
    <x v="34"/>
    <m/>
    <s v="CRV"/>
    <n v="2191992"/>
    <m/>
    <s v="TRANSFERENCIA DEL EXTERIOR SEGUN SWIFT NO.3685 DE FECHA 06/03/2023 ORDENANTE: EMBAJADA DE BOLIVIA EN PAISES BAJOS LA HAYA REF.: RECAUDACIONES GESTORÍA CONSULAR FEBRERO 2023 LIB. 00010011102 MIN.REL.EXT.- USD INGRESOS POR GESTORÍA CONSULAR"/>
    <m/>
    <m/>
    <m/>
    <m/>
    <n v="0"/>
    <n v="1127.26"/>
    <n v="0"/>
    <n v="7733"/>
    <s v="NO_CONCILIADO"/>
  </r>
  <r>
    <x v="9"/>
    <m/>
    <x v="9"/>
    <x v="34"/>
    <m/>
    <s v="CRV"/>
    <n v="2191994"/>
    <m/>
    <s v="TRANSFERENCIA DEL EXTERIOR SEGUN SWIFT NO.3669 DE FECHA 06/03/2023 ORDENANTE: CONSULADO DE BOLIVIA EN CHILE ANTOFAGASTA REF.: RECAUDACIÓN GESTORIA CONSULAR POR EL MES DE FEBRERO 2023 LIB. 00010011102 MIN.REL.EXT.- USD INGRESOS POR GESTORÍA CONSULAR"/>
    <m/>
    <m/>
    <m/>
    <m/>
    <n v="0"/>
    <n v="32202"/>
    <n v="0"/>
    <n v="220905.72"/>
    <s v="NO_CONCILIADO"/>
  </r>
  <r>
    <x v="0"/>
    <m/>
    <x v="0"/>
    <x v="34"/>
    <m/>
    <s v="RVL"/>
    <n v="23026"/>
    <m/>
    <s v="AJUSTE COMPLEMENTARIO POR REVALORIZACION SALDOS DE ACTIVOS DE RESERVA Y OBLIGACIONES MONEDA EXTRANJERA (DOLARES) Saldo MO = -6993827.97 ;Bs/Mo: 6.86000000000 ;Saldo Bs: -47977659.85"/>
    <m/>
    <m/>
    <m/>
    <m/>
    <n v="0"/>
    <n v="0"/>
    <n v="0"/>
    <n v="0.02"/>
    <s v="NO_CONCILIADO"/>
  </r>
  <r>
    <x v="9"/>
    <m/>
    <x v="9"/>
    <x v="35"/>
    <m/>
    <s v="CRV"/>
    <n v="2193741"/>
    <m/>
    <s v="REGULARIZACION DE TRANSFERENCIA DEL EXTERIOR SEGUN SWIFT NO.3331 DE FECHA 07/03/2023 ORDENANTE: CONSULADO GENERAL DE BOLIVIA EN SANTIAGO CHILE REF.: RECAUDACIONES GESTORIA CONSULAR ENERO/23 LIB. 00010011102 MIN.REL.EXT.- USD INGRESOS POR GESTORÍA CONSULAR"/>
    <m/>
    <m/>
    <m/>
    <m/>
    <n v="0"/>
    <n v="36400.75"/>
    <n v="0"/>
    <n v="249709.15"/>
    <s v="NO_CONCILIADO"/>
  </r>
  <r>
    <x v="9"/>
    <m/>
    <x v="9"/>
    <x v="35"/>
    <m/>
    <s v="CRV"/>
    <n v="2193743"/>
    <m/>
    <s v="REGULARIZACION DE TRANSFERENCIA DEL EXTERIOR SEGUN SWIFT NO.3677 DE FECHA 07/03/2023 ORDENANTE: CONSULADO GENERAL DE BOLIVIA EN ARICA CHILE REF.: RECAUDACIONES GESTORIA CONSULAR FEBRERO 2023 LIB. 00010011102 MIN.REL.EXT.- USD INGRESOS POR GESTORÍA CONSULAR"/>
    <m/>
    <m/>
    <m/>
    <m/>
    <n v="0"/>
    <n v="3735.82"/>
    <n v="0"/>
    <n v="25627.73"/>
    <s v="NO_CONCILIADO"/>
  </r>
  <r>
    <x v="2"/>
    <m/>
    <x v="2"/>
    <x v="35"/>
    <m/>
    <s v="DEV"/>
    <n v="1055847"/>
    <m/>
    <s v="||REGULARIZACION DEL COMP. S-1051141 DEL 30/12/2022, SEGUN NOTA MEFP/VTCP/DGCP/UODP/NO.241/2023 DE FECHA 3/03/2023 REF.: COMIS.DE TRANSF.DEL BANQUERO EUR 1,334.- F.V. 28/12/2022 PAGO A PERMANENT COURTOF ARBITRATION POR MEMBRESIA POR EUR 12,50 LIB.NO. 00099021001 TGN RECURSOS ORDINARIOS - DOLARES AMRICANOS (3987) EQUIV.A EUR 12,50"/>
    <m/>
    <m/>
    <m/>
    <m/>
    <n v="13.35"/>
    <n v="0"/>
    <n v="91.58"/>
    <n v="0"/>
    <s v="NO_CONCILIADO"/>
  </r>
  <r>
    <x v="0"/>
    <m/>
    <x v="0"/>
    <x v="35"/>
    <m/>
    <s v="RVL"/>
    <n v="23031"/>
    <m/>
    <s v="AJUSTE COMPLEMENTARIO POR REVALORIZACION SALDOS DE ACTIVOS DE RESERVA Y OBLIGACIONES MONEDA EXTRANJERA (DOLARES) Saldo MO = -7765714.27 ;Bs/Mo: 6.86000000000 ;Saldo Bs: -53272799.90"/>
    <m/>
    <m/>
    <m/>
    <m/>
    <n v="0"/>
    <n v="0"/>
    <n v="0.01"/>
    <n v="0"/>
    <s v="NO_CONCILIADO"/>
  </r>
  <r>
    <x v="9"/>
    <m/>
    <x v="9"/>
    <x v="36"/>
    <m/>
    <s v="CRV"/>
    <n v="2195178"/>
    <m/>
    <s v="REGULARIZACION DE TRANSFERENCIA DEL EXTERIOR SEGUN SWIFT NO.3787 DE FECHA 08/03/2023 ORDENANTE: SECCIÓN CONSULAR DE BOLIVIA EN GRAN BRETAÑA LONDRES REF.: RECAUDACIÓN GESTORIA CONSULAR POR EL MES DE FEBRERO 2023 LIB. 00010011102 MIN.REL.EXT.- USD INGRESOS POR GESTORÍA CONSULAR"/>
    <m/>
    <m/>
    <m/>
    <m/>
    <n v="0"/>
    <n v="5562.29"/>
    <n v="0"/>
    <n v="38157.31"/>
    <s v="NO_CONCILIADO"/>
  </r>
  <r>
    <x v="9"/>
    <m/>
    <x v="9"/>
    <x v="36"/>
    <m/>
    <s v="CRV"/>
    <n v="2195176"/>
    <m/>
    <s v="REGULARIZACION DE TRANSFERENCIA DEL EXTERIOR SEGUN SWIFT NO.3742 DE FECHA 08/03/2023 ORDENANTE: CONSULADO DE BOLIVIA EN ARGENTINA JUJUY REF.: RECAUDACIÓN GESTORIA CONSULAR POR LOS MESES DE ENERO Y FEBRERO 2023 LIB. 00010011102 MIN.REL.EXT.- USD INGRESOS POR GESTORÍA CONSULAR"/>
    <m/>
    <m/>
    <m/>
    <m/>
    <n v="0"/>
    <n v="1478.26"/>
    <n v="0"/>
    <n v="10140.86"/>
    <s v="NO_CONCILIADO"/>
  </r>
  <r>
    <x v="9"/>
    <m/>
    <x v="9"/>
    <x v="36"/>
    <m/>
    <s v="CRV"/>
    <n v="2195313"/>
    <m/>
    <s v="REGULARIZACION DE TRANSFERENCIA DEL EXTERIOR SEGUN SWIFT NO.3700 DE FECHA 08/03/2023 ORDENANTE: CONSULADO DE BOLIVIA EN ARGENTINA ORAN REF.: RECAUDACION GESTORÍA CONSULAR POR LOS MESES DE ENERO A DICIEMBRE 2022 LIB. 00010011102 MIN.REL.EXT.- USD INGRESOS POR GESTORÍA CONSULAR"/>
    <m/>
    <m/>
    <m/>
    <m/>
    <n v="0"/>
    <n v="5035.09"/>
    <n v="0"/>
    <n v="34540.720000000001"/>
    <s v="NO_CONCILIADO"/>
  </r>
  <r>
    <x v="0"/>
    <m/>
    <x v="0"/>
    <x v="36"/>
    <m/>
    <s v="RVL"/>
    <n v="23035"/>
    <m/>
    <s v="AJUSTE COMPLEMENTARIO POR REVALORIZACION SALDOS DE ACTIVOS DE RESERVA Y OBLIGACIONES MONEDA EXTRANJERA (DOLARES) Saldo MO = -5372951.59 ;Bs/Mo: 6.86000000000 ;Saldo Bs: -36858447.90"/>
    <m/>
    <m/>
    <m/>
    <m/>
    <n v="0"/>
    <n v="0"/>
    <n v="0"/>
    <n v="0.01"/>
    <s v="NO_CONCILIADO"/>
  </r>
  <r>
    <x v="9"/>
    <m/>
    <x v="9"/>
    <x v="37"/>
    <m/>
    <s v="CRV"/>
    <n v="2196518"/>
    <m/>
    <s v="REGULARIZACION DE TRANSFERENCIA DEL EXTERIOR SEGUN SWIFT NO.3857 DE FECHA 09/03/2023 ORDENANTE: CONSULADO DE BOLIVIA EN SEVILLA ESPAÑA REF.: RECAUDACIONES GESTORÍA CONSULAR POR EL MES DE FEBRERO 2022 LIB. 00010011102 MIN.REL.EXT.- USD INGRESOS POR GESTORÍA CONSULAR"/>
    <m/>
    <m/>
    <m/>
    <m/>
    <n v="0"/>
    <n v="8901.02"/>
    <n v="0"/>
    <n v="61061"/>
    <s v="NO_CONCILIADO"/>
  </r>
  <r>
    <x v="9"/>
    <m/>
    <x v="9"/>
    <x v="37"/>
    <m/>
    <s v="CRV"/>
    <n v="2196530"/>
    <m/>
    <s v="REGULARIZACION DE TRANSFERENCIA DEL EXTERIOR SEGUN SWIFT NO.3813 DE FECHA 09/03/2023 ORDENANTE: CONSULADO GENERAL DE BOLIVIA EN SAN PABLO BRASIL REF.: RECAUDACIONES GESTORÍA CONSULAR POR EL MES DE FEBRERO 2022 LIB. 00010011102 MIN.REL.EXT.- USD INGRESOS POR GESTORÍA CONSULAR"/>
    <m/>
    <m/>
    <m/>
    <m/>
    <n v="0"/>
    <n v="24515"/>
    <n v="0"/>
    <n v="168172.9"/>
    <s v="NO_CONCILIADO"/>
  </r>
  <r>
    <x v="9"/>
    <m/>
    <x v="9"/>
    <x v="37"/>
    <m/>
    <s v="CRV"/>
    <n v="2196528"/>
    <m/>
    <s v="REGULARIZACION DE TRANSFERENCIA DEL EXTERIOR SEGUN SWIFT NO.3861 DE FECHA 09/03/2023 ORDENANTE: VICECONSULADO DE BOLIVIA EN GRANADA ESPAÑA REF.: RECAUDACIONES GESTORIA CONSULAR POR EL MES DE FEBRERO 2022 LIB. 00010011102 MIN.REL.EXT.- USD INGRESOS POR GESTORÍA CONSULAR"/>
    <m/>
    <m/>
    <m/>
    <m/>
    <n v="0"/>
    <n v="4134.71"/>
    <n v="0"/>
    <n v="28364.11"/>
    <s v="NO_CONCILIADO"/>
  </r>
  <r>
    <x v="9"/>
    <m/>
    <x v="9"/>
    <x v="37"/>
    <m/>
    <s v="CRV"/>
    <n v="2196520"/>
    <m/>
    <s v="REGULARIZACION DE TRANSFERENCIA DEL EXTERIOR SEGUN SWIFT NO.3863 DE FECHA 09/03/2023 ORDENANTE: EMBAJADA DE BOLIVIA EN PARIS FRANCIA REF.: RECAUDACIONES GESTORÍA CONSULAR POR EL MES DE FEBRERO 2022 LIB. 00010011102 MIN.REL.EXT.- USD INGRESOS POR GESTORÍA CONSULAR"/>
    <m/>
    <m/>
    <m/>
    <m/>
    <n v="0"/>
    <n v="4031.62"/>
    <n v="0"/>
    <n v="27656.91"/>
    <s v="NO_CONCILIADO"/>
  </r>
  <r>
    <x v="9"/>
    <m/>
    <x v="9"/>
    <x v="37"/>
    <m/>
    <s v="CRV"/>
    <n v="2196783"/>
    <m/>
    <s v="REGULARIZACION DE TRANSFERENCIA DEL EXTERIOR SEGUN SWIFT NO.3843 DE FECHA 09/03/2023 ORDENANTE: SECCIÓN CONSULAR DE BOLIVIA EN CHINA BEIJING REF.: RECAUDACION GESTORÍA CONSULAR POR EL MES DE FEBRERO 2023 LIB. 00010011102 MIN.REL.EXT.- USD INGRESOS POR GESTORÍA CONSULAR"/>
    <m/>
    <m/>
    <m/>
    <m/>
    <n v="0"/>
    <n v="1875"/>
    <n v="0"/>
    <n v="12862.5"/>
    <s v="NO_CONCILIADO"/>
  </r>
  <r>
    <x v="9"/>
    <m/>
    <x v="9"/>
    <x v="37"/>
    <m/>
    <s v="CRV"/>
    <n v="2197092"/>
    <m/>
    <s v="REGULARIZACION DE TRANSFERENCIA DEL EXTERIOR SEGUN SWIFT NO.3841 DE FECHA 09/03/2023 ORDENANTE: CONSULADO DE BOLIVIA EN CÁCERES BRASIL REF.: RECAUDACIÓN GESTORIA CONSULAR POR EL MES DE FEBRERO 2023 LIB. 00010011102 MIN.REL.EXT.- USD INGRESOS POR GESTORÍA CONSULAR"/>
    <m/>
    <m/>
    <m/>
    <m/>
    <n v="0"/>
    <n v="1085.01"/>
    <n v="0"/>
    <n v="7443.17"/>
    <s v="NO_CONCILIADO"/>
  </r>
  <r>
    <x v="9"/>
    <m/>
    <x v="9"/>
    <x v="37"/>
    <m/>
    <s v="CRV"/>
    <n v="2197094"/>
    <m/>
    <s v="REGULARIZACION DE TRANSFERENCIA DEL EXTERIOR SEGUN SWIFT NO.3866 DE FECHA 09/03/2023 ORDENANTE: CONSULADO GENERAL DE BOLIVIA EN EE.UU. NEW YORK REF.: RECAUDACIÓN GESTORIA CONSULAR POR EL MES DE FEBRERO 2023 LIB. 00010011102 MIN.REL.EXT.- USD INGRESOS POR GESTORÍA CONSULAR"/>
    <m/>
    <m/>
    <m/>
    <m/>
    <n v="0"/>
    <n v="4098.71"/>
    <n v="0"/>
    <n v="28117.15"/>
    <s v="NO_CONCILIADO"/>
  </r>
  <r>
    <x v="9"/>
    <m/>
    <x v="9"/>
    <x v="37"/>
    <m/>
    <s v="CRV"/>
    <n v="2197098"/>
    <m/>
    <s v="TRANSFERENCIA DEL EXTERIOR SEGUN SWIFT NO.3922 DE FECHA 09/03/2023 ORDENANTE: CONSULADO GENERAL DE BOLIVIA EN EE.UU. LOS ANGELES REF.: RECAUDACIÓN GESTORIA CONSULAR POR EL MES DE FEBRERO 2023 LIB. 00010011102 MIN.REL.EXT.- USD INGRESOS POR GESTORÍA CONSULAR"/>
    <m/>
    <m/>
    <m/>
    <m/>
    <n v="0"/>
    <n v="3541.35"/>
    <n v="0"/>
    <n v="24293.66"/>
    <s v="NO_CONCILIADO"/>
  </r>
  <r>
    <x v="9"/>
    <m/>
    <x v="9"/>
    <x v="37"/>
    <m/>
    <s v="CRV"/>
    <n v="2197096"/>
    <m/>
    <s v="TRANSFERENCIA DEL EXTERIOR SEGUN SWIFT NO.3887 DE FECHA 09/03/2023 ORDENANTE: CONSULADO GENERAL DE BOLIVIA EN EE.UU. MIAMI REF.: RECAUDACION GESTORÍA CONSULAR POR EL MES DE FEBRERO 2023 LIB. 00010011102 MIN.REL.EXT.- USD INGRESOS POR GESTORÍA CONSULAR"/>
    <m/>
    <m/>
    <m/>
    <m/>
    <n v="0"/>
    <n v="5734.6"/>
    <n v="0"/>
    <n v="39339.360000000001"/>
    <s v="NO_CONCILIADO"/>
  </r>
  <r>
    <x v="9"/>
    <m/>
    <x v="9"/>
    <x v="38"/>
    <m/>
    <s v="CRV"/>
    <n v="2198585"/>
    <m/>
    <s v="REGULARIZACION DE TRANSFERENCIA DEL EXTERIOR SEGUN SWIFT NO.3817 DE FECHA 10/03/2023 ORDENANTE: CONSULADO DE BOLIVIA EN ARGENTINA CORDOBA REF.: RECAUDACIÓN GESTORIA CONSULAR POR LOS MESES DE ABRIL Y MAYO 2022 LIB. 00010011102 MIN.REL.EXT.- USD INGRESOS POR GESTORÍA CONSULAR"/>
    <m/>
    <m/>
    <m/>
    <m/>
    <n v="0"/>
    <n v="1183.28"/>
    <n v="0"/>
    <n v="8117.3"/>
    <s v="NO_CONCILIADO"/>
  </r>
  <r>
    <x v="9"/>
    <m/>
    <x v="9"/>
    <x v="38"/>
    <m/>
    <s v="CRV"/>
    <n v="2198583"/>
    <m/>
    <s v="REGULARIZACION DE TRANSFERENCIA DEL EXTERIOR SEGUN SWIFT NO.3925 DE FECHA 10/03/2023 ORDENANTE: CONSULADO GENERAL DE BOLIVIA EN GINEBRA SUIZA REF.: RECAUDACIONES GESTORÍA CONSULAR POR EL MES DE FEBRERO 2023 LIB. 00010011102 MIN.REL.EXT.- USD INGRESOS POR GESTORÍA CONSULAR"/>
    <m/>
    <m/>
    <m/>
    <m/>
    <n v="0"/>
    <n v="7090"/>
    <n v="0"/>
    <n v="48637.4"/>
    <s v="NO_CONCILIADO"/>
  </r>
  <r>
    <x v="0"/>
    <m/>
    <x v="0"/>
    <x v="38"/>
    <m/>
    <s v="RVL"/>
    <n v="23045"/>
    <m/>
    <s v="AJUSTE COMPLEMENTARIO POR REVALORIZACION SALDOS DE ACTIVOS DE RESERVA Y OBLIGACIONES MONEDA EXTRANJERA (DOLARES) Saldo MO = -8876008.86 ;Bs/Mo: 6.86000000000 ;Saldo Bs: -60889420.77"/>
    <m/>
    <m/>
    <m/>
    <m/>
    <n v="0"/>
    <n v="0"/>
    <n v="0"/>
    <n v="0.01"/>
    <s v="NO_CONCILIADO"/>
  </r>
  <r>
    <x v="3"/>
    <m/>
    <x v="3"/>
    <x v="39"/>
    <m/>
    <s v="BOD"/>
    <n v="2099691"/>
    <m/>
    <s v="00099021001 DEPOSITO DE EFECTIVO, DEPOSITANTE: UCP-PPCR, CONCEPTO: DEVOLUCION AL TGN NRO 1041578 PPCR, CUENTA DE DEPOSITO: CUENTA UNICA DEL TESORO EN DOLARES AMERICANOS"/>
    <m/>
    <m/>
    <m/>
    <m/>
    <n v="0"/>
    <n v="7.29"/>
    <n v="0"/>
    <n v="50.01"/>
    <s v="NO_CONCILIADO"/>
  </r>
  <r>
    <x v="9"/>
    <m/>
    <x v="9"/>
    <x v="39"/>
    <m/>
    <s v="CRV"/>
    <n v="2200302"/>
    <m/>
    <s v="REGULARIZACION DE TRANSFERENCIA DEL EXTERIOR SEGUN SWIFT NO.4005 DE FECHA 13/03/2023 ORDENANTE: EMBAJADA DE BOLIVIA EN MEXICO REF.: RECAUDACIONES GESTORIA CONSULAR POR EL MES DE FEBRERO 2023 LIB. 00010011102 MIN.REL.EXT.- USD INGRESOS POR GESTORÍA CONSULAR"/>
    <m/>
    <m/>
    <m/>
    <m/>
    <n v="0"/>
    <n v="2452.88"/>
    <n v="0"/>
    <n v="16826.759999999998"/>
    <s v="NO_CONCILIADO"/>
  </r>
  <r>
    <x v="9"/>
    <m/>
    <x v="9"/>
    <x v="39"/>
    <m/>
    <s v="CRV"/>
    <n v="2200296"/>
    <m/>
    <s v="REGULARIZACION DE TRANSFERENCIA DEL EXTERIOR SEGUN SWIFT NO.3991 DE FECHA 13/03/2023 ORDENANTE: CONSULADO GENERAL DE BOLIVIA EN MADRID ESPAÑA REF.: RECAUDACIONES GESTORIA CONSULAR FEBRERO 2023 LIB. 00010011102 MIN.REL.EXT.- USD INGRESOS POR GESTORÍA CONSULAR"/>
    <m/>
    <m/>
    <m/>
    <m/>
    <n v="0"/>
    <n v="53345"/>
    <n v="0"/>
    <n v="365946.7"/>
    <s v="NO_CONCILIADO"/>
  </r>
  <r>
    <x v="9"/>
    <m/>
    <x v="9"/>
    <x v="39"/>
    <m/>
    <s v="CRV"/>
    <n v="2200294"/>
    <m/>
    <s v="REGULARIZACION DE TRANSFERENCIA DEL EXTERIOR SEGUN SWIFT NO.3611 Y NO.3610 DE FECHA 13/03/2023 ORDENANTE: EMBAJADA DE BOLIVIA EN TOKIO JAPON REF.: RECAUDACIONES GESTORIA CONSULAR POR EL MES DE FEBRERO 2023 LIB. 00010011102 MIN.REL.EXT.- USD INGRESOS POR GESTORÍA CONSULAR"/>
    <m/>
    <m/>
    <m/>
    <m/>
    <n v="0"/>
    <n v="7565.34"/>
    <n v="0"/>
    <n v="51898.23"/>
    <s v="NO_CONCILIADO"/>
  </r>
  <r>
    <x v="9"/>
    <m/>
    <x v="9"/>
    <x v="39"/>
    <m/>
    <s v="CRV"/>
    <n v="2200292"/>
    <m/>
    <s v="REGULARIZACION DE TRANSFERENCIA DEL EXTERIOR SEGUN SWIFT NO.3549 DE FECHA 13/03/2023 ORDENANTE: EMBAJADA DE BOLIVIA EN OTTAWA CANADA REF.: RECAUDACIONES GESTORIA CONSULAR POR EL MES DE FEBRERO 2023 LIB. 00010011102 MIN.REL.EXT.- USD INGRESOS POR GESTORÍA CONSULAR"/>
    <m/>
    <m/>
    <m/>
    <m/>
    <n v="0"/>
    <n v="1313.31"/>
    <n v="0"/>
    <n v="9009.31"/>
    <s v="NO_CONCILIADO"/>
  </r>
  <r>
    <x v="9"/>
    <m/>
    <x v="9"/>
    <x v="39"/>
    <m/>
    <s v="CRV"/>
    <n v="2200290"/>
    <m/>
    <s v="REGULARIZACION DE TRANSFERENCIA DEL EXTERIOR SEGUN SWIFT NO.3616 DE FECHA 13/03/2023 ORDENANTE: CONSULADO DE BOLIVIA EN VALENCIA ESPAÑA REF.: RECAUDACIONES GESTORIA CONSULAR POR EL MES DE FEBRERO 2023 LIB. 00010011102 MIN.REL.EXT.- USD INGRESOS POR GESTORÍA CONSULAR"/>
    <m/>
    <m/>
    <m/>
    <m/>
    <n v="0"/>
    <n v="16521.78"/>
    <n v="0"/>
    <n v="113339.41"/>
    <s v="NO_CONCILIADO"/>
  </r>
  <r>
    <x v="9"/>
    <m/>
    <x v="9"/>
    <x v="39"/>
    <m/>
    <s v="CRV"/>
    <n v="2200583"/>
    <m/>
    <s v="TRANSFERENCIA DEL EXTERIOR SEGUN SWIFT NO. 4044 DE FECHA 13/03/2023 ORDENANTE: CONSULADO GENERAL DE BOLIVIA EN MILAN, REF.: GESTORIA CGBMI FEBRERO 2023 TRN/20230309-00166214 (32937233097036R1) LIB. 00010011102 MIN.REL.EXT.- USD INGRESOS POR GESTORÍA CONSULAR"/>
    <m/>
    <m/>
    <m/>
    <m/>
    <n v="0"/>
    <n v="17790"/>
    <n v="0"/>
    <n v="122039.4"/>
    <s v="NO_CONCILIADO"/>
  </r>
  <r>
    <x v="9"/>
    <m/>
    <x v="9"/>
    <x v="39"/>
    <m/>
    <s v="CRV"/>
    <n v="2200452"/>
    <m/>
    <s v="TRANSFERENCIA DEL EXTERIOR SEGUN SWIFT NO.4043 DE FECHA 13/03/2023 ORDENANTE: CONSULADO DE BOLIVIA EN MURCIA, BO/N5161039B. REF.: GESTORIA, TRN/20230309-00144250 (1053660876276514) LIB. 00010011102 MIN.REL.EXT.- USD INGRESOS POR GESTORÍA CONSULAR"/>
    <m/>
    <m/>
    <m/>
    <m/>
    <n v="0"/>
    <n v="46371.67"/>
    <n v="0"/>
    <n v="318109.65999999997"/>
    <s v="NO_CONCILIADO"/>
  </r>
  <r>
    <x v="9"/>
    <m/>
    <x v="9"/>
    <x v="39"/>
    <m/>
    <s v="CRV"/>
    <n v="2200450"/>
    <m/>
    <s v="TRANSFERENCIA DEL EXTERIOR SEGUN SWIFT NO.4075 DE FECHA 13/03/2023 ORDENANTE: THE EMBASSY OF BOLIVIA/CONSULAR STJARNVAGEN SE/18150 LIDINGO, REF.: RECAUDACIÓN GESTORIA CONSULAR ENERO Y FEBRERO 23. LIB. 00010011102 MIN.REL.EXT.- USD INGRESOS POR GESTORÍA CONSULAR"/>
    <m/>
    <m/>
    <m/>
    <m/>
    <n v="0"/>
    <n v="1865"/>
    <n v="0"/>
    <n v="12793.9"/>
    <s v="NO_CONCILIADO"/>
  </r>
  <r>
    <x v="10"/>
    <m/>
    <x v="10"/>
    <x v="39"/>
    <m/>
    <s v="CRV"/>
    <n v="1056163"/>
    <m/>
    <s v="||REGULARIZACION DE LA OPERACIÓN N° S-1054932 DE F.23/2/2023 DEL DEPARTAMENTO DE OPERACIONES DE INVERSION, EN ATENCION A NOTA CITE: PGE-DGAA-HSCS-0040-CAR/23 DE F.10/3/2023 (HRE-TGL-4347) ENVIADA POR LA PROCURADURIA GENERAL DEL ESTADO. A LA LIBRETA N°00683010001, POR CUENTA DE DISCHINO + SCHAMY, PLLC IOTA TRUST ACCOUNT"/>
    <m/>
    <m/>
    <m/>
    <m/>
    <n v="0"/>
    <n v="110000"/>
    <n v="0"/>
    <n v="754600"/>
    <s v="NO_CONCILIADO"/>
  </r>
  <r>
    <x v="11"/>
    <m/>
    <x v="11"/>
    <x v="39"/>
    <m/>
    <s v="COB"/>
    <n v="1056157"/>
    <m/>
    <s v="'COBRO DE'||UTILES DE ESCRITORIO POR EL COMPROBANTE NRO.1056156 DE LA FECHA, S/G. NOTA CITE: RIBB-UAF/SCO N°041/22 DE FECHA 7/7/2022 (HRE-TGL-10413) ENVIADA POR EL REGISTRO INTERNACIONAL BOLIVIANO DE BUQUES. DEBITO DE LA LIBRETA 00020061101 MIN.DEF.-RIBB-INGRESOS VARIOS USD, COBRO DE UTILES DE ESCRITORIO."/>
    <m/>
    <m/>
    <m/>
    <m/>
    <n v="7.29"/>
    <n v="0"/>
    <n v="50.01"/>
    <n v="0"/>
    <s v="NO_CONCILIADO"/>
  </r>
  <r>
    <x v="2"/>
    <m/>
    <x v="2"/>
    <x v="40"/>
    <m/>
    <s v="NTI"/>
    <n v="17068"/>
    <m/>
    <s v="PAGO A CAF PRÉSTAMO CFA009545 VCTO. 14-03-2023 POR CUENTA DE TGN , NTI. 017068 VALOR 14-03-2023 CAPITAL USD 71.954,55 INTERESES USD 36.508,24 COMISIONES USD 90.737,85 CTA. 5970 CUENTA UNICA DEL TESORO DOLARES AMERICANOS LIB. 00099021001"/>
    <m/>
    <m/>
    <m/>
    <m/>
    <n v="199200.64000000001"/>
    <n v="0"/>
    <n v="1366516.39"/>
    <n v="0"/>
    <s v="NO_CONCILIADO"/>
  </r>
  <r>
    <x v="9"/>
    <m/>
    <x v="9"/>
    <x v="40"/>
    <m/>
    <s v="CRV"/>
    <n v="2201993"/>
    <m/>
    <s v="REGULARIZACION DE TRANSFERENCIA DEL EXTERIOR SEGUN SWIFT NO.4049 DE FECHA 14/03/2023 ORDENANTE: CONSULADO GENERAL DE BOLIVIA, CL/PROVIDENCIA CL/00699066036. REF.: GESTORIA CONSULAR MES DE FEBRERO 2023. LIB. 00010011102 MIN.REL.EXT.- USD INGRESOS POR GESTORÍA CONSULAR"/>
    <m/>
    <m/>
    <m/>
    <m/>
    <n v="0"/>
    <n v="34090.75"/>
    <n v="0"/>
    <n v="233862.55"/>
    <s v="NO_CONCILIADO"/>
  </r>
  <r>
    <x v="9"/>
    <m/>
    <x v="9"/>
    <x v="40"/>
    <m/>
    <s v="CRV"/>
    <n v="2201995"/>
    <m/>
    <s v="TRANSFERENCIA DEL EXTERIOR SEGUN SWIFT NO.4121 DE FECHA 14/03/2023 ORDENANTE: CONSULADO DE BOLIVIA EN BILBAO ESPAÑA REF.: RECAUDACIONES GESTORIA CONSULAR POR EL MES DE FEBRERO/2023 LIB. 00010011102 MIN.REL.EXT.- USD INGRESOS POR GESTORÍA CONSULAR"/>
    <m/>
    <m/>
    <m/>
    <m/>
    <n v="0"/>
    <n v="18205"/>
    <n v="0"/>
    <n v="124886.3"/>
    <s v="NO_CONCILIADO"/>
  </r>
  <r>
    <x v="9"/>
    <m/>
    <x v="9"/>
    <x v="40"/>
    <m/>
    <s v="CRV"/>
    <n v="2202001"/>
    <m/>
    <s v="REGULARIZACION DE TRANSFERENCIA DEL EXTERIOR SEGUN SWIFT NO.3801 DE FECHA 14/03/2023 ORDENANTE: EMBAJADA DE BOLIVIA EN URUGUAY MONTEVIDEO REF.: RECAUDACIONES GESTORIA CONSULAR FEBRERO 2023 LIB. 00010011102 MIN.REL.EXT.- USD INGRESOS POR GESTORÍA CONSULAR"/>
    <m/>
    <m/>
    <m/>
    <m/>
    <n v="0"/>
    <n v="1253.57"/>
    <n v="0"/>
    <n v="8599.49"/>
    <s v="NO_CONCILIADO"/>
  </r>
  <r>
    <x v="2"/>
    <m/>
    <x v="2"/>
    <x v="41"/>
    <m/>
    <s v="NTI"/>
    <n v="17192"/>
    <m/>
    <s v="PAGO A FONPLATA PRÉSTAMO BOL32/2018 II VCTO. 15-03-2023 POR CUENTA DE TGN , NTI. 017192 VALOR 15-03-2023 INTERESES USD 913.919,00 COMISIONES USD 6.988,49 CTA. 5970 CUENTA UNICA DEL TESORO DOLARES AMERICANOS LIB. 00099021001"/>
    <m/>
    <m/>
    <m/>
    <m/>
    <n v="920907.49"/>
    <n v="0"/>
    <n v="6317425.3799999999"/>
    <n v="0"/>
    <s v="NO_CONCILIADO"/>
  </r>
  <r>
    <x v="2"/>
    <m/>
    <x v="2"/>
    <x v="41"/>
    <m/>
    <s v="NTI"/>
    <n v="17143"/>
    <m/>
    <s v="PAGO A BID PRÉSTAMO 3822/BL-BO VCTO. 15-03-2023 POR CUENTA DE TGN , NTI. 017143 VALOR 15-03-2023 CAPITAL USD 561.371,88 INTERESES USD 513.477,24 COMISIONES USD 15.998,90 CTA. 5970 CUENTA UNICA DEL TESORO DOLARES AMERICANOS LIB. 00099021001"/>
    <m/>
    <m/>
    <m/>
    <m/>
    <n v="1090848.02"/>
    <n v="0"/>
    <n v="7483217.4199999999"/>
    <n v="0"/>
    <s v="NO_CONCILIADO"/>
  </r>
  <r>
    <x v="9"/>
    <m/>
    <x v="9"/>
    <x v="41"/>
    <m/>
    <s v="CRV"/>
    <n v="2203783"/>
    <m/>
    <s v="REGULARIZACION DE TRANSFERENCIA DEL EXTERIOR SEGUN SWIFT NO.4120 DE FECHA 15/03/2023 ORDENANTE: CONSULADO DE BOLIVIA EN CHILE IQUIQUE REF.: RECAUDACIÓN GESTORÍA CONSULAR POR EL MES DE FEBRERO 2023 LIB. 00010011102 MIN.REL.EXT.- USD INGRESOS POR GESTORÍA CONSULAR"/>
    <m/>
    <m/>
    <m/>
    <m/>
    <n v="0"/>
    <n v="31990"/>
    <n v="0"/>
    <n v="219451.4"/>
    <s v="NO_CONCILIADO"/>
  </r>
  <r>
    <x v="9"/>
    <m/>
    <x v="9"/>
    <x v="41"/>
    <m/>
    <s v="CRV"/>
    <n v="2203865"/>
    <m/>
    <s v="REGULARIZACION DE TRANSFERENCIA DEL EXTERIOR SEGUN SWIFT NO.4086 DE FECHA 15/03/2023 ORDENANTE: CONSULADO DE BOLIVIA EN BRASIL CORUMBA REF.: RECAUDACIÓN GESTORIA CONSULAR POR LOS MESES DE ENERO Y FEBRERO 2023 LIB. 00010011102 MIN.REL.EXT.- USD INGRESOS POR GESTORÍA CONSULAR"/>
    <m/>
    <m/>
    <m/>
    <m/>
    <n v="0"/>
    <n v="6606.9"/>
    <n v="0"/>
    <n v="45323.33"/>
    <s v="NO_CONCILIADO"/>
  </r>
  <r>
    <x v="9"/>
    <m/>
    <x v="9"/>
    <x v="41"/>
    <m/>
    <s v="CRV"/>
    <n v="2203870"/>
    <m/>
    <s v="TRANSFERENCIA DEL EXTERIOR SEGUN SWIFT NO.4164 DE FECHA 15/03/2023 ORDENANTE: CONSULADO GENERAL DE BOLIVIA EN BARCELONA ESPAÑA REF.: RECAUDACIONES GESTORIA CONSULAR POR LOS MESES DE ENERO Y FEBRERO 2023 LIB. 00010011102 MIN.REL.EXT.- USD INGRESOS POR GESTORÍA CONSULAR"/>
    <m/>
    <m/>
    <m/>
    <m/>
    <n v="0"/>
    <n v="125381"/>
    <n v="0"/>
    <n v="860113.66"/>
    <s v="NO_CONCILIADO"/>
  </r>
  <r>
    <x v="9"/>
    <m/>
    <x v="9"/>
    <x v="41"/>
    <m/>
    <s v="CRV"/>
    <n v="2203872"/>
    <m/>
    <s v="TRANSFERENCIA DEL EXTERIOR SEGUN SWIFT NO.4146 DE FECHA 15/03/2023 ORDENANTE: CONSULADO GENERAL DE BOLIVIA EN WASHINGTON EE.UU. REF.: RECAUDACION GESTORÍA CONSULAR POR EL MES DE FEBRERO 2023 LIB. 00010011102 MIN.REL.EXT.- USD INGRESOS POR GESTORÍA CONSULAR"/>
    <m/>
    <m/>
    <m/>
    <m/>
    <n v="0"/>
    <n v="34436.31"/>
    <n v="0"/>
    <n v="236233.09"/>
    <s v="NO_CONCILIADO"/>
  </r>
  <r>
    <x v="9"/>
    <m/>
    <x v="9"/>
    <x v="41"/>
    <m/>
    <s v="CRV"/>
    <n v="2203874"/>
    <m/>
    <s v="TRANSFERENCIA DEL EXTERIOR SEGUN SWIFT NO.4151 DE FECHA 15/03/2023 ORDENANTE: CONSULADO DE BOLIVIA EN MENDOZA ARGENTINA REF.: RECAUDACIÓN GESTORIA CONSULAR POR EL MES DE FEBRERO 2023 LIB. 00010011102 MIN.REL.EXT.- USD INGRESOS POR GESTORÍA CONSULAR"/>
    <m/>
    <m/>
    <m/>
    <m/>
    <n v="0"/>
    <n v="1111"/>
    <n v="0"/>
    <n v="7621.46"/>
    <s v="NO_CONCILIADO"/>
  </r>
  <r>
    <x v="0"/>
    <m/>
    <x v="0"/>
    <x v="41"/>
    <m/>
    <s v="RVL"/>
    <n v="23061"/>
    <m/>
    <s v="AJUSTE COMPLEMENTARIO POR REVALORIZACION SALDOS DE ACTIVOS DE RESERVA Y OBLIGACIONES MONEDA EXTRANJERA (DOLARES) Saldo MO = -3681206.79 ;Bs/Mo: 6.86000000000 ;Saldo Bs: -25253078.62"/>
    <m/>
    <m/>
    <m/>
    <m/>
    <n v="0"/>
    <n v="0"/>
    <n v="0.04"/>
    <n v="0"/>
    <s v="NO_CONCILIADO"/>
  </r>
  <r>
    <x v="0"/>
    <m/>
    <x v="0"/>
    <x v="42"/>
    <m/>
    <s v="RVL"/>
    <n v="23065"/>
    <m/>
    <s v="AJUSTE COMPLEMENTARIO POR REVALORIZACION SALDOS DE ACTIVOS DE RESERVA Y OBLIGACIONES MONEDA EXTRANJERA (DOLARES) Saldo MO = -13795749.99 ;Bs/Mo: 6.86000000000 ;Saldo Bs: -94638844.94"/>
    <m/>
    <m/>
    <m/>
    <m/>
    <n v="0"/>
    <n v="0"/>
    <n v="0.01"/>
    <n v="0"/>
    <s v="NO_CONCILIADO"/>
  </r>
  <r>
    <x v="2"/>
    <m/>
    <x v="2"/>
    <x v="43"/>
    <m/>
    <s v="NTI"/>
    <n v="17084"/>
    <m/>
    <s v="PAGO A CAF PRÉSTAMO CFA11694 VCTO. 17-03-2023 POR CUENTA DE TGN , NTI. 017084 VALOR 17-03-2023 COMISIONES USD 76.963,78 CTA. 5970 CUENTA UNICA DEL TESORO DOLARES AMERICANOS LIB. 00099021001"/>
    <m/>
    <m/>
    <m/>
    <m/>
    <n v="76963.78"/>
    <n v="0"/>
    <n v="527971.53"/>
    <n v="0"/>
    <s v="NO_CONCILIADO"/>
  </r>
  <r>
    <x v="2"/>
    <m/>
    <x v="2"/>
    <x v="43"/>
    <m/>
    <s v="NTI"/>
    <n v="1056712"/>
    <m/>
    <s v="||PAGO A AFD PRÉSTAMO CBO 1037 02 L POR CUENTA DEL TGN VALOR 17/03/2023 COMISION DE EVALUACIÓN POR EUR1.000.000,00 SEGÚN NOTA MEFP/VTCP/DGCP/UODP/N° 275/2023 DEL 17/03/2023 LIBRETA N°00099021001 TGN-RECURSOS ORDINARIOS-DÓLARES AMERICANOS (5970)"/>
    <m/>
    <m/>
    <m/>
    <m/>
    <n v="1061402.33"/>
    <n v="0"/>
    <n v="7281219.9800000004"/>
    <n v="0"/>
    <s v="NO_CONCILIADO"/>
  </r>
  <r>
    <x v="9"/>
    <m/>
    <x v="9"/>
    <x v="43"/>
    <m/>
    <s v="CRV"/>
    <n v="2206918"/>
    <m/>
    <s v="REGULARIZACION DE TRANSFERENCIA DEL EXTERIOR SEGUN SWIFT NO.4239 DE FECHA 17/03/2023 ORDENANTE: VICECONSULADO DE BOLIVIA EN ARGENTINA LA PLATA REF.: RECAUDACIÓN GESTORIA CONSULAR POR LOS MESES DE ENERO Y FEBRERO 2023 Y LOS SUPERAVITARIOS DE LA GESTION 2022 LIB. 00010011102 MIN.REL.EXT.- USD INGRESOS POR GESTORÍA CONSULAR"/>
    <m/>
    <m/>
    <m/>
    <m/>
    <n v="0"/>
    <n v="1938.85"/>
    <n v="0"/>
    <n v="13300.51"/>
    <s v="NO_CONCILIADO"/>
  </r>
  <r>
    <x v="9"/>
    <m/>
    <x v="9"/>
    <x v="43"/>
    <m/>
    <s v="CRV"/>
    <n v="2206916"/>
    <m/>
    <s v="REGULARIZACION DE TRANSFERENCIA DEL EXTERIOR SEGUN SWIFT NO.4271 DE FECHA 17/03/2023 ORDENANTE: CONSULADO DE BOLIVIA EN CHILE CALAMA REF.: RECAUDACIÓN GESTORIA CONSULAR POR EL MES DE FEBRERO 2023 LIB. 00010011102 MIN.REL.EXT.- USD INGRESOS POR GESTORÍA CONSULAR"/>
    <m/>
    <m/>
    <m/>
    <m/>
    <n v="0"/>
    <n v="17840.5"/>
    <n v="0"/>
    <n v="122385.83"/>
    <s v="NO_CONCILIADO"/>
  </r>
  <r>
    <x v="9"/>
    <m/>
    <x v="9"/>
    <x v="43"/>
    <m/>
    <s v="CRV"/>
    <n v="2206922"/>
    <m/>
    <s v="REGULARIZACION DE TRANSFERENCIA DEL EXTERIOR SEGUN SWIFT NO.4261 DE FECHA 17/03/2023 ORDENANTE: CONSULADO GENERAL DE BOLIVIA EN LIMA PERÚ REF.: RECAUDACIONES GESTORIA CONSULAR FEBRERO 2023 LIB. 00010011102 MIN.REL.EXT.- USD INGRESOS POR GESTORÍA CONSULAR"/>
    <m/>
    <m/>
    <m/>
    <m/>
    <n v="0"/>
    <n v="1192.54"/>
    <n v="0"/>
    <n v="8180.82"/>
    <s v="NO_CONCILIADO"/>
  </r>
  <r>
    <x v="9"/>
    <m/>
    <x v="9"/>
    <x v="43"/>
    <m/>
    <s v="CRV"/>
    <n v="2206924"/>
    <m/>
    <s v="REGULARIZACION DE TRANSFERENCIA DEL EXTERIOR SEGUN SWIFT NO.4119 DE FECHA 17/03/2023 ORDENANTE: EMBAJADA DE BOLIVIA EN ROMA ITALIA REF.: RECAUDACIONES GESTORÍA CONSULAR POR EL MES DE FEBRERO 2023 LIB. 00010011102 MIN.REL.EXT.- USD INGRESOS POR GESTORÍA CONSULAR"/>
    <m/>
    <m/>
    <m/>
    <m/>
    <n v="0"/>
    <n v="2222.41"/>
    <n v="0"/>
    <n v="15245.73"/>
    <s v="NO_CONCILIADO"/>
  </r>
  <r>
    <x v="0"/>
    <m/>
    <x v="0"/>
    <x v="43"/>
    <m/>
    <s v="RVL"/>
    <n v="23069"/>
    <m/>
    <s v="AJUSTE COMPLEMENTARIO POR REVALORIZACION SALDOS DE ACTIVOS DE RESERVA Y OBLIGACIONES MONEDA EXTRANJERA (DOLARES) Saldo MO = -9641267.69 ;Bs/Mo: 6.86000000000 ;Saldo Bs: -66139096.36"/>
    <m/>
    <m/>
    <m/>
    <m/>
    <n v="0"/>
    <n v="0"/>
    <n v="0.01"/>
    <n v="0"/>
    <s v="NO_CONCILIADO"/>
  </r>
  <r>
    <x v="12"/>
    <m/>
    <x v="12"/>
    <x v="44"/>
    <m/>
    <s v="CRV"/>
    <n v="2209739"/>
    <m/>
    <s v="TRANSFERENCIA RECIBIDA DEL EXTERIOR SEGÚN MENSAJES SWIFT Nos. 4480-4479 (REM.EXT.) DE FECHA 21-03-2023 POR DESEMBOLSO DE CAF PRÉSTAMO CFA011250 EMERGENCIA SANITARIA COVID-19 LIBRETA N° 00046057010 MS-USD. EMERGENCIA SANITARIA FORTAL. SISTEMA DE SALUD-CAF"/>
    <m/>
    <m/>
    <m/>
    <m/>
    <n v="0"/>
    <n v="25000000"/>
    <n v="0"/>
    <n v="171500000"/>
    <s v="NO_CONCILIADO"/>
  </r>
  <r>
    <x v="9"/>
    <m/>
    <x v="9"/>
    <x v="44"/>
    <m/>
    <s v="CRV"/>
    <n v="2210037"/>
    <m/>
    <s v="REGULARIZACION DE TRANSFERENCIA DEL EXTERIOR SEGUN SWIFT NO.2452 DE FECHA 21/03/2023 ORDENANTE: EMBAJADA DE BOLIVIA EN ROMA ITALIA REF.: RECAUDACIONES GESTORIA CONSULAR POR EL MES DE ENERO 2023 LIB. 00010011102 MIN.REL.EXT.- USD INGRESOS POR GESTORÍA CONSULAR"/>
    <m/>
    <m/>
    <m/>
    <m/>
    <n v="0"/>
    <n v="4851.07"/>
    <n v="0"/>
    <n v="33278.339999999997"/>
    <s v="NO_CONCILIADO"/>
  </r>
  <r>
    <x v="9"/>
    <m/>
    <x v="9"/>
    <x v="44"/>
    <m/>
    <s v="CRV"/>
    <n v="2210035"/>
    <m/>
    <s v="REGULARIZACION DE TRANSFERENCIA DEL EXTERIOR SEGUN SWIFT NO.2460 DE FECHA 21/03/2023 ORDENANTE: CONSULADO GENERAL DE BOLIVIA EN MILAN ITALIA REF.: RECAUDACIONES GESTORIA CONSULAR POR EL MES DE ENERO 2023 LIB. 00010011102 MIN.REL.EXT.- USD INGRESOS POR GESTORÍA CONSULAR"/>
    <m/>
    <m/>
    <m/>
    <m/>
    <n v="0"/>
    <n v="16190"/>
    <n v="0"/>
    <n v="111063.4"/>
    <s v="NO_CONCILIADO"/>
  </r>
  <r>
    <x v="9"/>
    <m/>
    <x v="9"/>
    <x v="44"/>
    <m/>
    <s v="CRV"/>
    <n v="2210033"/>
    <m/>
    <s v="REGULARIZACION DE TRANSFERENCIA DEL EXTERIOR SEGUN SWIFT NO.2477 DE FECHA 21/03/2023 ORDENANTE: CONSULADO GENERAL DE BOLIVIA EN BUENOS AIRES ARGENTINA REF.: RECAUDACIONES GESTORÍA CONSULAR POR EL MES DE ENERO 2023 LIB. 00010011102 MIN.REL.EXT.- USD INGRESOS POR GESTORÍA CONSULAR"/>
    <m/>
    <m/>
    <m/>
    <m/>
    <n v="0"/>
    <n v="33975.21"/>
    <n v="0"/>
    <n v="233069.94"/>
    <s v="NO_CONCILIADO"/>
  </r>
  <r>
    <x v="9"/>
    <m/>
    <x v="9"/>
    <x v="44"/>
    <m/>
    <s v="CRV"/>
    <n v="2210031"/>
    <m/>
    <s v="REGULARIZACION DE TRANSFERENCIA DEL EXTERIOR SEGUN SWIFT NO.2485 DE FECHA 21/03/2023 ORDENANTE: CONSULADO GENERAL DE BOLIVIA EN GINEBRA SUIZA REF.: RECAUDACIONES GESTORÍA CONSULAR POR EL MES DE ENERO/2023 LIB. 00010011102 MIN.REL.EXT.- USD INGRESOS POR GESTORÍA CONSULAR"/>
    <m/>
    <m/>
    <m/>
    <m/>
    <n v="0"/>
    <n v="5270"/>
    <n v="0"/>
    <n v="36152.199999999997"/>
    <s v="NO_CONCILIADO"/>
  </r>
  <r>
    <x v="9"/>
    <m/>
    <x v="9"/>
    <x v="44"/>
    <m/>
    <s v="CRV"/>
    <n v="2210029"/>
    <m/>
    <s v="REGULARIZACION DE TRANSFERENCIA DEL EXTERIOR SEGUN SWIFT NO.2461 DE FECHA 21/03/2023 ORDENANTE: CONSULADO DE BOLIVIA EN CHILE ANTOFAGASTA REF.: RECAUDACIÓN GESTORIA CONSULAR POR EL MES DE ENERO 2023 LIB. 00010011102 MIN.REL.EXT.- USD INGRESOS POR GESTORÍA CONSULAR"/>
    <m/>
    <m/>
    <m/>
    <m/>
    <n v="0"/>
    <n v="25911.82"/>
    <n v="0"/>
    <n v="177755.09"/>
    <s v="NO_CONCILIADO"/>
  </r>
  <r>
    <x v="9"/>
    <m/>
    <x v="9"/>
    <x v="44"/>
    <m/>
    <s v="CRV"/>
    <n v="2210027"/>
    <m/>
    <s v="REGULARIZACION DE TRANSFERENCIA DEL EXTERIOR SEGUN SWIFT NO.2592 DE FECHA 21/03/2023 ORDENANTE: CONSULADO GENERAL DE BOLIVIA EN EE.UU. HOUSTON REF.: RECAUDACIÓN GESTORIA CONSULAR POR EL MES DE ENERO 2023 LIB. 00010011102 MIN.REL.EXT.- USD INGRESOS POR GESTORÍA CONSULAR"/>
    <m/>
    <m/>
    <m/>
    <m/>
    <n v="0"/>
    <n v="2175.91"/>
    <n v="0"/>
    <n v="14926.74"/>
    <s v="NO_CONCILIADO"/>
  </r>
  <r>
    <x v="3"/>
    <m/>
    <x v="3"/>
    <x v="45"/>
    <m/>
    <s v="CRV"/>
    <n v="2211233"/>
    <m/>
    <s v="TRANSFERENCIA RECIBIDA DEL EXTERIOR SEGÚN MENSAJES SWIFT Nos. 4573-4558 (REM.EXT.) DE FECHA 22-03-2023 POR DESEMBOLSO DE BID PRÉSTAMO 4403/BL-BO REQ 00016 BO 2023140059 LIBRETA N° 00086047007 MMAYA-UCEP MI RIEGO IMPLEMENTACION PROGRAMA BOLIVIA RESILIENTE"/>
    <m/>
    <m/>
    <m/>
    <m/>
    <n v="0"/>
    <n v="1500000"/>
    <n v="0"/>
    <n v="10290000"/>
    <s v="NO_CONCILIADO"/>
  </r>
  <r>
    <x v="3"/>
    <m/>
    <x v="3"/>
    <x v="45"/>
    <m/>
    <s v="COB"/>
    <n v="2211233"/>
    <m/>
    <s v="TRANSFERENCIA RECIBIDA DEL EXTERIOR SEGÚN MENSAJES SWIFT Nos. 4573-4558 (REM.EXT.) DE FECHA 22-03-2023 POR DESEMBOLSO DE BID PRÉSTAMO 4403/BL-BO REQ 00016 BO 2023140059 LIBRETA N° 00086047007 MMAYA-UCEP MI RIEGO IMPLEMENTACION PROGRAMA BOLIVIA RESILIENTE REF.: UTILES DE ESCRITORIO"/>
    <m/>
    <m/>
    <m/>
    <m/>
    <n v="7.29"/>
    <n v="0"/>
    <n v="50.01"/>
    <n v="0"/>
    <s v="NO_CONCILIADO"/>
  </r>
  <r>
    <x v="12"/>
    <m/>
    <x v="12"/>
    <x v="46"/>
    <m/>
    <s v="CRV"/>
    <n v="2212956"/>
    <m/>
    <s v="TRANSFERENCIA RECIBIDA DEL EXTERIOR SEGÚN MENSAJES SWIFT Nos. 4619-4589 (REM.EXT.) DE FECHA 23-03-2023 POR DESEMBOLSO DE BID PRÉSTAMO 4612/BL-BO REQ 00014 BO 2023140489 LIBRETA N° 00046057009 MS-USD PROG. MEJORA SERV. DE SALUD MATERNA NEONATAL BID4612"/>
    <m/>
    <m/>
    <m/>
    <m/>
    <n v="0"/>
    <n v="2804817"/>
    <n v="0"/>
    <n v="19241044.620000001"/>
    <s v="NO_CONCILIADO"/>
  </r>
  <r>
    <x v="12"/>
    <m/>
    <x v="12"/>
    <x v="46"/>
    <m/>
    <s v="COB"/>
    <n v="2212956"/>
    <m/>
    <s v="TRANSFERENCIA RECIBIDA DEL EXTERIOR SEGÚN MENSAJES SWIFT Nos. 4619-4589 (REM.EXT.) DE FECHA 23-03-2023 POR DESEMBOLSO DE BID PRÉSTAMO 4612/BL-BO REQ 00014 BO 2023140489 LIBRETA N° 00046057009 MS-USD PROG. MEJORA SERV. DE SALUD MATERNA NEONATAL BID4612 REF.: UTILES DE ESCRITORIO"/>
    <m/>
    <m/>
    <m/>
    <m/>
    <n v="7.29"/>
    <n v="0"/>
    <n v="50.01"/>
    <n v="0"/>
    <s v="NO_CONCILIADO"/>
  </r>
  <r>
    <x v="9"/>
    <m/>
    <x v="9"/>
    <x v="46"/>
    <m/>
    <s v="CRV"/>
    <n v="2213227"/>
    <m/>
    <s v="TRANSFERENCIA DEL EXTERIOR SEGUN SWIFT NO.4641 DE FECHA 23/03/2023 ORDENANTE: EMBAJADA DE BOLIVIA EN VIENA AUSTRIA REF.: RECAUDACIONES GESTORIA CONSULAR POR LOS MESES DE ENERO Y FEBRERO 2023 LIB. 00010011102 MIN.REL.EXT.- USD INGRESOS POR GESTORÍA CONSULAR"/>
    <m/>
    <m/>
    <m/>
    <m/>
    <n v="0"/>
    <n v="1240.96"/>
    <n v="0"/>
    <n v="8512.99"/>
    <s v="NO_CONCILIADO"/>
  </r>
  <r>
    <x v="11"/>
    <m/>
    <x v="11"/>
    <x v="46"/>
    <m/>
    <s v="COB"/>
    <n v="1057024"/>
    <m/>
    <s v="'COBRO DE'||UTILES DE ESCRITORIO POR EL COMPROBANTE NRO.1057023 DE LA FECHA, S/G. NOTA CITE: RIBB-UAF/SCO N°041/22 DE FECHA 7/7/2022 (HRE-TGL-10413) ENVIADA POR EL REGISTRO INTERNACIONAL BOLIVIANO DE BUQUES. DEBITO DE LA LIBRETA 00020061101 MIN.DEF.-RIBB-INGRESOS VARIOS USD, COBRO DE UTILES DE ESCRITORIO."/>
    <m/>
    <m/>
    <m/>
    <m/>
    <n v="7.29"/>
    <n v="0"/>
    <n v="50.01"/>
    <n v="0"/>
    <s v="NO_CONCILIADO"/>
  </r>
  <r>
    <x v="2"/>
    <m/>
    <x v="2"/>
    <x v="47"/>
    <m/>
    <s v="CRV"/>
    <n v="1057102"/>
    <m/>
    <s v="'TRANSFERENCIA'||RECIBIDA DEL EXTERIOR SEGÚN MENSAJE SWIFT NRO. 4755 (REM. EXT.) DE LA FECHA, POR DESEMBOLSO DE LA AFD, PRÉSTAMO CBO-1037 02 L LIB. 00099021001 TGN-RECURSOS ORDINARIOS-DÓLARES AMERICANOS (5970)"/>
    <m/>
    <m/>
    <m/>
    <m/>
    <n v="0"/>
    <n v="108479883.38"/>
    <n v="0"/>
    <n v="744171999.99000001"/>
    <s v="NO_CONCILIADO"/>
  </r>
  <r>
    <x v="0"/>
    <m/>
    <x v="0"/>
    <x v="47"/>
    <m/>
    <s v="RVL"/>
    <n v="23097"/>
    <m/>
    <s v="AJUSTE COMPLEMENTARIO POR REVALORIZACION SALDOS DE ACTIVOS DE RESERVA Y OBLIGACIONES MONEDA EXTRANJERA (DOLARES) Saldo MO = -143648714.88 ;Bs/Mo: 6.86000000000 ;Saldo Bs: -985430184.07"/>
    <m/>
    <m/>
    <m/>
    <m/>
    <n v="0"/>
    <n v="0"/>
    <n v="0"/>
    <n v="0.01"/>
    <s v="NO_CONCILIADO"/>
  </r>
  <r>
    <x v="0"/>
    <m/>
    <x v="0"/>
    <x v="48"/>
    <m/>
    <s v="RVL"/>
    <n v="23104"/>
    <m/>
    <s v="AJUSTE COMPLEMENTARIO POR REVALORIZACION SALDOS DE ACTIVOS DE RESERVA Y OBLIGACIONES MONEDA EXTRANJERA (DOLARES) Saldo MO = -128924032.21 ;Bs/Mo: 6.86000000000 ;Saldo Bs: -884418860.95"/>
    <m/>
    <m/>
    <m/>
    <m/>
    <n v="0"/>
    <n v="0"/>
    <n v="0"/>
    <n v="0.01"/>
    <s v="NO_CONCILIADO"/>
  </r>
  <r>
    <x v="7"/>
    <m/>
    <x v="7"/>
    <x v="49"/>
    <m/>
    <s v="CRV"/>
    <n v="2217834"/>
    <m/>
    <s v="TRANSFERENCIA RECIBIDA DEL EXTERIOR SEGÚN MENSAJES SWIFT Nos. 4868-4867 (REM.EXT.) DE FECHA 28-03-2023 POR DESEMBOLSO DE IDA PRÉSTAMO 5744-BO 23 LIBRETA N° 00291014379 ABC-USD-5744-5745-REHAB.CUMPL.ESTAND.(CRECE) CARR.STA.CRUZ.TR"/>
    <m/>
    <m/>
    <m/>
    <m/>
    <n v="0"/>
    <n v="2752145"/>
    <n v="0"/>
    <n v="18879714.699999999"/>
    <s v="NO_CONCILIADO"/>
  </r>
  <r>
    <x v="0"/>
    <m/>
    <x v="0"/>
    <x v="49"/>
    <m/>
    <s v="RVL"/>
    <n v="23108"/>
    <m/>
    <s v="AJUSTE COMPLEMENTARIO POR REVALORIZACION SALDOS DE ACTIVOS DE RESERVA Y OBLIGACIONES MONEDA EXTRANJERA (DOLARES) Saldo MO = -130314182.22 ;Bs/Mo: 6.86000000000 ;Saldo Bs: -893955290.04"/>
    <m/>
    <m/>
    <m/>
    <m/>
    <n v="0"/>
    <n v="0"/>
    <n v="0.01"/>
    <n v="0"/>
    <s v="NO_CONCILIADO"/>
  </r>
  <r>
    <x v="13"/>
    <m/>
    <x v="13"/>
    <x v="50"/>
    <m/>
    <s v="CRV"/>
    <n v="2219190"/>
    <m/>
    <s v="TRANSFERENCIA RECIBIDA DEL EXTERIOR SEGÚN MENSAJES SWIFT Nos. 4942-4941 (REM.EXT.) DE FECHA 29-03-2023 POR DESEMBOLSO DE IDA PRÉSTAMO 4923-BO 54 LIBRETA N° 00389014301 NAABOL U$ MEJORAMIENTO AEROPUERTO DE RURRENABAQUE"/>
    <m/>
    <m/>
    <m/>
    <m/>
    <n v="0"/>
    <n v="305871.96999999997"/>
    <n v="0"/>
    <n v="2098281.71"/>
    <s v="NO_CONCILIADO"/>
  </r>
  <r>
    <x v="13"/>
    <m/>
    <x v="13"/>
    <x v="50"/>
    <m/>
    <s v="COB"/>
    <n v="2219190"/>
    <m/>
    <s v="TRANSFERENCIA RECIBIDA DEL EXTERIOR SEGÚN MENSAJES SWIFT Nos. 4942-4941 (REM.EXT.) DE FECHA 29-03-2023 POR DESEMBOLSO DE IDA PRÉSTAMO 4923-BO 54 LIBRETA N° 00389014301 NAABOL U$ MEJORAMIENTO AEROPUERTO DE RURRENABAQUE REF.: UTILES DE ESCRITORIO"/>
    <m/>
    <m/>
    <m/>
    <m/>
    <n v="7.29"/>
    <n v="0"/>
    <n v="50.01"/>
    <n v="0"/>
    <s v="NO_CONCILIADO"/>
  </r>
  <r>
    <x v="14"/>
    <m/>
    <x v="14"/>
    <x v="50"/>
    <m/>
    <s v="CRV"/>
    <n v="1057334"/>
    <m/>
    <s v="||DEVOLUCION DE FONDOS DE SOL. 044736-17955 DE FECHA 28/03/2023 A SOL. DE MIN.DE EDUCACION A FAVOR DE UNIVERSITY OF SHEFFIELD REF:MARIA FERNANDA ROJAS MICHAGA , NUMERO DE NIT 1016221022 NO CORRESPONDE AL MIN.DE EDUCACION. LIB.00099021001 TGN-RECURSOS ORDINARIOS-DOLARES AMERICANOS"/>
    <m/>
    <m/>
    <m/>
    <m/>
    <n v="0"/>
    <n v="299.35000000000002"/>
    <n v="0"/>
    <n v="2053.54"/>
    <s v="NO_CONCILIADO"/>
  </r>
  <r>
    <x v="15"/>
    <m/>
    <x v="15"/>
    <x v="51"/>
    <m/>
    <s v="CRV"/>
    <n v="1057434"/>
    <m/>
    <s v="||TRANSFERENCIA DE FONDOS SEGUN MENSAJES SWIFT NROS. 5087 Y 5086 DE LA FECHA Y NOTA CITE: ABE-DGE 431/2022 DE FECHA 25/05/2022 (HRE-TGL-8147) REMITIDA POR AGENCIA BOLIVIANA ESPACIAL. (SECTOR PÚBLICO - SERVICIOS) LIBRETA N°00585012001 ABE-VENTA DE SERVICIOS DE COMUNICACIÓN, POR CUENTA DE SES S A"/>
    <m/>
    <m/>
    <m/>
    <m/>
    <n v="0"/>
    <n v="1880"/>
    <n v="0"/>
    <n v="12896.8"/>
    <s v="NO_CONCILIADO"/>
  </r>
  <r>
    <x v="0"/>
    <m/>
    <x v="0"/>
    <x v="51"/>
    <m/>
    <s v="RVL"/>
    <n v="23117"/>
    <m/>
    <s v="AJUSTE COMPLEMENTARIO POR REVALORIZACION SALDOS DE ACTIVOS DE RESERVA Y OBLIGACIONES MONEDA EXTRANJERA (DOLARES) Saldo MO = -127816215.53 ;Bs/Mo: 6.86000000000 ;Saldo Bs: -876819238.55"/>
    <m/>
    <m/>
    <m/>
    <m/>
    <n v="0"/>
    <n v="0"/>
    <n v="0.01"/>
    <n v="0"/>
    <s v="NO_CONCILIADO"/>
  </r>
  <r>
    <x v="2"/>
    <m/>
    <x v="2"/>
    <x v="52"/>
    <m/>
    <s v="NTI"/>
    <n v="17181"/>
    <m/>
    <s v="PAGO A AFD PRÉSTAMO CBO-1011-02-C VCTO. 31-03-2023 POR CUENTA DE TGN , NTI. 017181 VALOR 31-03-2023 CAPITAL EUR 533.333,34 INTERESES EUR 204.936,97 CTA. 5970 CUENTA UNICA DEL TESORO DOLARES AMERICANOS LIB. 00099021001"/>
    <m/>
    <m/>
    <m/>
    <m/>
    <n v="805013.82"/>
    <n v="0"/>
    <n v="5522394.8099999996"/>
    <n v="0"/>
    <s v="NO_CONCILIADO"/>
  </r>
  <r>
    <x v="2"/>
    <m/>
    <x v="2"/>
    <x v="52"/>
    <m/>
    <s v="NTI"/>
    <n v="17205"/>
    <m/>
    <s v="PAGO A BANCO EUROPEO DE INV PRÉSTAMO FI No 88662 VCTO. 31-03-2023 POR CUENTA DE TGN , NTI. 017205 VALOR 31-03-2023 INTERESES USD 808.313,75 COMISIONES USD 32.946,63 CTA. 5970 CUENTA UNICA DEL TESORO DOLARES AMERICANOS LIB. 00099021001"/>
    <m/>
    <m/>
    <m/>
    <m/>
    <n v="841260.38"/>
    <n v="0"/>
    <n v="5771046.21"/>
    <n v="0"/>
    <s v="NO_CONCILIADO"/>
  </r>
  <r>
    <x v="2"/>
    <m/>
    <x v="2"/>
    <x v="52"/>
    <m/>
    <s v="NTI"/>
    <n v="17169"/>
    <m/>
    <s v="PAGO A AFD PRÉSTAMO CBO-1014-01-E VCTO. 31-03-2023 POR CUENTA DE TGN , NTI. 017169 VALOR 31-03-2023 CAPITAL EUR 5.100.000,00 INTERESES EUR 908.584,45 CTA. 5970 CUENTA UNICA DEL TESORO DOLARES AMERICANOS LIB. 00099021001"/>
    <m/>
    <m/>
    <m/>
    <m/>
    <n v="6551792.0199999996"/>
    <n v="0"/>
    <n v="44945293.259999998"/>
    <n v="0"/>
    <s v="NO_CONCILIADO"/>
  </r>
  <r>
    <x v="14"/>
    <m/>
    <x v="14"/>
    <x v="52"/>
    <m/>
    <s v="DVD"/>
    <n v="17970"/>
    <m/>
    <s v="TRANSFERENCIA DE FONDOS AL EXTERIOR A SOLICITUD DE MINISTERIO DE EDUCACION SEGUN SOLICITUD 17970 REF: HR 9862 TRANSFERENCIA A FAVOR DEL BECARIO JOEL JOSE QUISBERTH RODRIGUEZ CON CI 6826767 LP POR CONCEPTO DE ASIGNACIONES MENSUALES FEBRERO MARZO Y ABRIL 2023 QUIEN CURSA LA MAESTRIA EN ING QUIMICA EQU LIB. 00099021001 TGN-RECURSOS ORDINARIOS-DOLARES AMERICANOS (5970) POR DIFERENCIAL CAMBIARIO"/>
    <m/>
    <m/>
    <m/>
    <m/>
    <n v="90.04"/>
    <n v="0"/>
    <n v="617.66999999999996"/>
    <n v="0"/>
    <s v="NO_CONCILIADO"/>
  </r>
  <r>
    <x v="14"/>
    <m/>
    <x v="14"/>
    <x v="52"/>
    <m/>
    <s v="DVD"/>
    <n v="17969"/>
    <m/>
    <s v="TRANSFERENCIA DE FONDOS AL EXTERIOR A SOLICITUD DE MINISTERIO DE EDUCACION SEGUN SOLICITUD 17969 REF: POR TRANSFERENCIA A FAVOR DE LA UNIVERSIDAD QUEENSLAND POR DE PAGO DE COLEGIATURA PRIMER SEMESTRE GESTION 2023 DE BECARIO JOEL JOSE QUISBERTH RODRIGUEZ QUIEN CURSA LA MAESTRIA EN ING QUIMICA EQUIVAL LIB. 00099021001 TGN-RECURSOS ORDINARIOS-DOLARES AMERICANOS (5970) POR DIFERENCIAL CAMBIARIO"/>
    <m/>
    <m/>
    <m/>
    <m/>
    <n v="345.19"/>
    <n v="0"/>
    <n v="2368"/>
    <n v="0"/>
    <s v="NO_CONCILIADO"/>
  </r>
  <r>
    <x v="16"/>
    <m/>
    <x v="16"/>
    <x v="52"/>
    <m/>
    <s v="CRV"/>
    <n v="1057667"/>
    <m/>
    <s v="||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
    <m/>
    <m/>
    <m/>
    <m/>
    <n v="0"/>
    <n v="45873.95"/>
    <n v="0"/>
    <n v="314695.3"/>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
  <r>
    <x v="0"/>
    <n v="7"/>
    <x v="0"/>
    <x v="0"/>
    <n v="2"/>
    <s v="00086071003"/>
    <s v="De: 00086071003 A:00066031015 Transferencia que realizamos a solicitud del Ministerio de Planificación del Desarrollo mediante nota CITE: MPD/VIPFE/DGGFE/UAP-NE 3925/2022, correspondiente a la reversión de saldos de Proyectos Financiados co"/>
    <m/>
    <m/>
    <m/>
    <m/>
    <m/>
    <m/>
    <n v="140894.04999999999"/>
    <n v="0"/>
    <n v="140894.04999999999"/>
  </r>
  <r>
    <x v="1"/>
    <n v="1"/>
    <x v="1"/>
    <x v="1"/>
    <n v="14"/>
    <s v="00081011101"/>
    <s v="De: 00081011101 A:00099021001 De: 00081011101 A:00099021001 Transferencia que realizamos a solicitud de la Dirección General de Crédito Público con nota interna CITE:MEFP/VTCP/DGCP/UODP/Nº930/2022, en cumplimiento a lo establecido en el par"/>
    <m/>
    <m/>
    <m/>
    <m/>
    <m/>
    <m/>
    <n v="12856.26"/>
    <n v="0"/>
    <n v="12856.26"/>
  </r>
  <r>
    <x v="2"/>
    <n v="2"/>
    <x v="2"/>
    <x v="1"/>
    <n v="14"/>
    <s v="00099021001"/>
    <s v="De: 00081011101 A:00099021001 De: 00081011101 A:00099021001 Transferencia que realizamos a solicitud de la Dirección General de Crédito Público con nota interna CITE:MEFP/VTCP/DGCP/UODP/Nº930/2022, en cumplimiento a lo establecido en el par"/>
    <m/>
    <m/>
    <m/>
    <m/>
    <m/>
    <m/>
    <n v="0"/>
    <n v="12856.26"/>
    <n v="12856.26"/>
  </r>
  <r>
    <x v="3"/>
    <n v="1"/>
    <x v="2"/>
    <x v="2"/>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r>
  <r>
    <x v="1"/>
    <n v="12"/>
    <x v="1"/>
    <x v="2"/>
    <n v="20"/>
    <s v="00081127001"/>
    <s v="De: 00081127001 A:00099021001 Transferencia que realizamos a solicitud del Ministerio de Obras Públicas, Servicios y Vivienda mediante nota CITE: MOPSV/DGAA/No 001/2022 en el marco del parágrafo I Artículo 15 de la Ley No 1267 de 20 de Dic"/>
    <m/>
    <m/>
    <m/>
    <m/>
    <m/>
    <m/>
    <n v="1378792.77"/>
    <n v="0"/>
    <n v="1378792.77"/>
  </r>
  <r>
    <x v="2"/>
    <n v="2"/>
    <x v="2"/>
    <x v="2"/>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r>
  <r>
    <x v="4"/>
    <n v="1"/>
    <x v="3"/>
    <x v="3"/>
    <n v="27"/>
    <s v="00513012004"/>
    <s v="De: 00513012004 A:00099021001 Transferencia de recursos a solicitud de Yacimientos Petrolíferos Fiscales Bolivianos mediante nota CITE: GAFC/DFC-0010/2023 (operación bimonetarias) destinados a pagos en moneda extranjera por importación de h"/>
    <m/>
    <m/>
    <m/>
    <m/>
    <m/>
    <m/>
    <n v="216593812.59"/>
    <n v="0"/>
    <n v="216593812.59"/>
  </r>
  <r>
    <x v="2"/>
    <n v="2"/>
    <x v="2"/>
    <x v="3"/>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r>
  <r>
    <x v="5"/>
    <n v="8"/>
    <x v="4"/>
    <x v="4"/>
    <n v="73"/>
    <s v="00047081101"/>
    <s v="De: 00047081101 A:00099021001 De: 00047081101 A 00099021001 A fin de atender el requerimiento de SENASAG dependiente del Ministerio de Desarrollo Rural y Tierras con nota CITE: SENASG/DN/N°014/2022 y CITE: MEFP/VTCP/DGCP/UODP/N°69/2023 de e"/>
    <m/>
    <m/>
    <m/>
    <m/>
    <m/>
    <m/>
    <n v="257098.26"/>
    <n v="0"/>
    <n v="257098.26"/>
  </r>
  <r>
    <x v="2"/>
    <n v="2"/>
    <x v="2"/>
    <x v="4"/>
    <n v="73"/>
    <s v="00099021001"/>
    <s v="De: 00047081101 A:00099021001 De: 00047081101 A 00099021001 A fin de atender el requerimiento de SENASAG dependiente del Ministerio de Desarrollo Rural y Tierras con nota CITE: SENASG/DN/N°014/2022 y CITE: MEFP/VTCP/DGCP/UODP/N°69/2023 de e"/>
    <m/>
    <m/>
    <m/>
    <m/>
    <m/>
    <m/>
    <n v="0"/>
    <n v="257098.26"/>
    <n v="257098.26"/>
  </r>
  <r>
    <x v="2"/>
    <n v="2"/>
    <x v="2"/>
    <x v="5"/>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r>
  <r>
    <x v="6"/>
    <n v="11"/>
    <x v="5"/>
    <x v="6"/>
    <n v="257"/>
    <s v="00006114201"/>
    <s v="De: 00006114201 A:00066014202 De: 00006114201 A: 00066014202 Transferencia que realizamos en virtud a la nota CITE: VPEP-SG- DGAA-UF-NE- 007/2023 e informe VPEP-SG-DGAA-UFI-PRE-INF-0001/2023 y Enmienda CIF-PIU 004/2019 con la finalidad de"/>
    <m/>
    <m/>
    <m/>
    <m/>
    <m/>
    <m/>
    <n v="1636982"/>
    <n v="0"/>
    <n v="1636982"/>
  </r>
  <r>
    <x v="2"/>
    <n v="2"/>
    <x v="2"/>
    <x v="6"/>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r>
  <r>
    <x v="7"/>
    <n v="4"/>
    <x v="6"/>
    <x v="7"/>
    <n v="325"/>
    <s v="00046041101"/>
    <s v="De: 00046041101 A:00099021001 De: 00046041101 A: 00099021001 Transferencia que realizamos en virtud a la nota CITE: MSyD/ENS/DIR/ 046/2022 e Informe MSyD/ENS/DIR/ADM/TEC.CONT/004/2023 con el fin de proceder la devolución de recursos por in"/>
    <m/>
    <m/>
    <m/>
    <m/>
    <m/>
    <m/>
    <n v="4072.08"/>
    <n v="0"/>
    <n v="4072.08"/>
  </r>
  <r>
    <x v="2"/>
    <n v="2"/>
    <x v="2"/>
    <x v="7"/>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r>
  <r>
    <x v="6"/>
    <n v="11"/>
    <x v="5"/>
    <x v="8"/>
    <n v="358"/>
    <s v="00006114201"/>
    <s v="De: 00006114201 A:00099021001 A: 00099021001 Transferencia que realizamos en virtud a la nota CITE: VPEP-SG-DGAA-UF-NE-0008/2023 e Informe VPEP-SG-DGAA-UFI-PRE-INF-0006/2023 y CIF PIU 004/2019 Programa de Intervenciones Urbanas, para dar c"/>
    <m/>
    <m/>
    <m/>
    <m/>
    <m/>
    <m/>
    <n v="15409.92"/>
    <n v="0"/>
    <n v="15409.92"/>
  </r>
  <r>
    <x v="2"/>
    <n v="2"/>
    <x v="2"/>
    <x v="8"/>
    <n v="358"/>
    <s v="00099021001"/>
    <s v="De: 00006114201 A:00099021001 A: 00099021001 Transferencia que realizamos en virtud a la nota CITE: VPEP-SG-DGAA-UF-NE-0008/2023 e Informe VPEP-SG-DGAA-UFI-PRE-INF-0006/2023 y CIF PIU 004/2019 Programa de Intervenciones Urbanas, para dar c"/>
    <m/>
    <m/>
    <m/>
    <m/>
    <m/>
    <m/>
    <n v="0"/>
    <n v="15409.92"/>
    <n v="15409.92"/>
  </r>
  <r>
    <x v="8"/>
    <n v="2"/>
    <x v="7"/>
    <x v="9"/>
    <n v="560"/>
    <s v="00078027005"/>
    <s v="De: 00078027005 A:00099021001 Transferencia que realizamos a solicitud del Viceministerio de Electricidad y Energías Alternativas dependiente del Ministerio de Hidrocarburos y Energías mediante nota CITE: MHE-VMEER-PEVD-PCASL/2023/0023 Info"/>
    <m/>
    <m/>
    <m/>
    <m/>
    <m/>
    <m/>
    <n v="585462.65"/>
    <n v="0"/>
    <n v="585462.65"/>
  </r>
  <r>
    <x v="8"/>
    <n v="2"/>
    <x v="7"/>
    <x v="9"/>
    <n v="561"/>
    <s v="00078027005"/>
    <s v="De: 00078027005 A:00086097001 Transferencia que realizamos a solicitud del Viceministerio de Electricidad y Energías Alternativas dependiente del Ministerio de Hidrocarburos y Energías mediante nota CITE: MHE-VMEER-PEVD-PCASL/2023/0024 Info"/>
    <m/>
    <m/>
    <m/>
    <m/>
    <m/>
    <m/>
    <n v="142181.35999999999"/>
    <n v="0"/>
    <n v="142181.35999999999"/>
  </r>
  <r>
    <x v="2"/>
    <n v="2"/>
    <x v="2"/>
    <x v="9"/>
    <n v="560"/>
    <s v="00099021001"/>
    <s v="De: 00078027005 A:00099021001 Transferencia que realizamos a solicitud del Viceministerio de Electricidad y Energías Alternativas dependiente del Ministerio de Hidrocarburos y Energías mediante nota CITE: MHE-VMEER-PEVD-PCASL/2023/0023 Info"/>
    <m/>
    <m/>
    <m/>
    <m/>
    <m/>
    <m/>
    <n v="0"/>
    <n v="585462.65"/>
    <n v="585462.65"/>
  </r>
  <r>
    <x v="0"/>
    <n v="9"/>
    <x v="0"/>
    <x v="9"/>
    <n v="561"/>
    <s v="00086097001"/>
    <s v="De: 00078027005 A:00086097001 Transferencia que realizamos a solicitud del Viceministerio de Electricidad y Energías Alternativas dependiente del Ministerio de Hidrocarburos y Energías mediante nota CITE: MHE-VMEER-PEVD-PCASL/2023/0024 Info"/>
    <m/>
    <m/>
    <m/>
    <m/>
    <m/>
    <m/>
    <n v="0"/>
    <n v="142181.35999999999"/>
    <n v="142181.35999999999"/>
  </r>
  <r>
    <x v="3"/>
    <n v="1"/>
    <x v="2"/>
    <x v="10"/>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r>
  <r>
    <x v="3"/>
    <n v="1"/>
    <x v="2"/>
    <x v="10"/>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r>
  <r>
    <x v="9"/>
    <n v="10"/>
    <x v="8"/>
    <x v="10"/>
    <n v="641"/>
    <s v="00287102001"/>
    <s v="De: 00099014102 A:00287102001 Transferencia que realizamos a solicitud de la Unidad de Administración e Información Salarial mediante nota CITE: MEFP/VTCP/DGPOT/UAIS/No 390/2023, nota interna CITE:MEFP/VPCF/DGCF/UCCF/No 072/2023 de la DGCF"/>
    <m/>
    <m/>
    <m/>
    <m/>
    <m/>
    <m/>
    <n v="0"/>
    <n v="292.27"/>
    <n v="292.27"/>
  </r>
  <r>
    <x v="9"/>
    <n v="10"/>
    <x v="8"/>
    <x v="10"/>
    <n v="642"/>
    <s v="00287102001"/>
    <s v="De: 00099014102 A:00287102001 Transferencia que realizamos a solicitud de la Unidad de Administración e Información Salarial mediante nota CITE: MEFP/VTCP/DGPOT/UAIS/No 390/2023, nota interna CITE:MEFP/VPCF/DGCF/UCCF/No 072/2023 de la DGCF"/>
    <m/>
    <m/>
    <m/>
    <m/>
    <m/>
    <m/>
    <n v="0"/>
    <n v="1162.3800000000001"/>
    <n v="1162.3800000000001"/>
  </r>
  <r>
    <x v="10"/>
    <n v="4"/>
    <x v="9"/>
    <x v="10"/>
    <n v="646"/>
    <s v="00206044301"/>
    <s v="De: 00099021001 A:00206044301 De: 00099021001 A: 00206044301 Transferencia de recursos a solicitud del Instituto Nacional de Estadística mediante nota CITE: INE-DGE-CGP-JNAP-CPV N°0465 y 0466/2023 (operación bimonetarias) destinados a la"/>
    <m/>
    <m/>
    <m/>
    <m/>
    <m/>
    <m/>
    <n v="0"/>
    <n v="21502744.91"/>
    <n v="21502744.91"/>
  </r>
  <r>
    <x v="10"/>
    <n v="5"/>
    <x v="9"/>
    <x v="10"/>
    <n v="648"/>
    <s v="00206054301"/>
    <s v="De: 00099021001 A:00206054301 De: 00099021001 A: 00206054301 Transferencia de recursos a solicitud del Instituto Nacional de Estadística mediante nota CITE: INE-DGE-CGP-JNAP-CPV N°0465 y 0466/2023 (operación bimonetarias) destinados a la e"/>
    <m/>
    <m/>
    <m/>
    <m/>
    <m/>
    <m/>
    <n v="0"/>
    <n v="561220.78"/>
    <n v="561220.78"/>
  </r>
  <r>
    <x v="1"/>
    <n v="9"/>
    <x v="1"/>
    <x v="11"/>
    <n v="690"/>
    <s v="00081094301"/>
    <s v="De: 00081094301 A:00099021001 De: 00081094301 A:00099021001 Transferencia de recursos a requerimiento del Ministerio de Obras Públicas Servicio y Vivienda, con nota CITE: MOPSV/DGAA/N°135/2023 en el marco del Articulo 15 de la Ley N°1267 de"/>
    <m/>
    <m/>
    <m/>
    <m/>
    <m/>
    <m/>
    <n v="723399.47"/>
    <n v="0"/>
    <n v="723399.47"/>
  </r>
  <r>
    <x v="2"/>
    <n v="2"/>
    <x v="2"/>
    <x v="11"/>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r>
  <r>
    <x v="2"/>
    <n v="2"/>
    <x v="2"/>
    <x v="12"/>
    <n v="738"/>
    <s v="00099021001"/>
    <s v="De: 00099021001 A:00291014353 De: 00099021001 A: 00291014353 Transferencia de recursos a solicitud de la Administración Boliviana de Carreteras mediante nota CITE: ABC/GNA/SAF/ATE/2023-0503 y 0564(operación bimonetarias) para atención de ce"/>
    <m/>
    <m/>
    <m/>
    <m/>
    <m/>
    <m/>
    <n v="2881200"/>
    <n v="0"/>
    <n v="2881200"/>
  </r>
  <r>
    <x v="2"/>
    <n v="2"/>
    <x v="2"/>
    <x v="12"/>
    <n v="739"/>
    <s v="00099021001"/>
    <s v="De: 00099021001 A:00291014359 De: 00099021001 A: 00291014359 Transferencia de recursos a solicitud de la Administración Boliviana de Carreteras mediante nota CITE: ABC/GNA/SAF/ATE/2023-0503 y 0564(operación bimonetarias) para atención de c"/>
    <m/>
    <m/>
    <m/>
    <m/>
    <m/>
    <m/>
    <n v="9604000"/>
    <n v="0"/>
    <n v="9604000"/>
  </r>
  <r>
    <x v="2"/>
    <n v="2"/>
    <x v="2"/>
    <x v="12"/>
    <n v="740"/>
    <s v="00099021001"/>
    <s v="De: 00099021001 A:00291014369 De: 00099021001 A: 00291014369 Transferencia de recursos a solicitud de la Administración Boliviana de Carreteras mediante nota CITE: ABC/GNA/SAF/ATE/2023-0503 y 0564(operación bimonetarias) para atención de c"/>
    <m/>
    <m/>
    <m/>
    <m/>
    <m/>
    <m/>
    <n v="3430000"/>
    <n v="0"/>
    <n v="3430000"/>
  </r>
  <r>
    <x v="2"/>
    <n v="2"/>
    <x v="2"/>
    <x v="12"/>
    <n v="741"/>
    <s v="00099021001"/>
    <s v="De: 00099021001 A:00291014372 De: 00099021001 A: 00291014372 Transferencia de recursos a solicitud de la Administración Boliviana de Carreteras mediante nota CITE: ABC/GNA/SAF/ATE/2023-0503 y 0564(operación bimonetarias) para atención de c"/>
    <m/>
    <m/>
    <m/>
    <m/>
    <m/>
    <m/>
    <n v="9892120"/>
    <n v="0"/>
    <n v="9892120"/>
  </r>
  <r>
    <x v="2"/>
    <n v="2"/>
    <x v="2"/>
    <x v="12"/>
    <n v="742"/>
    <s v="00099021001"/>
    <s v="De: 00099021001 A:00291084302 De: 00099021001 A: 00291084302 Transferencia de recursos a solicitud de la Administración Boliviana de Carreteras mediante nota CITE: ABC/GNA/SAF/ATE/2023-0503 y 0564(operación bimonetarias) para atención de c"/>
    <m/>
    <m/>
    <m/>
    <m/>
    <m/>
    <m/>
    <n v="17150000"/>
    <n v="0"/>
    <n v="17150000"/>
  </r>
  <r>
    <x v="11"/>
    <n v="1"/>
    <x v="10"/>
    <x v="12"/>
    <n v="738"/>
    <s v="00291014353"/>
    <s v="De: 00099021001 A:00291014353 De: 00099021001 A: 00291014353 Transferencia de recursos a solicitud de la Administración Boliviana de Carreteras mediante nota CITE: ABC/GNA/SAF/ATE/2023-0503 y 0564(operación bimonetarias) para atención de ce"/>
    <m/>
    <m/>
    <m/>
    <m/>
    <m/>
    <m/>
    <n v="0"/>
    <n v="2881200"/>
    <n v="2881200"/>
  </r>
  <r>
    <x v="11"/>
    <n v="1"/>
    <x v="10"/>
    <x v="12"/>
    <n v="739"/>
    <s v="00291014359"/>
    <s v="De: 00099021001 A:00291014359 De: 00099021001 A: 00291014359 Transferencia de recursos a solicitud de la Administración Boliviana de Carreteras mediante nota CITE: ABC/GNA/SAF/ATE/2023-0503 y 0564(operación bimonetarias) para atención de c"/>
    <m/>
    <m/>
    <m/>
    <m/>
    <m/>
    <m/>
    <n v="0"/>
    <n v="9604000"/>
    <n v="9604000"/>
  </r>
  <r>
    <x v="11"/>
    <n v="1"/>
    <x v="10"/>
    <x v="12"/>
    <n v="740"/>
    <s v="00291014369"/>
    <s v="De: 00099021001 A:00291014369 De: 00099021001 A: 00291014369 Transferencia de recursos a solicitud de la Administración Boliviana de Carreteras mediante nota CITE: ABC/GNA/SAF/ATE/2023-0503 y 0564(operación bimonetarias) para atención de c"/>
    <m/>
    <m/>
    <m/>
    <m/>
    <m/>
    <m/>
    <n v="0"/>
    <n v="3430000"/>
    <n v="3430000"/>
  </r>
  <r>
    <x v="11"/>
    <n v="1"/>
    <x v="10"/>
    <x v="12"/>
    <n v="741"/>
    <s v="00291014372"/>
    <s v="De: 00099021001 A:00291014372 De: 00099021001 A: 00291014372 Transferencia de recursos a solicitud de la Administración Boliviana de Carreteras mediante nota CITE: ABC/GNA/SAF/ATE/2023-0503 y 0564(operación bimonetarias) para atención de c"/>
    <m/>
    <m/>
    <m/>
    <m/>
    <m/>
    <m/>
    <n v="0"/>
    <n v="9892120"/>
    <n v="9892120"/>
  </r>
  <r>
    <x v="11"/>
    <n v="8"/>
    <x v="10"/>
    <x v="12"/>
    <n v="742"/>
    <s v="00291084302"/>
    <s v="De: 00099021001 A:00291084302 De: 00099021001 A: 00291084302 Transferencia de recursos a solicitud de la Administración Boliviana de Carreteras mediante nota CITE: ABC/GNA/SAF/ATE/2023-0503 y 0564(operación bimonetarias) para atención de c"/>
    <m/>
    <m/>
    <m/>
    <m/>
    <m/>
    <m/>
    <n v="0"/>
    <n v="17150000"/>
    <n v="17150000"/>
  </r>
  <r>
    <x v="2"/>
    <n v="2"/>
    <x v="2"/>
    <x v="13"/>
    <n v="796"/>
    <s v="00099021001"/>
    <s v="De: 00099021001 A:00383012001 Transferencia que realizamos a solicitud de la Agencia Boliviana de Correos mediante nota CITE: AGBC-AGBC/DAF/TFC-CPRV-0058-CAR/2023, Informe Técnico INF/AGBC/DAF/TFC Nº 0014/2023 (operación bimonetaria), (TC 6"/>
    <m/>
    <m/>
    <m/>
    <m/>
    <m/>
    <m/>
    <n v="207582.16"/>
    <n v="0"/>
    <n v="207582.16"/>
  </r>
  <r>
    <x v="2"/>
    <n v="2"/>
    <x v="2"/>
    <x v="13"/>
    <n v="800"/>
    <s v="00099021001"/>
    <s v="De: 00099021001 A:00514012002 De: 00099021001 A: 00514012002Transferencia de recursos a solicitud de Ende Corporación mediante nota CITE: ENDE- DEEM-3/18 y 12-23(operación bimonetarios) para atención de comisiones bancarias de dólares (TC"/>
    <m/>
    <m/>
    <m/>
    <m/>
    <m/>
    <m/>
    <n v="50.01"/>
    <n v="0"/>
    <n v="50.01"/>
  </r>
  <r>
    <x v="12"/>
    <n v="1"/>
    <x v="11"/>
    <x v="13"/>
    <n v="796"/>
    <s v="00383012001"/>
    <s v="De: 00099021001 A:00383012001 Transferencia que realizamos a solicitud de la Agencia Boliviana de Correos mediante nota CITE: AGBC-AGBC/DAF/TFC-CPRV-0058-CAR/2023, Informe Técnico INF/AGBC/DAF/TFC Nº 0014/2023 (operación bimonetaria), (TC 6"/>
    <m/>
    <m/>
    <m/>
    <m/>
    <m/>
    <m/>
    <n v="0"/>
    <n v="207582.16"/>
    <n v="207582.16"/>
  </r>
  <r>
    <x v="13"/>
    <n v="1"/>
    <x v="12"/>
    <x v="13"/>
    <n v="800"/>
    <s v="00514012002"/>
    <s v="De: 00099021001 A:00514012002 De: 00099021001 A: 00514012002Transferencia de recursos a solicitud de Ende Corporación mediante nota CITE: ENDE- DEEM-3/18 y 12-23(operación bimonetarios) para atención de comisiones bancarias de dólares (TC"/>
    <m/>
    <m/>
    <m/>
    <m/>
    <m/>
    <m/>
    <n v="0"/>
    <n v="50.01"/>
    <n v="50.01"/>
  </r>
  <r>
    <x v="7"/>
    <n v="2"/>
    <x v="6"/>
    <x v="13"/>
    <n v="798"/>
    <s v="00046024204"/>
    <s v="De: 00020024201 A:00046024204 Transferencia que realizamos a solicitud del Comando en Jefes de las Fuerzas Aéreas del Estado dependiente del Ministerio de Defensa mediante nota CITE: DAF Secc. Tesorería No.021/2023 Informe Técnico Sec. Teso"/>
    <m/>
    <m/>
    <m/>
    <m/>
    <m/>
    <m/>
    <n v="0"/>
    <n v="2776"/>
    <n v="2776"/>
  </r>
  <r>
    <x v="2"/>
    <n v="2"/>
    <x v="2"/>
    <x v="14"/>
    <n v="822"/>
    <s v="00099021001"/>
    <s v="De: 00099021001 A:00287104327 Transferencia que realizamos a solicitud del Fondo Nacional de Inversión Productiva y Social mediante nota CITE: FPS/GAF/UFI/TES/TRL/00103/2023 en el marco del Convenio de Préstamo CFA 9757-Programa Mas Inversi"/>
    <m/>
    <m/>
    <m/>
    <m/>
    <m/>
    <m/>
    <n v="20580000"/>
    <n v="0"/>
    <n v="20580000"/>
  </r>
  <r>
    <x v="9"/>
    <n v="10"/>
    <x v="8"/>
    <x v="14"/>
    <n v="822"/>
    <s v="00287104327"/>
    <s v="De: 00099021001 A:00287104327 Transferencia que realizamos a solicitud del Fondo Nacional de Inversión Productiva y Social mediante nota CITE: FPS/GAF/UFI/TES/TRL/00103/2023 en el marco del Convenio de Préstamo CFA 9757-Programa Mas Inversi"/>
    <m/>
    <m/>
    <m/>
    <m/>
    <m/>
    <m/>
    <n v="0"/>
    <n v="20580000"/>
    <n v="20580000"/>
  </r>
  <r>
    <x v="2"/>
    <n v="2"/>
    <x v="2"/>
    <x v="14"/>
    <n v="821"/>
    <s v="00099021001"/>
    <s v="De: 00099021001 A:00035017002 Transferencia que realizamos a solicitud de la Dirección General de Asuntos Administrativos mediante nota CITE: MEFP/DGAA/UF/No 161/2023, en virtud a la Resolución Ministerial No 048 de 15 de febrero de 2023, R"/>
    <m/>
    <m/>
    <m/>
    <m/>
    <m/>
    <m/>
    <n v="18884950.600000001"/>
    <n v="0"/>
    <n v="18884950.600000001"/>
  </r>
  <r>
    <x v="2"/>
    <n v="2"/>
    <x v="2"/>
    <x v="14"/>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r>
  <r>
    <x v="14"/>
    <n v="1"/>
    <x v="13"/>
    <x v="14"/>
    <n v="821"/>
    <s v="00035017002"/>
    <s v="De: 00099021001 A:00035017002 Transferencia que realizamos a solicitud de la Dirección General de Asuntos Administrativos mediante nota CITE: MEFP/DGAA/UF/No 161/2023, en virtud a la Resolución Ministerial No 048 de 15 de febrero de 2023, R"/>
    <m/>
    <m/>
    <m/>
    <m/>
    <m/>
    <m/>
    <n v="0"/>
    <n v="18884950.600000001"/>
    <n v="18884950.600000001"/>
  </r>
  <r>
    <x v="7"/>
    <n v="5"/>
    <x v="6"/>
    <x v="14"/>
    <n v="825"/>
    <s v="00046057006"/>
    <s v="De: 00099021001 A:00046057006 Transferencia bimonetaria que realizamos a solicitud del Ministerio de Salud y Deportes mediante nota CITE: MSyD/VGSS/DGGH/UGESPRO/PGBID3151/CE/44/2023 en el marco del contrato de préstamo Nº3151 aprobado media"/>
    <m/>
    <m/>
    <m/>
    <m/>
    <m/>
    <m/>
    <n v="0"/>
    <n v="686000"/>
    <n v="686000"/>
  </r>
  <r>
    <x v="2"/>
    <n v="2"/>
    <x v="2"/>
    <x v="15"/>
    <n v="831"/>
    <s v="00099021001"/>
    <s v="De: 00099021001 A:00389014301 Transferencia que realizamos a solicitud de la Navegación Aérea y Aeropuertos Bolivianos dependiente del Ministerio de Obras Públicas, Servicios y Vivienda mediante nota CITE:CAR/DGE-DNAF Nº 0061/2023 para el p"/>
    <m/>
    <m/>
    <m/>
    <m/>
    <m/>
    <m/>
    <n v="1905055.13"/>
    <n v="0"/>
    <n v="1905055.13"/>
  </r>
  <r>
    <x v="15"/>
    <n v="1"/>
    <x v="14"/>
    <x v="15"/>
    <n v="831"/>
    <s v="00389014301"/>
    <s v="De: 00099021001 A:00389014301 Transferencia que realizamos a solicitud de la Navegación Aérea y Aeropuertos Bolivianos dependiente del Ministerio de Obras Públicas, Servicios y Vivienda mediante nota CITE:CAR/DGE-DNAF Nº 0061/2023 para el p"/>
    <m/>
    <m/>
    <m/>
    <m/>
    <m/>
    <m/>
    <n v="0"/>
    <n v="1905055.13"/>
    <n v="1905055.13"/>
  </r>
  <r>
    <x v="2"/>
    <n v="2"/>
    <x v="2"/>
    <x v="15"/>
    <n v="845"/>
    <s v="00099021001"/>
    <s v="De: 00389012001 A:00099021001 Transferencia que realizamos a solicitud de la Dirección General de Administración y Finanzas Territoriales mediante nota interna CITE: MEFP/VTCP/DGAFT/USCFT/N°50/2023, por concepto de recuperaciones de la deud"/>
    <m/>
    <m/>
    <m/>
    <m/>
    <m/>
    <m/>
    <n v="0"/>
    <n v="140543.63"/>
    <n v="140543.63"/>
  </r>
  <r>
    <x v="2"/>
    <n v="2"/>
    <x v="2"/>
    <x v="15"/>
    <n v="830"/>
    <s v="00099021001"/>
    <s v="De: 00099021001 A:00015051101 Transferencia que realizamos a solicitud de la Unidad de Administración e Información Salarial mediante nota CITE: MEFP/VTCP/DGPOT/UAIS/No. 576/2023 y en virtud a las notas CITE: MEFP/VPCF/DGCF/UCCF/Nos. 76 y 1"/>
    <m/>
    <m/>
    <m/>
    <m/>
    <m/>
    <m/>
    <n v="3233.6"/>
    <n v="0"/>
    <n v="3233.6"/>
  </r>
  <r>
    <x v="16"/>
    <n v="5"/>
    <x v="15"/>
    <x v="15"/>
    <n v="830"/>
    <s v="00015051101"/>
    <s v="De: 00099021001 A:00015051101 Transferencia que realizamos a solicitud de la Unidad de Administración e Información Salarial mediante nota CITE: MEFP/VTCP/DGPOT/UAIS/No. 576/2023 y en virtud a las notas CITE: MEFP/VPCF/DGCF/UCCF/Nos. 76 y 1"/>
    <m/>
    <m/>
    <m/>
    <m/>
    <m/>
    <m/>
    <n v="0"/>
    <n v="3233.6"/>
    <n v="3233.6"/>
  </r>
  <r>
    <x v="2"/>
    <n v="2"/>
    <x v="2"/>
    <x v="16"/>
    <n v="955"/>
    <s v="00099021001"/>
    <s v="De: 00099021001 A:00287104321 Transferencia de recursos a solicitud del Fondo Nacional de Inversión Productiva y Social mediante nota CITE: FPS/GFA/UFI/TES/TRL/00106/2023 (operación bimonetaria), para el pago de comprobantes C-31, en el ma"/>
    <m/>
    <m/>
    <m/>
    <m/>
    <m/>
    <m/>
    <n v="17150000"/>
    <n v="0"/>
    <n v="17150000"/>
  </r>
  <r>
    <x v="9"/>
    <n v="10"/>
    <x v="8"/>
    <x v="16"/>
    <n v="955"/>
    <s v="00287104321"/>
    <s v="De: 00099021001 A:00287104321 Transferencia de recursos a solicitud del Fondo Nacional de Inversión Productiva y Social mediante nota CITE: FPS/GFA/UFI/TES/TRL/00106/2023 (operación bimonetaria), para el pago de comprobantes C-31, en el ma"/>
    <m/>
    <m/>
    <m/>
    <m/>
    <m/>
    <m/>
    <n v="0"/>
    <n v="17150000"/>
    <n v="17150000"/>
  </r>
  <r>
    <x v="2"/>
    <n v="2"/>
    <x v="2"/>
    <x v="17"/>
    <n v="1112"/>
    <s v="00099021001"/>
    <s v="De: 00099021001 A:00291014380 Transferencia de recursos a solicitud de la Administradora Boliviana de Carreteras mediante nota CITE: ABC/GNA/SAF/ATE/2023-0577 (operación bimonetaria), para la atención de certificados de pago AIF 5744 en pla"/>
    <m/>
    <m/>
    <m/>
    <m/>
    <m/>
    <m/>
    <n v="5831000"/>
    <n v="0"/>
    <n v="5831000"/>
  </r>
  <r>
    <x v="2"/>
    <n v="2"/>
    <x v="2"/>
    <x v="17"/>
    <n v="1114"/>
    <s v="00099021001"/>
    <s v="De: 00099021001 A:00291084302 Transferencia de recursos a solicitud de la Administradora Boliviana de Carreteras mediante nota CITE: ABC/GNA/SAF/ATE/2023-0577 (operación bimonetaria), para la atención de certificados de pago BIRF 8648 en pl"/>
    <m/>
    <m/>
    <m/>
    <m/>
    <m/>
    <m/>
    <n v="10290000"/>
    <n v="0"/>
    <n v="10290000"/>
  </r>
  <r>
    <x v="2"/>
    <n v="2"/>
    <x v="2"/>
    <x v="17"/>
    <n v="1116"/>
    <s v="00099021001"/>
    <s v="De: 00099021001 A:00291014343 Transferencia de recursos a solicitud de la Administradora Boliviana de Carreteras mediante nota CITE: ABC/GNA/SAF/ATE/2023-0577(operación bimonetaria), para la atención de certificados de pago AIF 4923 en plaz"/>
    <m/>
    <m/>
    <m/>
    <m/>
    <m/>
    <m/>
    <n v="6860000"/>
    <n v="0"/>
    <n v="6860000"/>
  </r>
  <r>
    <x v="2"/>
    <n v="2"/>
    <x v="2"/>
    <x v="17"/>
    <n v="1118"/>
    <s v="00099021001"/>
    <s v="De: 00099021001 A:00291014381 Transferencia de recursos a solicitud de la Administradora Boliviana de Carreteras mediante nota CITE: ABC/GNA/SAF/ATE/2023-0577(operación bimonetaria), para la atención de certificados de pago bol-33/2019 en p"/>
    <m/>
    <m/>
    <m/>
    <m/>
    <m/>
    <m/>
    <n v="393764"/>
    <n v="0"/>
    <n v="393764"/>
  </r>
  <r>
    <x v="11"/>
    <n v="1"/>
    <x v="10"/>
    <x v="17"/>
    <n v="1112"/>
    <s v="00291014380"/>
    <s v="De: 00099021001 A:00291014380 Transferencia de recursos a solicitud de la Administradora Boliviana de Carreteras mediante nota CITE: ABC/GNA/SAF/ATE/2023-0577 (operación bimonetaria), para la atención de certificados de pago AIF 5744 en pla"/>
    <m/>
    <m/>
    <m/>
    <m/>
    <m/>
    <m/>
    <n v="0"/>
    <n v="5831000"/>
    <n v="5831000"/>
  </r>
  <r>
    <x v="11"/>
    <n v="8"/>
    <x v="10"/>
    <x v="17"/>
    <n v="1114"/>
    <s v="00291084302"/>
    <s v="De: 00099021001 A:00291084302 Transferencia de recursos a solicitud de la Administradora Boliviana de Carreteras mediante nota CITE: ABC/GNA/SAF/ATE/2023-0577 (operación bimonetaria), para la atención de certificados de pago BIRF 8648 en pl"/>
    <m/>
    <m/>
    <m/>
    <m/>
    <m/>
    <m/>
    <n v="0"/>
    <n v="10290000"/>
    <n v="10290000"/>
  </r>
  <r>
    <x v="11"/>
    <n v="1"/>
    <x v="10"/>
    <x v="17"/>
    <n v="1116"/>
    <s v="00291014343"/>
    <s v="De: 00099021001 A:00291014343 Transferencia de recursos a solicitud de la Administradora Boliviana de Carreteras mediante nota CITE: ABC/GNA/SAF/ATE/2023-0577(operación bimonetaria), para la atención de certificados de pago AIF 4923 en plaz"/>
    <m/>
    <m/>
    <m/>
    <m/>
    <m/>
    <m/>
    <n v="0"/>
    <n v="6860000"/>
    <n v="6860000"/>
  </r>
  <r>
    <x v="11"/>
    <n v="1"/>
    <x v="10"/>
    <x v="17"/>
    <n v="1118"/>
    <s v="00291014381"/>
    <s v="De: 00099021001 A:00291014381 Transferencia de recursos a solicitud de la Administradora Boliviana de Carreteras mediante nota CITE: ABC/GNA/SAF/ATE/2023-0577(operación bimonetaria), para la atención de certificados de pago bol-33/2019 en p"/>
    <m/>
    <m/>
    <m/>
    <m/>
    <m/>
    <m/>
    <n v="0"/>
    <n v="393764"/>
    <n v="393764"/>
  </r>
  <r>
    <x v="13"/>
    <n v="1"/>
    <x v="12"/>
    <x v="18"/>
    <n v="1122"/>
    <s v="00514012002"/>
    <s v="De: 00514012002 A:00099021001 Transferencia BI - Monetaria que realizamos a solicitud de la Empresa Nacional de Electricidad mediante nota CITE: ENDE-DEEM-3/42-23 Informe Técnico ENDE-IT-DEEM-3/2-23 H.R. 6-6262-R"/>
    <m/>
    <m/>
    <m/>
    <m/>
    <m/>
    <m/>
    <n v="50.74"/>
    <n v="0"/>
    <n v="50.74"/>
  </r>
  <r>
    <x v="13"/>
    <n v="1"/>
    <x v="12"/>
    <x v="18"/>
    <n v="1124"/>
    <s v="00514012002"/>
    <s v="De: 00514012002 A:00099021001 Transferencia BI - Monetaria que realizamos a solicitud de la Empresa Nacional de Electricidad mediante nota CITE: ENDE-DEEM-3/43-23 Informe Técnico ENDE-IT-DEEM-3/3-23 H.R. 6-6375-R"/>
    <m/>
    <m/>
    <m/>
    <m/>
    <m/>
    <m/>
    <n v="50.74"/>
    <n v="0"/>
    <n v="50.74"/>
  </r>
  <r>
    <x v="2"/>
    <n v="2"/>
    <x v="2"/>
    <x v="18"/>
    <n v="1122"/>
    <s v="00099021001"/>
    <s v="De: 00514012002 A:00099021001 Transferencia BI - Monetaria que realizamos a solicitud de la Empresa Nacional de Electricidad mediante nota CITE: ENDE-DEEM-3/42-23 Informe Técnico ENDE-IT-DEEM-3/2-23 H.R. 6-6262-R"/>
    <m/>
    <m/>
    <m/>
    <m/>
    <m/>
    <m/>
    <n v="0"/>
    <n v="50.74"/>
    <n v="50.74"/>
  </r>
  <r>
    <x v="2"/>
    <n v="2"/>
    <x v="2"/>
    <x v="18"/>
    <n v="1124"/>
    <s v="00099021001"/>
    <s v="De: 00514012002 A:00099021001 Transferencia BI - Monetaria que realizamos a solicitud de la Empresa Nacional de Electricidad mediante nota CITE: ENDE-DEEM-3/43-23 Informe Técnico ENDE-IT-DEEM-3/3-23 H.R. 6-6375-R"/>
    <m/>
    <m/>
    <m/>
    <m/>
    <m/>
    <m/>
    <n v="0"/>
    <n v="50.74"/>
    <n v="50.74"/>
  </r>
  <r>
    <x v="2"/>
    <n v="2"/>
    <x v="2"/>
    <x v="18"/>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r>
  <r>
    <x v="7"/>
    <n v="5"/>
    <x v="6"/>
    <x v="18"/>
    <n v="1120"/>
    <s v="00046057010"/>
    <s v="De: 00099021001 A:00046057010 Transferencia de recursos bi-monetaria a solicitud del Ministerio de Salud y Deportes mediante nota CITE: MSyD/VGSS/DGGH/UGESPRO/PCAF/CE/39/2023, para atender la emergencia sanitaria ocasionada por la pandemia"/>
    <m/>
    <m/>
    <m/>
    <m/>
    <m/>
    <m/>
    <n v="0"/>
    <n v="171500000"/>
    <n v="171500000"/>
  </r>
  <r>
    <x v="2"/>
    <n v="2"/>
    <x v="2"/>
    <x v="19"/>
    <n v="1184"/>
    <s v="00099021001"/>
    <s v="De: 00099021001 A:00117012001 Transferencia bi-monetaria que realizamos a solicitud de la Dirección General de Aeronáutica Civil mediante nota CITE: DAF-0548/2023 DGAC-01622/2023 recursos depositados por la IATA correspondiente a Tasas Aero"/>
    <m/>
    <m/>
    <m/>
    <m/>
    <m/>
    <m/>
    <n v="1087638.53"/>
    <n v="0"/>
    <n v="1087638.53"/>
  </r>
  <r>
    <x v="9"/>
    <n v="10"/>
    <x v="8"/>
    <x v="19"/>
    <n v="1186"/>
    <s v="00287102007"/>
    <s v="De: 00287102007 A:00099021001 Transferencia que realizamos a solicitud del Fondo Nacional de Inversión Productiva y Social mediante nota CITE: CAR/FPS/GFA-UFI Nº 0107/2023 por concepto de multas, en favor del TGN en cumplimiento al artículo"/>
    <m/>
    <m/>
    <m/>
    <m/>
    <m/>
    <m/>
    <n v="106635.83"/>
    <n v="0"/>
    <n v="106635.83"/>
  </r>
  <r>
    <x v="17"/>
    <n v="1"/>
    <x v="16"/>
    <x v="19"/>
    <n v="1184"/>
    <s v="00117012001"/>
    <s v="De: 00099021001 A:00117012001 Transferencia bi-monetaria que realizamos a solicitud de la Dirección General de Aeronáutica Civil mediante nota CITE: DAF-0548/2023 DGAC-01622/2023 recursos depositados por la IATA correspondiente a Tasas Aero"/>
    <m/>
    <m/>
    <m/>
    <m/>
    <m/>
    <m/>
    <n v="0"/>
    <n v="1087638.53"/>
    <n v="1087638.53"/>
  </r>
  <r>
    <x v="2"/>
    <n v="2"/>
    <x v="2"/>
    <x v="19"/>
    <n v="1186"/>
    <s v="00099021001"/>
    <s v="De: 00287102007 A:00099021001 Transferencia que realizamos a solicitud del Fondo Nacional de Inversión Productiva y Social mediante nota CITE: CAR/FPS/GFA-UFI Nº 0107/2023 por concepto de multas, en favor del TGN en cumplimiento al artículo"/>
    <m/>
    <m/>
    <m/>
    <m/>
    <m/>
    <m/>
    <n v="0"/>
    <n v="106635.83"/>
    <n v="106635.83"/>
  </r>
  <r>
    <x v="2"/>
    <n v="2"/>
    <x v="2"/>
    <x v="19"/>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r>
  <r>
    <x v="7"/>
    <n v="5"/>
    <x v="6"/>
    <x v="19"/>
    <n v="1161"/>
    <s v="00046057009"/>
    <s v="De: 00099021001 A:00046057009 Transferencia de recursos a solicitud del Ministerio de Salud y Deportes mediante nota CITE: MSyD/VGSS/DGGH/UGESPRO/FRISDP/CE/106/2023 (operación bimonetaria) por el desembolso realizado por el BID, correspondi"/>
    <m/>
    <m/>
    <m/>
    <m/>
    <m/>
    <m/>
    <n v="0"/>
    <n v="4116000"/>
    <n v="4116000"/>
  </r>
  <r>
    <x v="2"/>
    <n v="2"/>
    <x v="2"/>
    <x v="20"/>
    <n v="1206"/>
    <s v="00099021001"/>
    <s v="De: 00099021001 A:00573012001 Transferencia de recursos a solicitud de la Empresa Siderúrgica del Mutún mediante nota CITE: ESM/GAF/UCPT/Nº067/2023 (operación bimonetaria), para el pago del 40% de la adquisición de una Planta Fija de Tritur"/>
    <m/>
    <m/>
    <m/>
    <m/>
    <m/>
    <m/>
    <n v="7591967.9699999997"/>
    <n v="0"/>
    <n v="7591967.9699999997"/>
  </r>
  <r>
    <x v="18"/>
    <n v="1"/>
    <x v="17"/>
    <x v="20"/>
    <n v="1206"/>
    <s v="00573012001"/>
    <s v="De: 00099021001 A:00573012001 Transferencia de recursos a solicitud de la Empresa Siderúrgica del Mutún mediante nota CITE: ESM/GAF/UCPT/Nº067/2023 (operación bimonetaria), para el pago del 40% de la adquisición de una Planta Fija de Tritur"/>
    <m/>
    <m/>
    <m/>
    <m/>
    <m/>
    <m/>
    <n v="0"/>
    <n v="7591967.9699999997"/>
    <n v="7591967.9699999997"/>
  </r>
  <r>
    <x v="2"/>
    <n v="2"/>
    <x v="2"/>
    <x v="20"/>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r>
  <r>
    <x v="0"/>
    <n v="10"/>
    <x v="0"/>
    <x v="20"/>
    <n v="1203"/>
    <s v="00086108004"/>
    <s v="De: 00099021001 A:00086108004 Transferencia bi-monetaria que realizamos a solicitud de la UCP - PPCR entidad ejecutora dependiente del Ministerio de Medio Ambiente y Agua mediante nota CITE: CAR/UCP-PPCR No 0073/2023 UCP PPCR/2023-00695 par"/>
    <m/>
    <m/>
    <m/>
    <m/>
    <m/>
    <m/>
    <n v="0"/>
    <n v="865631.78"/>
    <n v="865631.7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x v="0"/>
    <n v="1"/>
    <x v="0"/>
    <n v="10903784.59"/>
    <n v="0"/>
    <n v="4842720.6100000022"/>
    <n v="0"/>
    <n v="15746505.200000003"/>
  </r>
  <r>
    <x v="0"/>
    <n v="2"/>
    <x v="0"/>
    <n v="0"/>
    <n v="0"/>
    <n v="68760"/>
    <n v="0"/>
    <n v="68760"/>
  </r>
  <r>
    <x v="0"/>
    <n v="3"/>
    <x v="0"/>
    <n v="0"/>
    <n v="0"/>
    <n v="744913.38"/>
    <n v="0"/>
    <n v="744913.38"/>
  </r>
  <r>
    <x v="0"/>
    <n v="4"/>
    <x v="0"/>
    <n v="0"/>
    <n v="0"/>
    <n v="877851.52"/>
    <n v="0"/>
    <n v="877851.52"/>
  </r>
  <r>
    <x v="0"/>
    <n v="5"/>
    <x v="0"/>
    <n v="0"/>
    <n v="0"/>
    <n v="75970.370000000112"/>
    <n v="0"/>
    <n v="75970.370000000112"/>
  </r>
  <r>
    <x v="0"/>
    <n v="7"/>
    <x v="0"/>
    <n v="0"/>
    <n v="0"/>
    <n v="110080"/>
    <n v="0"/>
    <n v="110080"/>
  </r>
  <r>
    <x v="1"/>
    <n v="1"/>
    <x v="1"/>
    <n v="0"/>
    <n v="0"/>
    <n v="1981866.399999999"/>
    <n v="0"/>
    <n v="1981866.399999999"/>
  </r>
  <r>
    <x v="2"/>
    <n v="3"/>
    <x v="2"/>
    <n v="0"/>
    <n v="0"/>
    <n v="20488"/>
    <n v="0"/>
    <n v="20488"/>
  </r>
  <r>
    <x v="2"/>
    <n v="4"/>
    <x v="2"/>
    <n v="9236757.4299999997"/>
    <n v="0"/>
    <n v="0"/>
    <n v="0"/>
    <n v="9236757.4299999997"/>
  </r>
  <r>
    <x v="3"/>
    <n v="2"/>
    <x v="3"/>
    <n v="10250750.84"/>
    <n v="0"/>
    <n v="408944.69"/>
    <n v="0"/>
    <n v="10659695.529999999"/>
  </r>
  <r>
    <x v="3"/>
    <n v="4"/>
    <x v="3"/>
    <n v="2131.5"/>
    <n v="0"/>
    <n v="0"/>
    <n v="0"/>
    <n v="2131.5"/>
  </r>
  <r>
    <x v="3"/>
    <n v="19"/>
    <x v="3"/>
    <n v="651.25"/>
    <n v="0"/>
    <n v="0"/>
    <n v="0"/>
    <n v="651.25"/>
  </r>
  <r>
    <x v="4"/>
    <n v="26"/>
    <x v="4"/>
    <n v="0"/>
    <n v="0"/>
    <n v="106965.90999999999"/>
    <n v="0"/>
    <n v="106965.90999999999"/>
  </r>
  <r>
    <x v="4"/>
    <n v="36"/>
    <x v="4"/>
    <n v="770000"/>
    <n v="0"/>
    <n v="0"/>
    <n v="0"/>
    <n v="770000"/>
  </r>
  <r>
    <x v="5"/>
    <n v="2"/>
    <x v="5"/>
    <n v="0"/>
    <n v="0"/>
    <n v="4405"/>
    <n v="0"/>
    <n v="4405"/>
  </r>
  <r>
    <x v="6"/>
    <n v="1"/>
    <x v="6"/>
    <n v="715017"/>
    <n v="0"/>
    <n v="0"/>
    <n v="0"/>
    <n v="715017"/>
  </r>
  <r>
    <x v="7"/>
    <n v="3"/>
    <x v="7"/>
    <n v="0"/>
    <n v="0"/>
    <n v="244.82999999999998"/>
    <n v="0"/>
    <n v="244.82999999999998"/>
  </r>
  <r>
    <x v="8"/>
    <n v="1"/>
    <x v="8"/>
    <n v="39000000"/>
    <n v="0"/>
    <n v="0"/>
    <n v="0"/>
    <n v="39000000"/>
  </r>
  <r>
    <x v="8"/>
    <n v="3"/>
    <x v="8"/>
    <n v="1315398.8400000001"/>
    <n v="0"/>
    <n v="0"/>
    <n v="0"/>
    <n v="1315398.8400000001"/>
  </r>
  <r>
    <x v="8"/>
    <n v="16"/>
    <x v="8"/>
    <n v="0"/>
    <n v="0"/>
    <n v="6900"/>
    <n v="0"/>
    <n v="6900"/>
  </r>
  <r>
    <x v="8"/>
    <n v="17"/>
    <x v="8"/>
    <n v="5000000"/>
    <n v="0"/>
    <n v="0"/>
    <n v="0"/>
    <n v="5000000"/>
  </r>
  <r>
    <x v="9"/>
    <n v="2"/>
    <x v="9"/>
    <n v="588612021.80999994"/>
    <n v="0"/>
    <n v="0"/>
    <n v="0"/>
    <n v="588612021.80999994"/>
  </r>
  <r>
    <x v="10"/>
    <n v="1"/>
    <x v="10"/>
    <n v="0"/>
    <n v="0"/>
    <n v="0"/>
    <n v="21465"/>
    <n v="21465"/>
  </r>
  <r>
    <x v="11"/>
    <n v="1"/>
    <x v="11"/>
    <n v="0"/>
    <n v="0"/>
    <n v="0"/>
    <n v="101597.51999999999"/>
    <n v="101597.51999999999"/>
  </r>
  <r>
    <x v="12"/>
    <n v="1"/>
    <x v="12"/>
    <n v="0"/>
    <n v="0"/>
    <n v="0"/>
    <n v="4733149.839999998"/>
    <n v="4733149.839999998"/>
  </r>
  <r>
    <x v="13"/>
    <n v="1"/>
    <x v="13"/>
    <n v="0"/>
    <n v="0"/>
    <n v="0"/>
    <n v="108000"/>
    <n v="108000"/>
  </r>
  <r>
    <x v="13"/>
    <n v="4"/>
    <x v="13"/>
    <n v="15791006"/>
    <n v="0"/>
    <n v="0"/>
    <n v="0"/>
    <n v="15791006"/>
  </r>
  <r>
    <x v="14"/>
    <n v="1"/>
    <x v="14"/>
    <n v="0"/>
    <n v="0"/>
    <n v="0"/>
    <n v="1392700.1400000001"/>
    <n v="1392700.1400000001"/>
  </r>
  <r>
    <x v="15"/>
    <n v="1"/>
    <x v="15"/>
    <n v="0"/>
    <n v="0"/>
    <n v="0"/>
    <n v="14646333.090000002"/>
    <n v="14646333.090000002"/>
  </r>
  <r>
    <x v="16"/>
    <n v="1"/>
    <x v="16"/>
    <n v="881286.73"/>
    <n v="0"/>
    <n v="0"/>
    <n v="1321540.9700000002"/>
    <n v="2202827.7000000002"/>
  </r>
  <r>
    <x v="17"/>
    <n v="1"/>
    <x v="17"/>
    <n v="0"/>
    <n v="0"/>
    <n v="0"/>
    <n v="564215"/>
    <n v="564215"/>
  </r>
  <r>
    <x v="18"/>
    <n v="1"/>
    <x v="18"/>
    <n v="0"/>
    <n v="0"/>
    <n v="0"/>
    <n v="176.04"/>
    <n v="176.04"/>
  </r>
  <r>
    <x v="19"/>
    <n v="1"/>
    <x v="19"/>
    <n v="0"/>
    <n v="0"/>
    <n v="0"/>
    <n v="2459417.6800000002"/>
    <n v="2459417.6800000002"/>
  </r>
  <r>
    <x v="20"/>
    <n v="1"/>
    <x v="20"/>
    <n v="4627859.87"/>
    <n v="0"/>
    <n v="0"/>
    <n v="0"/>
    <n v="4627859.87"/>
  </r>
  <r>
    <x v="21"/>
    <n v="1"/>
    <x v="21"/>
    <n v="800000"/>
    <n v="0"/>
    <n v="0"/>
    <n v="0"/>
    <n v="800000"/>
  </r>
  <r>
    <x v="22"/>
    <n v="1"/>
    <x v="22"/>
    <n v="0"/>
    <n v="0"/>
    <n v="0"/>
    <n v="22881.1"/>
    <n v="22881.1"/>
  </r>
  <r>
    <x v="23"/>
    <n v="1"/>
    <x v="23"/>
    <n v="0"/>
    <n v="0"/>
    <n v="0"/>
    <n v="10"/>
    <n v="10"/>
  </r>
  <r>
    <x v="24"/>
    <n v="1"/>
    <x v="24"/>
    <n v="61109.88"/>
    <n v="0"/>
    <n v="0"/>
    <n v="0"/>
    <n v="61109.88"/>
  </r>
  <r>
    <x v="25"/>
    <n v="2"/>
    <x v="25"/>
    <n v="0"/>
    <n v="0"/>
    <n v="0"/>
    <n v="138392"/>
    <n v="138392"/>
  </r>
  <r>
    <x v="26"/>
    <n v="1"/>
    <x v="26"/>
    <n v="0"/>
    <n v="0"/>
    <n v="0"/>
    <n v="12319324"/>
    <n v="12319324"/>
  </r>
  <r>
    <x v="27"/>
    <n v="1"/>
    <x v="27"/>
    <n v="6513689.7000000002"/>
    <n v="0"/>
    <n v="0"/>
    <n v="0"/>
    <n v="6513689.7000000002"/>
  </r>
  <r>
    <x v="28"/>
    <n v="1"/>
    <x v="28"/>
    <n v="23586625.710000001"/>
    <n v="0"/>
    <n v="0"/>
    <n v="0"/>
    <n v="23586625.710000001"/>
  </r>
  <r>
    <x v="29"/>
    <n v="1"/>
    <x v="29"/>
    <n v="0"/>
    <n v="0"/>
    <n v="0"/>
    <n v="18645"/>
    <n v="18645"/>
  </r>
  <r>
    <x v="29"/>
    <n v="3"/>
    <x v="29"/>
    <n v="0"/>
    <n v="0"/>
    <n v="0"/>
    <n v="5803"/>
    <n v="5803"/>
  </r>
  <r>
    <x v="30"/>
    <n v="1"/>
    <x v="30"/>
    <n v="0"/>
    <n v="0"/>
    <n v="0"/>
    <n v="335721.9"/>
    <n v="335721.9"/>
  </r>
  <r>
    <x v="31"/>
    <n v="1"/>
    <x v="31"/>
    <n v="0"/>
    <n v="0"/>
    <n v="0"/>
    <n v="57757"/>
    <n v="57757"/>
  </r>
  <r>
    <x v="32"/>
    <n v="1"/>
    <x v="32"/>
    <n v="0"/>
    <n v="0"/>
    <n v="0"/>
    <n v="800"/>
    <n v="800"/>
  </r>
  <r>
    <x v="33"/>
    <n v="1"/>
    <x v="33"/>
    <n v="0"/>
    <n v="0"/>
    <n v="0"/>
    <n v="14740278.579999993"/>
    <n v="14740278.579999993"/>
  </r>
  <r>
    <x v="34"/>
    <n v="1"/>
    <x v="34"/>
    <n v="245742.59"/>
    <n v="0"/>
    <n v="0"/>
    <n v="0"/>
    <n v="245742.59"/>
  </r>
  <r>
    <x v="35"/>
    <n v="1"/>
    <x v="35"/>
    <n v="0"/>
    <n v="0"/>
    <n v="0"/>
    <n v="69405"/>
    <n v="69405"/>
  </r>
  <r>
    <x v="36"/>
    <n v="1"/>
    <x v="36"/>
    <n v="1589864"/>
    <n v="0"/>
    <n v="0"/>
    <n v="0"/>
    <n v="1589864"/>
  </r>
  <r>
    <x v="37"/>
    <n v="1"/>
    <x v="37"/>
    <n v="1803000"/>
    <n v="0"/>
    <n v="0"/>
    <n v="0"/>
    <n v="1803000"/>
  </r>
  <r>
    <x v="38"/>
    <n v="1"/>
    <x v="38"/>
    <n v="0"/>
    <n v="0"/>
    <n v="0"/>
    <n v="885623.05"/>
    <n v="885623.05"/>
  </r>
  <r>
    <x v="39"/>
    <n v="1"/>
    <x v="39"/>
    <n v="0"/>
    <n v="0"/>
    <n v="0"/>
    <n v="15660"/>
    <n v="15660"/>
  </r>
  <r>
    <x v="40"/>
    <n v="1"/>
    <x v="40"/>
    <n v="0"/>
    <n v="0"/>
    <n v="0"/>
    <n v="673721.79"/>
    <n v="673721.79"/>
  </r>
  <r>
    <x v="40"/>
    <n v="2"/>
    <x v="40"/>
    <n v="0"/>
    <n v="0"/>
    <n v="0"/>
    <n v="326872.68000000005"/>
    <n v="326872.68000000005"/>
  </r>
  <r>
    <x v="40"/>
    <n v="3"/>
    <x v="40"/>
    <n v="0"/>
    <n v="0"/>
    <n v="0"/>
    <n v="280312.07000000007"/>
    <n v="280312.07000000007"/>
  </r>
  <r>
    <x v="40"/>
    <n v="4"/>
    <x v="40"/>
    <n v="0"/>
    <n v="0"/>
    <n v="0"/>
    <n v="3179255.4200000004"/>
    <n v="3179255.4200000004"/>
  </r>
  <r>
    <x v="40"/>
    <n v="5"/>
    <x v="40"/>
    <n v="0"/>
    <n v="0"/>
    <n v="0"/>
    <n v="181196.26"/>
    <n v="181196.26"/>
  </r>
  <r>
    <x v="41"/>
    <n v="1"/>
    <x v="41"/>
    <n v="1023000"/>
    <n v="0"/>
    <n v="0"/>
    <n v="0"/>
    <n v="1023000"/>
  </r>
  <r>
    <x v="42"/>
    <n v="1"/>
    <x v="42"/>
    <n v="0"/>
    <n v="0"/>
    <n v="0"/>
    <n v="696373.9"/>
    <n v="696373.9"/>
  </r>
  <r>
    <x v="42"/>
    <n v="2"/>
    <x v="42"/>
    <n v="0"/>
    <n v="0"/>
    <n v="0"/>
    <n v="496950.5"/>
    <n v="496950.5"/>
  </r>
  <r>
    <x v="42"/>
    <n v="8"/>
    <x v="42"/>
    <n v="0"/>
    <n v="0"/>
    <n v="0"/>
    <n v="50000"/>
    <n v="50000"/>
  </r>
  <r>
    <x v="42"/>
    <n v="11"/>
    <x v="42"/>
    <n v="0"/>
    <n v="0"/>
    <n v="0"/>
    <n v="19460"/>
    <n v="19460"/>
  </r>
  <r>
    <x v="42"/>
    <n v="12"/>
    <x v="42"/>
    <n v="0"/>
    <n v="0"/>
    <n v="0"/>
    <n v="45000"/>
    <n v="45000"/>
  </r>
  <r>
    <x v="42"/>
    <n v="13"/>
    <x v="42"/>
    <n v="0"/>
    <n v="0"/>
    <n v="0"/>
    <n v="79439.48"/>
    <n v="79439.48"/>
  </r>
  <r>
    <x v="43"/>
    <n v="1"/>
    <x v="43"/>
    <n v="0"/>
    <n v="0"/>
    <n v="0"/>
    <n v="1212293.53"/>
    <n v="1212293.53"/>
  </r>
  <r>
    <x v="44"/>
    <n v="1"/>
    <x v="44"/>
    <n v="57714"/>
    <n v="0"/>
    <n v="0"/>
    <n v="0"/>
    <n v="57714"/>
  </r>
  <r>
    <x v="45"/>
    <n v="1"/>
    <x v="45"/>
    <n v="0"/>
    <n v="0"/>
    <n v="0"/>
    <n v="4058239.27"/>
    <n v="4058239.27"/>
  </r>
  <r>
    <x v="46"/>
    <n v="1"/>
    <x v="46"/>
    <n v="3267956.82"/>
    <n v="0"/>
    <n v="0"/>
    <n v="0"/>
    <n v="3267956.82"/>
  </r>
  <r>
    <x v="47"/>
    <n v="1"/>
    <x v="47"/>
    <n v="0"/>
    <n v="0"/>
    <n v="0"/>
    <n v="10175"/>
    <n v="10175"/>
  </r>
  <r>
    <x v="48"/>
    <n v="1"/>
    <x v="48"/>
    <n v="0"/>
    <n v="0"/>
    <n v="0"/>
    <n v="400"/>
    <n v="400"/>
  </r>
  <r>
    <x v="49"/>
    <n v="1"/>
    <x v="49"/>
    <n v="96500"/>
    <n v="0"/>
    <n v="0"/>
    <n v="0"/>
    <n v="96500"/>
  </r>
  <r>
    <x v="50"/>
    <n v="2"/>
    <x v="50"/>
    <n v="9736314.2899999991"/>
    <n v="0"/>
    <n v="0"/>
    <n v="0"/>
    <n v="9736314.2899999991"/>
  </r>
  <r>
    <x v="50"/>
    <n v="3"/>
    <x v="50"/>
    <n v="13431783.970000001"/>
    <n v="0"/>
    <n v="0"/>
    <n v="0"/>
    <n v="13431783.970000001"/>
  </r>
  <r>
    <x v="50"/>
    <n v="7"/>
    <x v="50"/>
    <n v="3628425"/>
    <n v="0"/>
    <n v="0"/>
    <n v="0"/>
    <n v="3628425"/>
  </r>
  <r>
    <x v="51"/>
    <n v="1"/>
    <x v="51"/>
    <n v="0"/>
    <n v="0"/>
    <n v="0"/>
    <n v="9041664.629999999"/>
    <n v="9041664.629999999"/>
  </r>
  <r>
    <x v="52"/>
    <n v="1"/>
    <x v="52"/>
    <n v="0"/>
    <n v="0"/>
    <n v="0"/>
    <n v="3411870.5"/>
    <n v="3411870.5"/>
  </r>
  <r>
    <x v="53"/>
    <n v="1"/>
    <x v="53"/>
    <n v="0"/>
    <n v="0"/>
    <n v="0"/>
    <n v="140899.1"/>
    <n v="140899.1"/>
  </r>
  <r>
    <x v="54"/>
    <n v="1"/>
    <x v="54"/>
    <n v="0"/>
    <n v="0"/>
    <n v="0"/>
    <n v="2000"/>
    <n v="20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r>
  <r>
    <x v="1"/>
    <n v="1"/>
    <x v="1"/>
    <x v="0"/>
    <n v="28"/>
    <s v="00513012005"/>
    <s v="De: 00099021001 A:00513012005 Transferencia de recursos a solicitud de Yacimientos Petrolíferos Fiscales Bolivianos mediante nota CITE: GAFC/DFC-0010/2023 (operación bimonetarias) destinados a pagos en moneda extranjera por importación de h"/>
    <m/>
    <m/>
    <m/>
    <m/>
    <n v="0"/>
    <n v="31119800.66"/>
    <n v="0"/>
    <n v="213481832.52760002"/>
    <n v="213481832.52760002"/>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r>
  <r>
    <x v="2"/>
    <n v="1"/>
    <x v="2"/>
    <x v="1"/>
    <n v="314"/>
    <s v="00010011102"/>
    <s v="De: 00099021001 A:00010011102 Transferencia que realizamos a solicitud del Ministerio de Relaciones Exteriores mediante nota CITE: GM-DGAA-UFI-Cs-40/2023 y la nota interna CITE: MEFP/VTCP/DGPOT/UOTGN Nº99/2023 H.R. 6-2270-R"/>
    <m/>
    <m/>
    <m/>
    <m/>
    <n v="0"/>
    <n v="128607.61"/>
    <n v="0"/>
    <n v="882248.20460000006"/>
    <n v="882248.20460000006"/>
  </r>
  <r>
    <x v="3"/>
    <n v="4"/>
    <x v="3"/>
    <x v="2"/>
    <n v="645"/>
    <s v="00206044301"/>
    <s v="De: 00206044301 A:00099021001 De: 00206044301 A: 00099021001 Transferencia de recursos a solicitud del Instituto Nacional de Estadística mediante nota CITE: INE-DGE-CGP-JNAP-CPV N°0465 y 0466/2023 (operación bimonetarias) destinados a la"/>
    <m/>
    <m/>
    <m/>
    <m/>
    <n v="3134510.92"/>
    <n v="0"/>
    <n v="21502744.911200002"/>
    <n v="0"/>
    <n v="21502744.911200002"/>
  </r>
  <r>
    <x v="3"/>
    <n v="4"/>
    <x v="3"/>
    <x v="2"/>
    <n v="647"/>
    <s v="00206044301"/>
    <s v="De: 00206044301 A:00099021001 De: 00206044301 A: 00099021001 Transferencia de recursos a solicitud del Instituto Nacional de Estadística mediante nota CITE: INE-DGE-CGP-JNAP-CPV N°0465 y 0466/2023 (operación bimonetarias) destinados a la"/>
    <m/>
    <m/>
    <m/>
    <m/>
    <n v="81810.61"/>
    <n v="0"/>
    <n v="561220.78460000001"/>
    <n v="0"/>
    <n v="561220.78460000001"/>
  </r>
  <r>
    <x v="0"/>
    <n v="2"/>
    <x v="0"/>
    <x v="2"/>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r>
  <r>
    <x v="0"/>
    <n v="2"/>
    <x v="0"/>
    <x v="2"/>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r>
  <r>
    <x v="4"/>
    <n v="1"/>
    <x v="4"/>
    <x v="3"/>
    <n v="743"/>
    <s v="00291014346"/>
    <s v="De: 00291014346 A:00099021001 De: 00291014346 A: 00099021001 Transferencia de recursos a solicitud de la Administración Boliviana de Carreteras mediante nota CITE: ABC/GNA/SAF/ATE/2023-0503 y 0564 (operación bimonetarias) para atención de"/>
    <m/>
    <m/>
    <m/>
    <m/>
    <n v="420000"/>
    <n v="0"/>
    <n v="2881200"/>
    <n v="0"/>
    <n v="2881200"/>
  </r>
  <r>
    <x v="4"/>
    <n v="8"/>
    <x v="4"/>
    <x v="3"/>
    <n v="744"/>
    <s v="00291084302"/>
    <s v="De: 00291084302 A:00099021001 De: 00291084302 A: 00099021001 Transferencia de recursos a solicitud de la Administración Boliviana de Carreteras mediante nota CITE: ABC/GNA/SAF/ATE/2023-0503 y 0564 (operación bimonetarias) para atención de"/>
    <m/>
    <m/>
    <m/>
    <m/>
    <n v="2500000"/>
    <n v="0"/>
    <n v="17150000"/>
    <n v="0"/>
    <n v="17150000"/>
  </r>
  <r>
    <x v="4"/>
    <n v="1"/>
    <x v="4"/>
    <x v="3"/>
    <n v="746"/>
    <s v="00291014371"/>
    <s v="De: 00291014371 A:00099021001 De: 00291014371 A: 00099021001 Transferencia de recursos a solicitud de la Administración Boliviana de Carreteras mediante nota CITE: ABC/GNA/SAF/ATE/2023-0503 y 0564 (operación bimonetarias) para atención de"/>
    <m/>
    <m/>
    <m/>
    <m/>
    <n v="1442000"/>
    <n v="0"/>
    <n v="9892120"/>
    <n v="0"/>
    <n v="9892120"/>
  </r>
  <r>
    <x v="4"/>
    <n v="1"/>
    <x v="4"/>
    <x v="3"/>
    <n v="747"/>
    <s v="00291014362"/>
    <s v="De: 00291014362 A:00099021001 De: 00291014362 A: 00099021001 Transferencia de recursos a solicitud de la Administración Boliviana de Carreteras mediante nota CITE: ABC/GNA/SAF/ATE/2023-0503 y 0564 (operación bimonetarias) para atención de"/>
    <m/>
    <m/>
    <m/>
    <m/>
    <n v="500000"/>
    <n v="0"/>
    <n v="3430000"/>
    <n v="0"/>
    <n v="3430000"/>
  </r>
  <r>
    <x v="4"/>
    <n v="1"/>
    <x v="4"/>
    <x v="3"/>
    <n v="748"/>
    <s v="00291014352"/>
    <s v="De: 00291014352 A:00099021001 De: 00291014352 A: 00099021001 Transferencia de recursos a solicitud de la Administración Boliviana de Carreteras mediante nota CITE: ABC/GNA/SAF/ATE/2023-0503 y 0564 (operación bimonetarias) para atención de"/>
    <m/>
    <m/>
    <m/>
    <m/>
    <n v="1400000"/>
    <n v="0"/>
    <n v="9604000"/>
    <n v="0"/>
    <n v="9604000"/>
  </r>
  <r>
    <x v="0"/>
    <n v="2"/>
    <x v="0"/>
    <x v="3"/>
    <n v="743"/>
    <s v="00099021001"/>
    <s v="De: 00291014346 A:00099021001 De: 00291014346 A: 00099021001 Transferencia de recursos a solicitud de la Administración Boliviana de Carreteras mediante nota CITE: ABC/GNA/SAF/ATE/2023-0503 y 0564 (operación bimonetarias) para atención de"/>
    <m/>
    <m/>
    <m/>
    <m/>
    <n v="0"/>
    <n v="420000"/>
    <n v="0"/>
    <n v="2881200"/>
    <n v="2881200"/>
  </r>
  <r>
    <x v="0"/>
    <n v="2"/>
    <x v="0"/>
    <x v="3"/>
    <n v="744"/>
    <s v="00099021001"/>
    <s v="De: 00291084302 A:00099021001 De: 00291084302 A: 00099021001 Transferencia de recursos a solicitud de la Administración Boliviana de Carreteras mediante nota CITE: ABC/GNA/SAF/ATE/2023-0503 y 0564 (operación bimonetarias) para atención de"/>
    <m/>
    <m/>
    <m/>
    <m/>
    <n v="0"/>
    <n v="2500000"/>
    <n v="0"/>
    <n v="17150000"/>
    <n v="17150000"/>
  </r>
  <r>
    <x v="0"/>
    <n v="2"/>
    <x v="0"/>
    <x v="3"/>
    <n v="746"/>
    <s v="00099021001"/>
    <s v="De: 00291014371 A:00099021001 De: 00291014371 A: 00099021001 Transferencia de recursos a solicitud de la Administración Boliviana de Carreteras mediante nota CITE: ABC/GNA/SAF/ATE/2023-0503 y 0564 (operación bimonetarias) para atención de"/>
    <m/>
    <m/>
    <m/>
    <m/>
    <n v="0"/>
    <n v="1442000"/>
    <n v="0"/>
    <n v="9892120"/>
    <n v="9892120"/>
  </r>
  <r>
    <x v="0"/>
    <n v="2"/>
    <x v="0"/>
    <x v="3"/>
    <n v="747"/>
    <s v="00099021001"/>
    <s v="De: 00291014362 A:00099021001 De: 00291014362 A: 00099021001 Transferencia de recursos a solicitud de la Administración Boliviana de Carreteras mediante nota CITE: ABC/GNA/SAF/ATE/2023-0503 y 0564 (operación bimonetarias) para atención de"/>
    <m/>
    <m/>
    <m/>
    <m/>
    <n v="0"/>
    <n v="500000"/>
    <n v="0"/>
    <n v="3430000"/>
    <n v="3430000"/>
  </r>
  <r>
    <x v="0"/>
    <n v="2"/>
    <x v="0"/>
    <x v="3"/>
    <n v="748"/>
    <s v="00099021001"/>
    <s v="De: 00291014352 A:00099021001 De: 00291014352 A: 00099021001 Transferencia de recursos a solicitud de la Administración Boliviana de Carreteras mediante nota CITE: ABC/GNA/SAF/ATE/2023-0503 y 0564 (operación bimonetarias) para atención de"/>
    <m/>
    <m/>
    <m/>
    <m/>
    <n v="0"/>
    <n v="1400000"/>
    <n v="0"/>
    <n v="9604000"/>
    <n v="9604000"/>
  </r>
  <r>
    <x v="5"/>
    <n v="1"/>
    <x v="5"/>
    <x v="4"/>
    <n v="797"/>
    <s v="00383012002"/>
    <s v="De: 00383012002 A:00099021001 Transferencia que realizamos a solicitud de la Agencia Boliviana de Correos mediante nota CITE: AGBC-AGBC/DAF/TFC-CPRV-0058-CAR/2023, Inorme Técnico INF/AGBC/DAF/TFC Nº 0014/2023 (operación bimonetaria), (TC 6"/>
    <m/>
    <m/>
    <m/>
    <m/>
    <n v="30259.79"/>
    <n v="0"/>
    <n v="207582.1594"/>
    <n v="0"/>
    <n v="207582.1594"/>
  </r>
  <r>
    <x v="6"/>
    <n v="1"/>
    <x v="6"/>
    <x v="4"/>
    <n v="799"/>
    <s v="00514017005"/>
    <s v="De: 00514017005 A:00099021001 De: 00514017005 A: 00099021001 Transferencia de recursos a solicitud de Ende Corporación mediante nota CITE: ENDE- DEEM-3/18 y 12-23(operación bimonetarios) para atención de comisiones bancarias de dólares (TC"/>
    <m/>
    <m/>
    <m/>
    <m/>
    <n v="7.29"/>
    <n v="0"/>
    <n v="50.009399999999999"/>
    <n v="0"/>
    <n v="50.009399999999999"/>
  </r>
  <r>
    <x v="0"/>
    <n v="2"/>
    <x v="0"/>
    <x v="4"/>
    <n v="797"/>
    <s v="00099021001"/>
    <s v="De: 00383012002 A:00099021001 Transferencia que realizamos a solicitud de la Agencia Boliviana de Correos mediante nota CITE: AGBC-AGBC/DAF/TFC-CPRV-0058-CAR/2023, Inorme Técnico INF/AGBC/DAF/TFC Nº 0014/2023 (operación bimonetaria), (TC 6"/>
    <m/>
    <m/>
    <m/>
    <m/>
    <n v="0"/>
    <n v="30259.79"/>
    <n v="0"/>
    <n v="207582.1594"/>
    <n v="207582.1594"/>
  </r>
  <r>
    <x v="0"/>
    <n v="2"/>
    <x v="0"/>
    <x v="4"/>
    <n v="799"/>
    <s v="00099021001"/>
    <s v="De: 00514017005 A:00099021001 De: 00514017005 A: 00099021001 Transferencia de recursos a solicitud de Ende Corporación mediante nota CITE: ENDE- DEEM-3/18 y 12-23(operación bimonetarios) para atención de comisiones bancarias de dólares (TC"/>
    <m/>
    <m/>
    <m/>
    <m/>
    <n v="0"/>
    <n v="7.29"/>
    <n v="0"/>
    <n v="50.009399999999999"/>
    <n v="50.009399999999999"/>
  </r>
  <r>
    <x v="7"/>
    <n v="10"/>
    <x v="7"/>
    <x v="5"/>
    <n v="823"/>
    <s v="00287104322"/>
    <s v="De: 00287104322 A:00099021001 Transferencia que realizamos a solicitud del Fondo Nacional de Inversión Productiva y Social mediante nota CITE: FPS/GAF/UFI/TES/TRL/00103/2023 en el marco del Convenio de Préstamo CFA 9757-Programa Mas Inversi"/>
    <m/>
    <m/>
    <m/>
    <m/>
    <n v="3000000"/>
    <n v="0"/>
    <n v="20580000"/>
    <n v="0"/>
    <n v="20580000"/>
  </r>
  <r>
    <x v="8"/>
    <n v="5"/>
    <x v="8"/>
    <x v="5"/>
    <n v="824"/>
    <s v="00046057006"/>
    <s v="De: 00046057006 A:00099021001 Transferencia bimonetaria que realizamos a solicitud del Ministerio de Salud y Deportes mediante nota CITE: MSyD/VGSS/DGGH/UGESPRO/PGBID3151/CE/44/2023 en el marco del contrato de préstamo Nº3151 aprobado media"/>
    <m/>
    <m/>
    <m/>
    <m/>
    <n v="100000"/>
    <n v="0"/>
    <n v="686000"/>
    <n v="0"/>
    <n v="686000"/>
  </r>
  <r>
    <x v="0"/>
    <n v="2"/>
    <x v="0"/>
    <x v="5"/>
    <n v="823"/>
    <s v="00099021001"/>
    <s v="De: 00287104322 A:00099021001 Transferencia que realizamos a solicitud del Fondo Nacional de Inversión Productiva y Social mediante nota CITE: FPS/GAF/UFI/TES/TRL/00103/2023 en el marco del Convenio de Préstamo CFA 9757-Programa Mas Inversi"/>
    <m/>
    <m/>
    <m/>
    <m/>
    <n v="0"/>
    <n v="3000000"/>
    <n v="0"/>
    <n v="20580000"/>
    <n v="20580000"/>
  </r>
  <r>
    <x v="0"/>
    <n v="2"/>
    <x v="0"/>
    <x v="5"/>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r>
  <r>
    <x v="9"/>
    <n v="1"/>
    <x v="9"/>
    <x v="5"/>
    <n v="815"/>
    <s v="00035017002"/>
    <s v="De: 00035017002 A:00099021001 Transferencia que realizamos a solicitud de la Dirección General de Asuntos Administrativos mediante nota CITE: MEFP/DGAA/UF/No 161/2023, en virtud a la Resolución Ministerial No 048 de 15 de febrero de 2023, R"/>
    <m/>
    <m/>
    <m/>
    <m/>
    <n v="2752908.25"/>
    <n v="0"/>
    <n v="18884950.595000003"/>
    <n v="0"/>
    <n v="18884950.595000003"/>
  </r>
  <r>
    <x v="0"/>
    <n v="2"/>
    <x v="0"/>
    <x v="5"/>
    <n v="815"/>
    <s v="00099021001"/>
    <s v="De: 00035017002 A:00099021001 Transferencia que realizamos a solicitud de la Dirección General de Asuntos Administrativos mediante nota CITE: MEFP/DGAA/UF/No 161/2023, en virtud a la Resolución Ministerial No 048 de 15 de febrero de 2023, R"/>
    <m/>
    <m/>
    <m/>
    <m/>
    <n v="0"/>
    <n v="2752908.25"/>
    <n v="0"/>
    <n v="18884950.595000003"/>
    <n v="18884950.595000003"/>
  </r>
  <r>
    <x v="10"/>
    <n v="1"/>
    <x v="10"/>
    <x v="6"/>
    <n v="832"/>
    <s v="00389014301"/>
    <s v="De: 00389014301 A:00099021001 Transferencia que realizamos a solicitud de la Navegación Aérea y Aeropuertos Bolivianos dependiente del Ministerio de Obras Públicas, Servicios y Vivienda mediante nota CITE:CAR/DGE-DNAF Nº 0061/2023 para el p"/>
    <m/>
    <m/>
    <m/>
    <m/>
    <n v="277704.83"/>
    <n v="0"/>
    <n v="1905055.1338000002"/>
    <n v="0"/>
    <n v="1905055.1338000002"/>
  </r>
  <r>
    <x v="0"/>
    <n v="2"/>
    <x v="0"/>
    <x v="6"/>
    <n v="832"/>
    <s v="00099021001"/>
    <s v="De: 00389014301 A:00099021001 Transferencia que realizamos a solicitud de la Navegación Aérea y Aeropuertos Bolivianos dependiente del Ministerio de Obras Públicas, Servicios y Vivienda mediante nota CITE:CAR/DGE-DNAF Nº 0061/2023 para el p"/>
    <m/>
    <m/>
    <m/>
    <m/>
    <n v="0"/>
    <n v="277704.83"/>
    <n v="0"/>
    <n v="1905055.1338000002"/>
    <n v="1905055.1338000002"/>
  </r>
  <r>
    <x v="7"/>
    <n v="10"/>
    <x v="7"/>
    <x v="7"/>
    <n v="956"/>
    <s v="00287104317"/>
    <s v="De: 00287104317 A:00099021001 Transferencia de recursos a solicitud del Fondo Nacional de Inversión Productiva y Social mediante nota CITE: FPS/GFA/UFI/TES/TRL/00106/2023 (operación bimonetaria), para el pago de comprobantes C-31, en el ma"/>
    <m/>
    <m/>
    <m/>
    <m/>
    <n v="2500000"/>
    <n v="0"/>
    <n v="17150000"/>
    <n v="0"/>
    <n v="17150000"/>
  </r>
  <r>
    <x v="0"/>
    <n v="2"/>
    <x v="0"/>
    <x v="7"/>
    <n v="956"/>
    <s v="00099021001"/>
    <s v="De: 00287104317 A:00099021001 Transferencia de recursos a solicitud del Fondo Nacional de Inversión Productiva y Social mediante nota CITE: FPS/GFA/UFI/TES/TRL/00106/2023 (operación bimonetaria), para el pago de comprobantes C-31, en el ma"/>
    <m/>
    <m/>
    <m/>
    <m/>
    <n v="0"/>
    <n v="2500000"/>
    <n v="0"/>
    <n v="17150000"/>
    <n v="17150000"/>
  </r>
  <r>
    <x v="4"/>
    <n v="1"/>
    <x v="4"/>
    <x v="8"/>
    <n v="1111"/>
    <s v="00291014379"/>
    <s v="De: 00291014379 A:00099021001 Transferencia de recursos a solicitud de la Administradora Boliviana de Carreteras mediante nota CITE: ABC/GNA/SAF/ATE/2023-0577 (operación bimonetaria), para la atención de certificados de pago AIF 5744 en pl"/>
    <m/>
    <m/>
    <m/>
    <m/>
    <n v="850000"/>
    <n v="0"/>
    <n v="5831000"/>
    <n v="0"/>
    <n v="5831000"/>
  </r>
  <r>
    <x v="4"/>
    <n v="8"/>
    <x v="4"/>
    <x v="8"/>
    <n v="1113"/>
    <s v="00291084302"/>
    <s v="De: 00291084302 A:00099021001 Transferencia de recursos a solicitud de la Administradora Boliviana de Carreteras mediante nota CITE: ABC/GNA/SAF/ATE/2023-0577 (operación bimonetaria), para la atención de certificados de pago BIRF 8648 en pl"/>
    <m/>
    <m/>
    <m/>
    <m/>
    <n v="1500000"/>
    <n v="0"/>
    <n v="10290000"/>
    <n v="0"/>
    <n v="10290000"/>
  </r>
  <r>
    <x v="4"/>
    <n v="1"/>
    <x v="4"/>
    <x v="8"/>
    <n v="1115"/>
    <s v="00291014336"/>
    <s v="De: 00291014336 A:00099021001 Transferencia de recursos a solicitud de la Administradora Boliviana de Carreteras mediante nota CITE: ABC/GNA/SAF/ATE/2023-0577 (operación bimonetaria), para la atención de certificados de pago AIF 4923 en pla"/>
    <m/>
    <m/>
    <m/>
    <m/>
    <n v="1000000"/>
    <n v="0"/>
    <n v="6860000"/>
    <n v="0"/>
    <n v="6860000"/>
  </r>
  <r>
    <x v="4"/>
    <n v="1"/>
    <x v="4"/>
    <x v="8"/>
    <n v="1117"/>
    <s v="00291014380"/>
    <s v="De: 00291014380 A:00099021001 Transferencia de recursos a solicitud de la Administradora Boliviana de Carreteras mediante nota CITE: ABC/GNA/SAF/ATE/2023-0577 (operación bimonetaria), para la atención de certificados de pago bol-33/2019 en"/>
    <m/>
    <m/>
    <m/>
    <m/>
    <n v="57400"/>
    <n v="0"/>
    <n v="393764"/>
    <n v="0"/>
    <n v="393764"/>
  </r>
  <r>
    <x v="0"/>
    <n v="2"/>
    <x v="0"/>
    <x v="8"/>
    <n v="1111"/>
    <s v="00099021001"/>
    <s v="De: 00291014379 A:00099021001 Transferencia de recursos a solicitud de la Administradora Boliviana de Carreteras mediante nota CITE: ABC/GNA/SAF/ATE/2023-0577 (operación bimonetaria), para la atención de certificados de pago AIF 5744 en pl"/>
    <m/>
    <m/>
    <m/>
    <m/>
    <n v="0"/>
    <n v="850000"/>
    <n v="0"/>
    <n v="5831000"/>
    <n v="5831000"/>
  </r>
  <r>
    <x v="0"/>
    <n v="2"/>
    <x v="0"/>
    <x v="8"/>
    <n v="1113"/>
    <s v="00099021001"/>
    <s v="De: 00291084302 A:00099021001 Transferencia de recursos a solicitud de la Administradora Boliviana de Carreteras mediante nota CITE: ABC/GNA/SAF/ATE/2023-0577 (operación bimonetaria), para la atención de certificados de pago BIRF 8648 en pl"/>
    <m/>
    <m/>
    <m/>
    <m/>
    <n v="0"/>
    <n v="1500000"/>
    <n v="0"/>
    <n v="10290000"/>
    <n v="10290000"/>
  </r>
  <r>
    <x v="0"/>
    <n v="2"/>
    <x v="0"/>
    <x v="8"/>
    <n v="1115"/>
    <s v="00099021001"/>
    <s v="De: 00291014336 A:00099021001 Transferencia de recursos a solicitud de la Administradora Boliviana de Carreteras mediante nota CITE: ABC/GNA/SAF/ATE/2023-0577 (operación bimonetaria), para la atención de certificados de pago AIF 4923 en pla"/>
    <m/>
    <m/>
    <m/>
    <m/>
    <n v="0"/>
    <n v="1000000"/>
    <n v="0"/>
    <n v="6860000"/>
    <n v="6860000"/>
  </r>
  <r>
    <x v="0"/>
    <n v="2"/>
    <x v="0"/>
    <x v="8"/>
    <n v="1117"/>
    <s v="00099021001"/>
    <s v="De: 00291014380 A:00099021001 Transferencia de recursos a solicitud de la Administradora Boliviana de Carreteras mediante nota CITE: ABC/GNA/SAF/ATE/2023-0577 (operación bimonetaria), para la atención de certificados de pago bol-33/2019 en"/>
    <m/>
    <m/>
    <m/>
    <m/>
    <n v="0"/>
    <n v="57400"/>
    <n v="0"/>
    <n v="393764"/>
    <n v="393764"/>
  </r>
  <r>
    <x v="0"/>
    <n v="2"/>
    <x v="0"/>
    <x v="9"/>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r>
  <r>
    <x v="0"/>
    <n v="2"/>
    <x v="0"/>
    <x v="9"/>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r>
  <r>
    <x v="6"/>
    <n v="1"/>
    <x v="6"/>
    <x v="9"/>
    <n v="1121"/>
    <s v="00514017005"/>
    <s v="De: 00099021001 A:00514017005 Transferencia BI - Monetaria que realizamos a solicitud de la Empresa Nacional de Electricidad mediante nota CITE: ENDE-DEEM-3/42-23 Informe Técnico ENDE-IT-DEEM-3/2-23 H.R. 6-6262-R"/>
    <m/>
    <m/>
    <m/>
    <m/>
    <n v="0"/>
    <n v="7.29"/>
    <n v="0"/>
    <n v="50.009399999999999"/>
    <n v="50.009399999999999"/>
  </r>
  <r>
    <x v="6"/>
    <n v="1"/>
    <x v="6"/>
    <x v="9"/>
    <n v="1123"/>
    <s v="00514017005"/>
    <s v="De: 00099021001 A:00514017005 Transferencia BI - Monetaria que realizamos a solicitud de la Empresa Nacional de Electricidad mediante nota CITE: ENDE-DEEM-3/43-23 Informe Técnico ENDE-IT-DEEM-3/3-23 H.R. 6-6375-R"/>
    <m/>
    <m/>
    <m/>
    <m/>
    <n v="0"/>
    <n v="7.29"/>
    <n v="0"/>
    <n v="50.009399999999999"/>
    <n v="50.009399999999999"/>
  </r>
  <r>
    <x v="8"/>
    <n v="5"/>
    <x v="8"/>
    <x v="9"/>
    <n v="1119"/>
    <s v="00046057010"/>
    <s v="De: 00046057010 A:00099021001 Transferencia de recursos bi-monetaria a solicitud del Ministerio de Salud y Deportes mediante nota CITE: MSyD/VGSS/DGGH/UGESPRO/PCAF/CE/39/2023, para atender la emergencia sanitaria ocasionada por la pandemia"/>
    <m/>
    <m/>
    <m/>
    <m/>
    <n v="25000000"/>
    <n v="0"/>
    <n v="171500000"/>
    <n v="0"/>
    <n v="171500000"/>
  </r>
  <r>
    <x v="0"/>
    <n v="2"/>
    <x v="0"/>
    <x v="9"/>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r>
  <r>
    <x v="11"/>
    <n v="1"/>
    <x v="11"/>
    <x v="10"/>
    <n v="1185"/>
    <s v="00117012001"/>
    <s v="De: 00117012001 A:00099021001 Transferencia bi-monetaria que realizamos a solicitud de la Dirección General de Aeronáutica Civil mediante nota CITE: DAF-0548/2023 DGAC-01622/2023 recursos depositados por la IATA correspondiente a Tasas Aero"/>
    <m/>
    <m/>
    <m/>
    <m/>
    <n v="158547.89000000001"/>
    <n v="0"/>
    <n v="1087638.5254000002"/>
    <n v="0"/>
    <n v="1087638.5254000002"/>
  </r>
  <r>
    <x v="0"/>
    <n v="2"/>
    <x v="0"/>
    <x v="10"/>
    <n v="1185"/>
    <s v="00099021001"/>
    <s v="De: 00117012001 A:00099021001 Transferencia bi-monetaria que realizamos a solicitud de la Dirección General de Aeronáutica Civil mediante nota CITE: DAF-0548/2023 DGAC-01622/2023 recursos depositados por la IATA correspondiente a Tasas Aero"/>
    <m/>
    <m/>
    <m/>
    <m/>
    <n v="0"/>
    <n v="158547.89000000001"/>
    <n v="0"/>
    <n v="1087638.5254000002"/>
    <n v="1087638.5254000002"/>
  </r>
  <r>
    <x v="8"/>
    <n v="5"/>
    <x v="8"/>
    <x v="10"/>
    <n v="1160"/>
    <s v="00046057009"/>
    <s v="De: 00046057009 A:00099021001 Transferencia de recursos a solicitud del Ministerio de Salud y Deportes mediante nota CITE: MSyD/VGSS/DGGH/UGESPRO/FRISDP/CE/106/2023 (operación bimonetaria) por el desembolso realizado por el BID, correspondi"/>
    <m/>
    <m/>
    <m/>
    <m/>
    <n v="600000"/>
    <n v="0"/>
    <n v="4116000"/>
    <n v="0"/>
    <n v="4116000"/>
  </r>
  <r>
    <x v="0"/>
    <n v="2"/>
    <x v="0"/>
    <x v="10"/>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r>
  <r>
    <x v="12"/>
    <n v="1"/>
    <x v="12"/>
    <x v="11"/>
    <n v="1207"/>
    <s v="00573012001"/>
    <s v="De: 00573012001 A:00099021001 Transferencia de recursos a solicitud de la Empresa Siderúrgica del Mutún mediante nota CITE: ESM/GAF/UCPT/Nº067/2023 (operación bimonetaria), para el pago del 40% de la adquisición de una Planta Fija de Tritur"/>
    <m/>
    <m/>
    <m/>
    <m/>
    <n v="1106700.8700000001"/>
    <n v="0"/>
    <n v="7591967.9682000009"/>
    <n v="0"/>
    <n v="7591967.9682000009"/>
  </r>
  <r>
    <x v="0"/>
    <n v="2"/>
    <x v="0"/>
    <x v="11"/>
    <n v="1207"/>
    <s v="00099021001"/>
    <s v="De: 00573012001 A:00099021001 Transferencia de recursos a solicitud de la Empresa Siderúrgica del Mutún mediante nota CITE: ESM/GAF/UCPT/Nº067/2023 (operación bimonetaria), para el pago del 40% de la adquisición de una Planta Fija de Tritur"/>
    <m/>
    <m/>
    <m/>
    <m/>
    <n v="0"/>
    <n v="1106700.8700000001"/>
    <n v="0"/>
    <n v="7591967.9682000009"/>
    <n v="7591967.9682000009"/>
  </r>
  <r>
    <x v="13"/>
    <n v="10"/>
    <x v="13"/>
    <x v="11"/>
    <n v="1204"/>
    <s v="00086108004"/>
    <s v="De: 00086108004 A:00099021001 Transferencia bi-monetaria que realizamos a solicitud de la UCP - PPCR entidad ejecutora dependiente del Ministerio de Medio Ambiente y Agua mediante nota CITE: CAR/UCP-PPCR No 0073/2023 UCP PPCR/2023-00695 par"/>
    <m/>
    <m/>
    <m/>
    <m/>
    <n v="126185.39"/>
    <n v="0"/>
    <n v="865631.77540000004"/>
    <n v="0"/>
    <n v="865631.77540000004"/>
  </r>
  <r>
    <x v="0"/>
    <n v="2"/>
    <x v="0"/>
    <x v="11"/>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137FBB-BB1B-4876-B242-15A72BD2F108}" name="TablaDinámica3" cacheId="25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I22" firstHeaderRow="1" firstDataRow="3" firstDataCol="2"/>
  <pivotFields count="18">
    <pivotField axis="axisRow" compact="0" outline="0" subtotalTop="0" showAll="0" defaultSubtotal="0">
      <items count="17">
        <item x="0"/>
        <item x="9"/>
        <item x="11"/>
        <item x="2"/>
        <item x="3"/>
        <item x="15"/>
        <item x="14"/>
        <item x="6"/>
        <item x="8"/>
        <item x="4"/>
        <item x="1"/>
        <item x="5"/>
        <item x="7"/>
        <item x="10"/>
        <item x="12"/>
        <item x="13"/>
        <item x="16"/>
      </items>
    </pivotField>
    <pivotField compact="0" outline="0" subtotalTop="0" showAll="0" defaultSubtotal="0"/>
    <pivotField axis="axisRow" compact="0" outline="0" subtotalTop="0" showAll="0" defaultSubtotal="0">
      <items count="17">
        <item x="2"/>
        <item x="0"/>
        <item x="9"/>
        <item x="11"/>
        <item x="3"/>
        <item x="15"/>
        <item x="14"/>
        <item x="6"/>
        <item x="8"/>
        <item x="4"/>
        <item x="1"/>
        <item x="5"/>
        <item x="7"/>
        <item x="10"/>
        <item x="12"/>
        <item x="13"/>
        <item x="16"/>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7">
    <i>
      <x/>
      <x v="1"/>
    </i>
    <i>
      <x v="1"/>
      <x v="2"/>
    </i>
    <i>
      <x v="2"/>
      <x v="3"/>
    </i>
    <i>
      <x v="3"/>
      <x/>
    </i>
    <i>
      <x v="4"/>
      <x v="4"/>
    </i>
    <i>
      <x v="5"/>
      <x v="5"/>
    </i>
    <i>
      <x v="6"/>
      <x v="6"/>
    </i>
    <i>
      <x v="7"/>
      <x v="7"/>
    </i>
    <i>
      <x v="8"/>
      <x v="8"/>
    </i>
    <i>
      <x v="9"/>
      <x v="9"/>
    </i>
    <i>
      <x v="10"/>
      <x v="10"/>
    </i>
    <i>
      <x v="11"/>
      <x v="11"/>
    </i>
    <i>
      <x v="12"/>
      <x v="12"/>
    </i>
    <i>
      <x v="13"/>
      <x v="13"/>
    </i>
    <i>
      <x v="14"/>
      <x v="14"/>
    </i>
    <i>
      <x v="15"/>
      <x v="15"/>
    </i>
    <i>
      <x v="16"/>
      <x v="16"/>
    </i>
  </rowItems>
  <colFields count="2">
    <field x="3"/>
    <field x="-2"/>
  </colFields>
  <colItems count="6">
    <i>
      <x v="1"/>
      <x/>
    </i>
    <i r="1" i="1">
      <x v="1"/>
    </i>
    <i>
      <x v="2"/>
      <x/>
    </i>
    <i r="1" i="1">
      <x v="1"/>
    </i>
    <i>
      <x v="3"/>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8C15F5F-C5A7-48D3-9CA5-A541764CC0DE}" name="TablaDinámica7" cacheId="26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K19" firstHeaderRow="1" firstDataRow="3" firstDataCol="2"/>
  <pivotFields count="16">
    <pivotField axis="axisRow" compact="0" outline="0" showAll="0" defaultSubtotal="0">
      <items count="14">
        <item x="0"/>
        <item x="1"/>
        <item x="2"/>
        <item x="3"/>
        <item x="4"/>
        <item x="5"/>
        <item x="6"/>
        <item x="7"/>
        <item x="8"/>
        <item x="9"/>
        <item x="10"/>
        <item x="11"/>
        <item x="12"/>
        <item x="13"/>
      </items>
    </pivotField>
    <pivotField compact="0" outline="0" showAll="0" defaultSubtotal="0"/>
    <pivotField axis="axisRow" compact="0" outline="0" showAll="0" defaultSubtotal="0">
      <items count="14">
        <item x="0"/>
        <item x="1"/>
        <item x="2"/>
        <item x="3"/>
        <item x="4"/>
        <item x="5"/>
        <item x="6"/>
        <item x="7"/>
        <item x="8"/>
        <item x="9"/>
        <item x="10"/>
        <item x="11"/>
        <item x="12"/>
        <item x="13"/>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4">
    <i>
      <x/>
      <x/>
    </i>
    <i>
      <x v="1"/>
      <x v="1"/>
    </i>
    <i>
      <x v="2"/>
      <x v="2"/>
    </i>
    <i>
      <x v="3"/>
      <x v="3"/>
    </i>
    <i>
      <x v="4"/>
      <x v="4"/>
    </i>
    <i>
      <x v="5"/>
      <x v="5"/>
    </i>
    <i>
      <x v="6"/>
      <x v="6"/>
    </i>
    <i>
      <x v="7"/>
      <x v="7"/>
    </i>
    <i>
      <x v="8"/>
      <x v="8"/>
    </i>
    <i>
      <x v="9"/>
      <x v="9"/>
    </i>
    <i>
      <x v="10"/>
      <x v="10"/>
    </i>
    <i>
      <x v="11"/>
      <x v="11"/>
    </i>
    <i>
      <x v="12"/>
      <x v="12"/>
    </i>
    <i>
      <x v="13"/>
      <x v="13"/>
    </i>
  </rowItems>
  <colFields count="2">
    <field x="3"/>
    <field x="-2"/>
  </colFields>
  <colItems count="6">
    <i>
      <x v="1"/>
      <x/>
    </i>
    <i r="1" i="1">
      <x v="1"/>
    </i>
    <i>
      <x v="2"/>
      <x/>
    </i>
    <i r="1" i="1">
      <x v="1"/>
    </i>
    <i>
      <x v="3"/>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7AA6BA-564A-49D6-B5BB-093E4F069B78}" name="TablaDinámica5" cacheId="259"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J24" firstHeaderRow="1" firstDataRow="3" firstDataCol="2"/>
  <pivotFields count="16">
    <pivotField axis="axisRow" compact="0" outline="0" showAll="0" defaultSubtotal="0">
      <items count="19">
        <item x="3"/>
        <item x="0"/>
        <item x="15"/>
        <item x="11"/>
        <item x="2"/>
        <item x="4"/>
        <item x="1"/>
        <item x="7"/>
        <item x="5"/>
        <item x="8"/>
        <item x="6"/>
        <item x="9"/>
        <item x="10"/>
        <item x="12"/>
        <item x="13"/>
        <item x="14"/>
        <item x="16"/>
        <item x="17"/>
        <item x="18"/>
      </items>
    </pivotField>
    <pivotField compact="0" outline="0" showAll="0" defaultSubtotal="0"/>
    <pivotField axis="axisRow" compact="0" outline="0" showAll="0" defaultSubtotal="0">
      <items count="18">
        <item x="2"/>
        <item x="0"/>
        <item x="14"/>
        <item x="10"/>
        <item x="3"/>
        <item x="1"/>
        <item x="6"/>
        <item x="4"/>
        <item x="7"/>
        <item x="5"/>
        <item x="8"/>
        <item x="9"/>
        <item x="11"/>
        <item x="12"/>
        <item x="13"/>
        <item x="15"/>
        <item x="16"/>
        <item x="17"/>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9">
    <i>
      <x/>
      <x/>
    </i>
    <i>
      <x v="1"/>
      <x v="1"/>
    </i>
    <i>
      <x v="2"/>
      <x v="2"/>
    </i>
    <i>
      <x v="3"/>
      <x v="3"/>
    </i>
    <i>
      <x v="4"/>
      <x/>
    </i>
    <i>
      <x v="5"/>
      <x v="4"/>
    </i>
    <i>
      <x v="6"/>
      <x v="5"/>
    </i>
    <i>
      <x v="7"/>
      <x v="6"/>
    </i>
    <i>
      <x v="8"/>
      <x v="7"/>
    </i>
    <i>
      <x v="9"/>
      <x v="8"/>
    </i>
    <i>
      <x v="10"/>
      <x v="9"/>
    </i>
    <i>
      <x v="11"/>
      <x v="10"/>
    </i>
    <i>
      <x v="12"/>
      <x v="11"/>
    </i>
    <i>
      <x v="13"/>
      <x v="12"/>
    </i>
    <i>
      <x v="14"/>
      <x v="13"/>
    </i>
    <i>
      <x v="15"/>
      <x v="14"/>
    </i>
    <i>
      <x v="16"/>
      <x v="15"/>
    </i>
    <i>
      <x v="17"/>
      <x v="16"/>
    </i>
    <i>
      <x v="18"/>
      <x v="17"/>
    </i>
  </rowItems>
  <colFields count="2">
    <field x="3"/>
    <field x="-2"/>
  </colFields>
  <colItems count="6">
    <i>
      <x v="1"/>
      <x/>
    </i>
    <i r="1" i="1">
      <x v="1"/>
    </i>
    <i>
      <x v="2"/>
      <x/>
    </i>
    <i r="1" i="1">
      <x v="1"/>
    </i>
    <i>
      <x v="3"/>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8289357-F6D1-421B-9E2B-A0B30E027D3C}" name="TablaDinámica1" cacheId="25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H124" firstHeaderRow="1" firstDataRow="3" firstDataCol="2"/>
  <pivotFields count="18">
    <pivotField axis="axisRow" compact="0" outline="0" showAll="0" defaultSubtotal="0">
      <items count="119">
        <item x="62"/>
        <item x="7"/>
        <item x="56"/>
        <item x="13"/>
        <item x="2"/>
        <item x="36"/>
        <item x="31"/>
        <item x="4"/>
        <item x="91"/>
        <item x="6"/>
        <item x="27"/>
        <item x="109"/>
        <item x="99"/>
        <item x="9"/>
        <item x="44"/>
        <item x="102"/>
        <item x="10"/>
        <item x="69"/>
        <item x="110"/>
        <item x="32"/>
        <item x="115"/>
        <item x="16"/>
        <item x="84"/>
        <item x="28"/>
        <item x="23"/>
        <item x="58"/>
        <item x="37"/>
        <item x="1"/>
        <item x="15"/>
        <item x="0"/>
        <item x="34"/>
        <item x="47"/>
        <item x="51"/>
        <item x="22"/>
        <item x="5"/>
        <item x="93"/>
        <item x="67"/>
        <item x="64"/>
        <item x="107"/>
        <item x="63"/>
        <item x="82"/>
        <item x="57"/>
        <item x="21"/>
        <item x="97"/>
        <item x="61"/>
        <item x="59"/>
        <item x="68"/>
        <item x="60"/>
        <item x="73"/>
        <item x="74"/>
        <item x="24"/>
        <item x="41"/>
        <item x="55"/>
        <item x="79"/>
        <item x="20"/>
        <item x="3"/>
        <item x="29"/>
        <item x="92"/>
        <item x="118"/>
        <item x="50"/>
        <item x="87"/>
        <item x="19"/>
        <item x="38"/>
        <item x="8"/>
        <item x="39"/>
        <item x="35"/>
        <item x="11"/>
        <item x="42"/>
        <item x="40"/>
        <item x="12"/>
        <item x="80"/>
        <item x="100"/>
        <item x="14"/>
        <item x="17"/>
        <item x="45"/>
        <item x="70"/>
        <item x="26"/>
        <item x="54"/>
        <item x="49"/>
        <item x="25"/>
        <item x="30"/>
        <item x="83"/>
        <item x="113"/>
        <item x="106"/>
        <item x="33"/>
        <item x="101"/>
        <item x="43"/>
        <item x="46"/>
        <item x="48"/>
        <item x="52"/>
        <item x="53"/>
        <item x="18"/>
        <item x="65"/>
        <item x="66"/>
        <item x="71"/>
        <item x="72"/>
        <item x="75"/>
        <item x="76"/>
        <item x="77"/>
        <item x="78"/>
        <item x="81"/>
        <item x="85"/>
        <item x="86"/>
        <item x="88"/>
        <item x="89"/>
        <item x="90"/>
        <item x="94"/>
        <item x="95"/>
        <item x="96"/>
        <item x="98"/>
        <item x="103"/>
        <item x="104"/>
        <item x="105"/>
        <item x="108"/>
        <item x="111"/>
        <item x="112"/>
        <item x="114"/>
        <item x="116"/>
        <item x="117"/>
      </items>
    </pivotField>
    <pivotField compact="0" outline="0" showAll="0" defaultSubtotal="0"/>
    <pivotField axis="axisRow" compact="0" outline="0" showAll="0" defaultSubtotal="0">
      <items count="119">
        <item x="10"/>
        <item x="110"/>
        <item x="99"/>
        <item x="28"/>
        <item x="115"/>
        <item x="15"/>
        <item x="109"/>
        <item x="29"/>
        <item x="1"/>
        <item x="84"/>
        <item x="16"/>
        <item x="102"/>
        <item x="37"/>
        <item x="33"/>
        <item x="44"/>
        <item x="13"/>
        <item x="31"/>
        <item x="91"/>
        <item x="36"/>
        <item x="7"/>
        <item x="2"/>
        <item x="27"/>
        <item x="6"/>
        <item x="62"/>
        <item x="0"/>
        <item x="58"/>
        <item x="23"/>
        <item x="9"/>
        <item x="69"/>
        <item x="32"/>
        <item x="34"/>
        <item x="47"/>
        <item x="4"/>
        <item x="56"/>
        <item x="51"/>
        <item x="22"/>
        <item x="5"/>
        <item x="93"/>
        <item x="67"/>
        <item x="64"/>
        <item x="107"/>
        <item x="63"/>
        <item x="82"/>
        <item x="57"/>
        <item x="21"/>
        <item x="97"/>
        <item x="61"/>
        <item x="59"/>
        <item x="68"/>
        <item x="60"/>
        <item x="73"/>
        <item x="74"/>
        <item x="24"/>
        <item x="41"/>
        <item x="55"/>
        <item x="79"/>
        <item x="20"/>
        <item x="3"/>
        <item x="92"/>
        <item x="118"/>
        <item x="50"/>
        <item x="87"/>
        <item x="19"/>
        <item x="38"/>
        <item x="8"/>
        <item x="39"/>
        <item x="35"/>
        <item x="11"/>
        <item x="42"/>
        <item x="40"/>
        <item x="12"/>
        <item x="80"/>
        <item x="100"/>
        <item x="14"/>
        <item x="17"/>
        <item x="45"/>
        <item x="70"/>
        <item x="26"/>
        <item x="54"/>
        <item x="49"/>
        <item x="25"/>
        <item x="30"/>
        <item x="83"/>
        <item x="113"/>
        <item x="106"/>
        <item x="101"/>
        <item x="43"/>
        <item x="46"/>
        <item x="48"/>
        <item x="52"/>
        <item x="53"/>
        <item x="18"/>
        <item x="65"/>
        <item x="66"/>
        <item x="71"/>
        <item x="72"/>
        <item x="75"/>
        <item x="76"/>
        <item x="77"/>
        <item x="78"/>
        <item x="81"/>
        <item x="85"/>
        <item x="86"/>
        <item x="88"/>
        <item x="89"/>
        <item x="90"/>
        <item x="94"/>
        <item x="95"/>
        <item x="96"/>
        <item x="98"/>
        <item x="103"/>
        <item x="104"/>
        <item x="105"/>
        <item x="108"/>
        <item x="111"/>
        <item x="112"/>
        <item x="114"/>
        <item x="116"/>
        <item x="117"/>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19">
    <i>
      <x/>
      <x v="23"/>
    </i>
    <i>
      <x v="1"/>
      <x v="19"/>
    </i>
    <i>
      <x v="2"/>
      <x v="33"/>
    </i>
    <i>
      <x v="3"/>
      <x v="15"/>
    </i>
    <i>
      <x v="4"/>
      <x v="20"/>
    </i>
    <i>
      <x v="5"/>
      <x v="18"/>
    </i>
    <i>
      <x v="6"/>
      <x v="16"/>
    </i>
    <i>
      <x v="7"/>
      <x v="32"/>
    </i>
    <i>
      <x v="8"/>
      <x v="17"/>
    </i>
    <i>
      <x v="9"/>
      <x v="22"/>
    </i>
    <i>
      <x v="10"/>
      <x v="21"/>
    </i>
    <i>
      <x v="11"/>
      <x v="6"/>
    </i>
    <i>
      <x v="12"/>
      <x v="2"/>
    </i>
    <i>
      <x v="13"/>
      <x v="27"/>
    </i>
    <i>
      <x v="14"/>
      <x v="14"/>
    </i>
    <i>
      <x v="15"/>
      <x v="11"/>
    </i>
    <i>
      <x v="16"/>
      <x/>
    </i>
    <i>
      <x v="17"/>
      <x v="28"/>
    </i>
    <i>
      <x v="18"/>
      <x v="1"/>
    </i>
    <i>
      <x v="19"/>
      <x v="29"/>
    </i>
    <i>
      <x v="20"/>
      <x v="4"/>
    </i>
    <i>
      <x v="21"/>
      <x v="10"/>
    </i>
    <i>
      <x v="22"/>
      <x v="9"/>
    </i>
    <i>
      <x v="23"/>
      <x v="3"/>
    </i>
    <i>
      <x v="24"/>
      <x v="26"/>
    </i>
    <i>
      <x v="25"/>
      <x v="25"/>
    </i>
    <i>
      <x v="26"/>
      <x v="12"/>
    </i>
    <i>
      <x v="27"/>
      <x v="8"/>
    </i>
    <i>
      <x v="28"/>
      <x v="5"/>
    </i>
    <i>
      <x v="29"/>
      <x v="24"/>
    </i>
    <i>
      <x v="30"/>
      <x v="30"/>
    </i>
    <i>
      <x v="31"/>
      <x v="31"/>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54"/>
    </i>
    <i>
      <x v="53"/>
      <x v="55"/>
    </i>
    <i>
      <x v="54"/>
      <x v="56"/>
    </i>
    <i>
      <x v="55"/>
      <x v="57"/>
    </i>
    <i>
      <x v="56"/>
      <x v="7"/>
    </i>
    <i>
      <x v="57"/>
      <x v="58"/>
    </i>
    <i>
      <x v="58"/>
      <x v="59"/>
    </i>
    <i>
      <x v="59"/>
      <x v="60"/>
    </i>
    <i>
      <x v="60"/>
      <x v="61"/>
    </i>
    <i>
      <x v="61"/>
      <x v="62"/>
    </i>
    <i>
      <x v="62"/>
      <x v="63"/>
    </i>
    <i>
      <x v="63"/>
      <x v="64"/>
    </i>
    <i>
      <x v="64"/>
      <x v="65"/>
    </i>
    <i>
      <x v="65"/>
      <x v="66"/>
    </i>
    <i>
      <x v="66"/>
      <x v="67"/>
    </i>
    <i>
      <x v="67"/>
      <x v="68"/>
    </i>
    <i>
      <x v="68"/>
      <x v="69"/>
    </i>
    <i>
      <x v="69"/>
      <x v="70"/>
    </i>
    <i>
      <x v="70"/>
      <x v="71"/>
    </i>
    <i>
      <x v="71"/>
      <x v="72"/>
    </i>
    <i>
      <x v="72"/>
      <x v="73"/>
    </i>
    <i>
      <x v="73"/>
      <x v="74"/>
    </i>
    <i>
      <x v="74"/>
      <x v="75"/>
    </i>
    <i>
      <x v="75"/>
      <x v="76"/>
    </i>
    <i>
      <x v="76"/>
      <x v="77"/>
    </i>
    <i>
      <x v="77"/>
      <x v="78"/>
    </i>
    <i>
      <x v="78"/>
      <x v="79"/>
    </i>
    <i>
      <x v="79"/>
      <x v="80"/>
    </i>
    <i>
      <x v="80"/>
      <x v="81"/>
    </i>
    <i>
      <x v="81"/>
      <x v="82"/>
    </i>
    <i>
      <x v="82"/>
      <x v="83"/>
    </i>
    <i>
      <x v="83"/>
      <x v="84"/>
    </i>
    <i>
      <x v="84"/>
      <x v="13"/>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rowItems>
  <colFields count="2">
    <field x="3"/>
    <field x="-2"/>
  </colFields>
  <colItems count="6">
    <i>
      <x v="1"/>
      <x/>
    </i>
    <i r="1" i="1">
      <x v="1"/>
    </i>
    <i>
      <x v="2"/>
      <x/>
    </i>
    <i r="1" i="1">
      <x v="1"/>
    </i>
    <i>
      <x v="3"/>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C7714F3-64E1-4D54-97F7-DDA2068B56DC}" name="TablaDinámica9" cacheId="26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8" firstHeaderRow="1" firstDataRow="1" firstDataCol="2"/>
  <pivotFields count="8">
    <pivotField axis="axisRow" compact="0" outline="0" showAll="0" defaultSubtotal="0">
      <items count="55">
        <item x="3"/>
        <item x="11"/>
        <item x="12"/>
        <item x="16"/>
        <item x="19"/>
        <item x="47"/>
        <item x="52"/>
        <item x="1"/>
        <item x="28"/>
        <item x="8"/>
        <item x="26"/>
        <item x="7"/>
        <item x="18"/>
        <item x="30"/>
        <item x="15"/>
        <item x="29"/>
        <item x="45"/>
        <item x="54"/>
        <item x="31"/>
        <item x="14"/>
        <item x="21"/>
        <item x="22"/>
        <item x="25"/>
        <item x="40"/>
        <item x="43"/>
        <item x="51"/>
        <item x="2"/>
        <item x="9"/>
        <item x="10"/>
        <item x="20"/>
        <item x="33"/>
        <item x="42"/>
        <item x="46"/>
        <item x="50"/>
        <item x="13"/>
        <item x="4"/>
        <item x="53"/>
        <item x="32"/>
        <item x="5"/>
        <item x="23"/>
        <item x="24"/>
        <item x="34"/>
        <item x="39"/>
        <item x="48"/>
        <item x="0"/>
        <item x="6"/>
        <item x="17"/>
        <item x="27"/>
        <item x="35"/>
        <item x="38"/>
        <item x="36"/>
        <item x="37"/>
        <item x="41"/>
        <item x="44"/>
        <item x="49"/>
      </items>
    </pivotField>
    <pivotField compact="0" outline="0" showAll="0" defaultSubtotal="0"/>
    <pivotField axis="axisRow" compact="0" outline="0" showAll="0" defaultSubtotal="0">
      <items count="55">
        <item x="11"/>
        <item x="12"/>
        <item x="16"/>
        <item x="19"/>
        <item x="47"/>
        <item x="52"/>
        <item x="1"/>
        <item x="3"/>
        <item x="28"/>
        <item x="8"/>
        <item x="26"/>
        <item x="7"/>
        <item x="18"/>
        <item x="30"/>
        <item x="15"/>
        <item x="29"/>
        <item x="45"/>
        <item x="54"/>
        <item x="31"/>
        <item x="14"/>
        <item x="21"/>
        <item x="22"/>
        <item x="25"/>
        <item x="40"/>
        <item x="43"/>
        <item x="51"/>
        <item x="2"/>
        <item x="9"/>
        <item x="10"/>
        <item x="20"/>
        <item x="33"/>
        <item x="42"/>
        <item x="46"/>
        <item x="50"/>
        <item x="13"/>
        <item x="4"/>
        <item x="53"/>
        <item x="32"/>
        <item x="5"/>
        <item x="23"/>
        <item x="24"/>
        <item x="34"/>
        <item x="39"/>
        <item x="48"/>
        <item x="0"/>
        <item x="6"/>
        <item x="17"/>
        <item x="27"/>
        <item x="35"/>
        <item x="38"/>
        <item x="36"/>
        <item x="37"/>
        <item x="41"/>
        <item x="44"/>
        <item x="49"/>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5">
    <i>
      <x/>
      <x v="7"/>
    </i>
    <i>
      <x v="1"/>
      <x/>
    </i>
    <i>
      <x v="2"/>
      <x v="1"/>
    </i>
    <i>
      <x v="3"/>
      <x v="2"/>
    </i>
    <i>
      <x v="4"/>
      <x v="3"/>
    </i>
    <i>
      <x v="5"/>
      <x v="4"/>
    </i>
    <i>
      <x v="6"/>
      <x v="5"/>
    </i>
    <i>
      <x v="7"/>
      <x v="6"/>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44"/>
  <sheetViews>
    <sheetView showGridLines="0" workbookViewId="0">
      <selection activeCell="C11" sqref="C11"/>
    </sheetView>
  </sheetViews>
  <sheetFormatPr baseColWidth="10" defaultRowHeight="13.5"/>
  <cols>
    <col min="1" max="1" width="6.5703125" style="284" bestFit="1" customWidth="1"/>
    <col min="2" max="2" width="72.28515625" style="284" bestFit="1" customWidth="1"/>
    <col min="3" max="3" width="24.7109375" style="284" bestFit="1" customWidth="1"/>
    <col min="4" max="4" width="14.5703125" style="284" bestFit="1" customWidth="1"/>
    <col min="5" max="5" width="42.7109375" style="284" bestFit="1" customWidth="1"/>
    <col min="6" max="16384" width="11.42578125" style="284"/>
  </cols>
  <sheetData>
    <row r="1" spans="1:5" ht="18">
      <c r="A1" s="394" t="s">
        <v>1365</v>
      </c>
      <c r="B1" s="394"/>
      <c r="C1" s="394"/>
      <c r="D1" s="394"/>
      <c r="E1" s="394"/>
    </row>
    <row r="3" spans="1:5" ht="25.5">
      <c r="A3" s="285" t="s">
        <v>34</v>
      </c>
      <c r="B3" s="285" t="s">
        <v>2</v>
      </c>
      <c r="C3" s="285" t="s">
        <v>1323</v>
      </c>
      <c r="D3" s="285" t="s">
        <v>1403</v>
      </c>
      <c r="E3" s="285" t="s">
        <v>1366</v>
      </c>
    </row>
    <row r="4" spans="1:5">
      <c r="A4" s="286">
        <v>6</v>
      </c>
      <c r="B4" s="287" t="s">
        <v>37</v>
      </c>
      <c r="C4" s="288" t="s">
        <v>1421</v>
      </c>
      <c r="D4" s="288" t="s">
        <v>1422</v>
      </c>
      <c r="E4" s="288" t="s">
        <v>1423</v>
      </c>
    </row>
    <row r="5" spans="1:5">
      <c r="A5" s="289">
        <v>10</v>
      </c>
      <c r="B5" s="290" t="s">
        <v>38</v>
      </c>
      <c r="C5" s="288" t="s">
        <v>1371</v>
      </c>
      <c r="D5" s="288" t="s">
        <v>1487</v>
      </c>
      <c r="E5" s="288" t="s">
        <v>1503</v>
      </c>
    </row>
    <row r="6" spans="1:5">
      <c r="A6" s="289">
        <v>15</v>
      </c>
      <c r="B6" s="290" t="s">
        <v>39</v>
      </c>
      <c r="C6" s="288" t="s">
        <v>1424</v>
      </c>
      <c r="D6" s="288" t="s">
        <v>1425</v>
      </c>
      <c r="E6" s="288" t="s">
        <v>1373</v>
      </c>
    </row>
    <row r="7" spans="1:5">
      <c r="A7" s="289">
        <v>16</v>
      </c>
      <c r="B7" s="290" t="s">
        <v>40</v>
      </c>
      <c r="C7" s="288" t="s">
        <v>1371</v>
      </c>
      <c r="D7" s="288" t="s">
        <v>1487</v>
      </c>
      <c r="E7" s="288" t="s">
        <v>1503</v>
      </c>
    </row>
    <row r="8" spans="1:5">
      <c r="A8" s="289">
        <v>20</v>
      </c>
      <c r="B8" s="290" t="s">
        <v>41</v>
      </c>
      <c r="C8" s="288" t="s">
        <v>2184</v>
      </c>
      <c r="D8" s="288" t="s">
        <v>2186</v>
      </c>
      <c r="E8" s="288" t="s">
        <v>2185</v>
      </c>
    </row>
    <row r="9" spans="1:5">
      <c r="A9" s="289">
        <v>25</v>
      </c>
      <c r="B9" s="290" t="s">
        <v>42</v>
      </c>
      <c r="C9" s="288" t="s">
        <v>1504</v>
      </c>
      <c r="D9" s="288" t="s">
        <v>1505</v>
      </c>
      <c r="E9" s="288" t="s">
        <v>1506</v>
      </c>
    </row>
    <row r="10" spans="1:5">
      <c r="A10" s="289">
        <v>30</v>
      </c>
      <c r="B10" s="290" t="s">
        <v>1507</v>
      </c>
      <c r="C10" s="288" t="s">
        <v>1504</v>
      </c>
      <c r="D10" s="288" t="s">
        <v>1505</v>
      </c>
      <c r="E10" s="288" t="s">
        <v>1506</v>
      </c>
    </row>
    <row r="11" spans="1:5">
      <c r="A11" s="289">
        <v>35</v>
      </c>
      <c r="B11" s="290" t="s">
        <v>43</v>
      </c>
      <c r="C11" s="288" t="s">
        <v>1501</v>
      </c>
      <c r="D11" s="288" t="s">
        <v>1487</v>
      </c>
      <c r="E11" s="288" t="s">
        <v>1502</v>
      </c>
    </row>
    <row r="12" spans="1:5">
      <c r="A12" s="289">
        <v>41</v>
      </c>
      <c r="B12" s="290" t="s">
        <v>44</v>
      </c>
      <c r="C12" s="288" t="s">
        <v>1424</v>
      </c>
      <c r="D12" s="288" t="s">
        <v>1425</v>
      </c>
      <c r="E12" s="288" t="s">
        <v>1373</v>
      </c>
    </row>
    <row r="13" spans="1:5">
      <c r="A13" s="289">
        <v>46</v>
      </c>
      <c r="B13" s="290" t="s">
        <v>1380</v>
      </c>
      <c r="C13" s="288" t="s">
        <v>1367</v>
      </c>
      <c r="D13" s="288" t="s">
        <v>1412</v>
      </c>
      <c r="E13" s="288" t="s">
        <v>1368</v>
      </c>
    </row>
    <row r="14" spans="1:5">
      <c r="A14" s="289">
        <v>47</v>
      </c>
      <c r="B14" s="290" t="s">
        <v>45</v>
      </c>
      <c r="C14" s="288" t="s">
        <v>1369</v>
      </c>
      <c r="D14" s="288" t="s">
        <v>1413</v>
      </c>
      <c r="E14" s="288" t="s">
        <v>1370</v>
      </c>
    </row>
    <row r="15" spans="1:5">
      <c r="A15" s="289">
        <v>53</v>
      </c>
      <c r="B15" s="290" t="s">
        <v>1385</v>
      </c>
      <c r="C15" s="288" t="s">
        <v>1421</v>
      </c>
      <c r="D15" s="288" t="s">
        <v>1422</v>
      </c>
      <c r="E15" s="288" t="s">
        <v>1423</v>
      </c>
    </row>
    <row r="16" spans="1:5">
      <c r="A16" s="289">
        <v>66</v>
      </c>
      <c r="B16" s="290" t="s">
        <v>46</v>
      </c>
      <c r="C16" s="288" t="s">
        <v>1489</v>
      </c>
      <c r="D16" s="288" t="s">
        <v>1478</v>
      </c>
      <c r="E16" s="288" t="s">
        <v>1477</v>
      </c>
    </row>
    <row r="17" spans="1:5">
      <c r="A17" s="289">
        <v>70</v>
      </c>
      <c r="B17" s="290" t="s">
        <v>47</v>
      </c>
      <c r="C17" s="288" t="s">
        <v>1504</v>
      </c>
      <c r="D17" s="288" t="s">
        <v>1505</v>
      </c>
      <c r="E17" s="288" t="s">
        <v>1506</v>
      </c>
    </row>
    <row r="18" spans="1:5">
      <c r="A18" s="289">
        <v>76</v>
      </c>
      <c r="B18" s="290" t="s">
        <v>48</v>
      </c>
      <c r="C18" s="288" t="s">
        <v>1367</v>
      </c>
      <c r="D18" s="288" t="s">
        <v>1412</v>
      </c>
      <c r="E18" s="288" t="s">
        <v>1368</v>
      </c>
    </row>
    <row r="19" spans="1:5">
      <c r="A19" s="289">
        <v>78</v>
      </c>
      <c r="B19" s="290" t="s">
        <v>1381</v>
      </c>
      <c r="C19" s="288" t="s">
        <v>1367</v>
      </c>
      <c r="D19" s="288" t="s">
        <v>1412</v>
      </c>
      <c r="E19" s="288" t="s">
        <v>1368</v>
      </c>
    </row>
    <row r="20" spans="1:5">
      <c r="A20" s="289">
        <v>81</v>
      </c>
      <c r="B20" s="290" t="s">
        <v>49</v>
      </c>
      <c r="C20" s="288" t="s">
        <v>1369</v>
      </c>
      <c r="D20" s="288" t="s">
        <v>1413</v>
      </c>
      <c r="E20" s="288" t="s">
        <v>1370</v>
      </c>
    </row>
    <row r="21" spans="1:5">
      <c r="A21" s="289">
        <v>86</v>
      </c>
      <c r="B21" s="290" t="s">
        <v>50</v>
      </c>
      <c r="C21" s="288" t="s">
        <v>5740</v>
      </c>
      <c r="D21" s="288" t="s">
        <v>2183</v>
      </c>
      <c r="E21" s="288" t="s">
        <v>5741</v>
      </c>
    </row>
    <row r="22" spans="1:5">
      <c r="A22" s="289">
        <v>95</v>
      </c>
      <c r="B22" s="290" t="s">
        <v>1508</v>
      </c>
      <c r="C22" s="288" t="s">
        <v>2184</v>
      </c>
      <c r="D22" s="288" t="s">
        <v>2186</v>
      </c>
      <c r="E22" s="288" t="s">
        <v>2185</v>
      </c>
    </row>
    <row r="23" spans="1:5">
      <c r="A23" s="289">
        <v>108</v>
      </c>
      <c r="B23" s="290" t="s">
        <v>51</v>
      </c>
      <c r="C23" s="288" t="s">
        <v>1489</v>
      </c>
      <c r="D23" s="288" t="s">
        <v>1478</v>
      </c>
      <c r="E23" s="288" t="s">
        <v>1477</v>
      </c>
    </row>
    <row r="24" spans="1:5">
      <c r="A24" s="291">
        <v>109</v>
      </c>
      <c r="B24" s="292" t="s">
        <v>1509</v>
      </c>
      <c r="C24" s="288" t="s">
        <v>1489</v>
      </c>
      <c r="D24" s="288" t="s">
        <v>1478</v>
      </c>
      <c r="E24" s="288" t="s">
        <v>1477</v>
      </c>
    </row>
    <row r="25" spans="1:5">
      <c r="A25" s="289">
        <v>111</v>
      </c>
      <c r="B25" s="290" t="s">
        <v>52</v>
      </c>
      <c r="C25" s="288" t="s">
        <v>1424</v>
      </c>
      <c r="D25" s="288" t="s">
        <v>1425</v>
      </c>
      <c r="E25" s="288" t="s">
        <v>1373</v>
      </c>
    </row>
    <row r="26" spans="1:5">
      <c r="A26" s="289">
        <v>112</v>
      </c>
      <c r="B26" s="292" t="s">
        <v>53</v>
      </c>
      <c r="C26" s="288" t="e">
        <v>#N/A</v>
      </c>
      <c r="D26" s="288" t="e">
        <v>#N/A</v>
      </c>
      <c r="E26" s="288" t="e">
        <v>#N/A</v>
      </c>
    </row>
    <row r="27" spans="1:5">
      <c r="A27" s="289">
        <v>117</v>
      </c>
      <c r="B27" s="290" t="s">
        <v>54</v>
      </c>
      <c r="C27" s="288" t="s">
        <v>1371</v>
      </c>
      <c r="D27" s="288" t="s">
        <v>1487</v>
      </c>
      <c r="E27" s="288" t="s">
        <v>1503</v>
      </c>
    </row>
    <row r="28" spans="1:5">
      <c r="A28" s="289">
        <v>119</v>
      </c>
      <c r="B28" s="290" t="s">
        <v>1510</v>
      </c>
      <c r="C28" s="288" t="s">
        <v>5740</v>
      </c>
      <c r="D28" s="288" t="s">
        <v>2183</v>
      </c>
      <c r="E28" s="288" t="s">
        <v>5741</v>
      </c>
    </row>
    <row r="29" spans="1:5">
      <c r="A29" s="289">
        <v>124</v>
      </c>
      <c r="B29" s="290" t="s">
        <v>56</v>
      </c>
      <c r="C29" s="288" t="s">
        <v>1504</v>
      </c>
      <c r="D29" s="288" t="s">
        <v>1505</v>
      </c>
      <c r="E29" s="288" t="s">
        <v>1506</v>
      </c>
    </row>
    <row r="30" spans="1:5">
      <c r="A30" s="289">
        <v>129</v>
      </c>
      <c r="B30" s="290" t="s">
        <v>57</v>
      </c>
      <c r="C30" s="288" t="s">
        <v>5740</v>
      </c>
      <c r="D30" s="288" t="s">
        <v>2183</v>
      </c>
      <c r="E30" s="288" t="s">
        <v>5741</v>
      </c>
    </row>
    <row r="31" spans="1:5">
      <c r="A31" s="289">
        <v>130</v>
      </c>
      <c r="B31" s="290" t="s">
        <v>58</v>
      </c>
      <c r="C31" s="288" t="s">
        <v>1489</v>
      </c>
      <c r="D31" s="288" t="s">
        <v>1478</v>
      </c>
      <c r="E31" s="288" t="s">
        <v>1477</v>
      </c>
    </row>
    <row r="32" spans="1:5">
      <c r="A32" s="289">
        <v>132</v>
      </c>
      <c r="B32" s="290" t="s">
        <v>59</v>
      </c>
      <c r="C32" s="288" t="s">
        <v>1369</v>
      </c>
      <c r="D32" s="288" t="s">
        <v>1413</v>
      </c>
      <c r="E32" s="288" t="s">
        <v>1370</v>
      </c>
    </row>
    <row r="33" spans="1:5">
      <c r="A33" s="289">
        <v>133</v>
      </c>
      <c r="B33" s="290" t="s">
        <v>60</v>
      </c>
      <c r="C33" s="288" t="s">
        <v>5740</v>
      </c>
      <c r="D33" s="288" t="s">
        <v>2183</v>
      </c>
      <c r="E33" s="288" t="s">
        <v>5741</v>
      </c>
    </row>
    <row r="34" spans="1:5">
      <c r="A34" s="289">
        <v>134</v>
      </c>
      <c r="B34" s="290" t="s">
        <v>61</v>
      </c>
      <c r="C34" s="288" t="s">
        <v>1587</v>
      </c>
      <c r="D34" s="288" t="s">
        <v>1588</v>
      </c>
      <c r="E34" s="288" t="s">
        <v>1589</v>
      </c>
    </row>
    <row r="35" spans="1:5">
      <c r="A35" s="289">
        <v>137</v>
      </c>
      <c r="B35" s="290" t="s">
        <v>62</v>
      </c>
      <c r="C35" s="288" t="s">
        <v>1371</v>
      </c>
      <c r="D35" s="288" t="s">
        <v>1487</v>
      </c>
      <c r="E35" s="288" t="s">
        <v>1503</v>
      </c>
    </row>
    <row r="36" spans="1:5">
      <c r="A36" s="289">
        <v>138</v>
      </c>
      <c r="B36" s="290" t="s">
        <v>63</v>
      </c>
      <c r="C36" s="288" t="s">
        <v>1504</v>
      </c>
      <c r="D36" s="288" t="s">
        <v>1505</v>
      </c>
      <c r="E36" s="288" t="s">
        <v>1506</v>
      </c>
    </row>
    <row r="37" spans="1:5">
      <c r="A37" s="291">
        <v>139</v>
      </c>
      <c r="B37" s="292" t="s">
        <v>64</v>
      </c>
      <c r="C37" s="288" t="s">
        <v>1504</v>
      </c>
      <c r="D37" s="288" t="s">
        <v>1505</v>
      </c>
      <c r="E37" s="288" t="s">
        <v>1506</v>
      </c>
    </row>
    <row r="38" spans="1:5">
      <c r="A38" s="289">
        <v>140</v>
      </c>
      <c r="B38" s="290" t="s">
        <v>1280</v>
      </c>
      <c r="C38" s="288" t="s">
        <v>1504</v>
      </c>
      <c r="D38" s="288" t="s">
        <v>1505</v>
      </c>
      <c r="E38" s="288" t="s">
        <v>1506</v>
      </c>
    </row>
    <row r="39" spans="1:5">
      <c r="A39" s="289">
        <v>141</v>
      </c>
      <c r="B39" s="290" t="s">
        <v>65</v>
      </c>
      <c r="C39" s="288" t="s">
        <v>1504</v>
      </c>
      <c r="D39" s="288" t="s">
        <v>1505</v>
      </c>
      <c r="E39" s="288" t="s">
        <v>1506</v>
      </c>
    </row>
    <row r="40" spans="1:5">
      <c r="A40" s="289">
        <v>142</v>
      </c>
      <c r="B40" s="290" t="s">
        <v>66</v>
      </c>
      <c r="C40" s="288" t="s">
        <v>1504</v>
      </c>
      <c r="D40" s="288" t="s">
        <v>1505</v>
      </c>
      <c r="E40" s="288" t="s">
        <v>1506</v>
      </c>
    </row>
    <row r="41" spans="1:5">
      <c r="A41" s="289">
        <v>143</v>
      </c>
      <c r="B41" s="290" t="s">
        <v>67</v>
      </c>
      <c r="C41" s="288" t="s">
        <v>1504</v>
      </c>
      <c r="D41" s="288" t="s">
        <v>1505</v>
      </c>
      <c r="E41" s="288" t="s">
        <v>1506</v>
      </c>
    </row>
    <row r="42" spans="1:5">
      <c r="A42" s="289">
        <v>144</v>
      </c>
      <c r="B42" s="290" t="s">
        <v>1281</v>
      </c>
      <c r="C42" s="288" t="s">
        <v>1504</v>
      </c>
      <c r="D42" s="288" t="s">
        <v>1505</v>
      </c>
      <c r="E42" s="288" t="s">
        <v>1506</v>
      </c>
    </row>
    <row r="43" spans="1:5">
      <c r="A43" s="289">
        <v>145</v>
      </c>
      <c r="B43" s="290" t="s">
        <v>68</v>
      </c>
      <c r="C43" s="288" t="s">
        <v>1504</v>
      </c>
      <c r="D43" s="288" t="s">
        <v>1505</v>
      </c>
      <c r="E43" s="288" t="s">
        <v>1506</v>
      </c>
    </row>
    <row r="44" spans="1:5">
      <c r="A44" s="289">
        <v>146</v>
      </c>
      <c r="B44" s="290" t="s">
        <v>69</v>
      </c>
      <c r="C44" s="288" t="s">
        <v>1504</v>
      </c>
      <c r="D44" s="288" t="s">
        <v>1505</v>
      </c>
      <c r="E44" s="288" t="s">
        <v>1506</v>
      </c>
    </row>
    <row r="45" spans="1:5">
      <c r="A45" s="289">
        <v>147</v>
      </c>
      <c r="B45" s="290" t="s">
        <v>1241</v>
      </c>
      <c r="C45" s="288" t="s">
        <v>1504</v>
      </c>
      <c r="D45" s="288" t="s">
        <v>1505</v>
      </c>
      <c r="E45" s="288" t="s">
        <v>1506</v>
      </c>
    </row>
    <row r="46" spans="1:5">
      <c r="A46" s="289">
        <v>148</v>
      </c>
      <c r="B46" s="290" t="s">
        <v>70</v>
      </c>
      <c r="C46" s="288" t="s">
        <v>1504</v>
      </c>
      <c r="D46" s="288" t="s">
        <v>1505</v>
      </c>
      <c r="E46" s="288" t="s">
        <v>1506</v>
      </c>
    </row>
    <row r="47" spans="1:5">
      <c r="A47" s="289">
        <v>150</v>
      </c>
      <c r="B47" s="290" t="s">
        <v>71</v>
      </c>
      <c r="C47" s="288" t="s">
        <v>1504</v>
      </c>
      <c r="D47" s="288" t="s">
        <v>1505</v>
      </c>
      <c r="E47" s="288" t="s">
        <v>1506</v>
      </c>
    </row>
    <row r="48" spans="1:5">
      <c r="A48" s="289">
        <v>152</v>
      </c>
      <c r="B48" s="290" t="s">
        <v>1511</v>
      </c>
      <c r="C48" s="288" t="s">
        <v>1371</v>
      </c>
      <c r="D48" s="288" t="s">
        <v>1487</v>
      </c>
      <c r="E48" s="288" t="s">
        <v>1503</v>
      </c>
    </row>
    <row r="49" spans="1:5">
      <c r="A49" s="289">
        <v>153</v>
      </c>
      <c r="B49" s="290" t="s">
        <v>1512</v>
      </c>
      <c r="C49" s="288" t="s">
        <v>1371</v>
      </c>
      <c r="D49" s="288" t="s">
        <v>1487</v>
      </c>
      <c r="E49" s="288" t="s">
        <v>1503</v>
      </c>
    </row>
    <row r="50" spans="1:5">
      <c r="A50" s="289">
        <v>154</v>
      </c>
      <c r="B50" s="290" t="s">
        <v>74</v>
      </c>
      <c r="C50" s="288" t="s">
        <v>2184</v>
      </c>
      <c r="D50" s="288" t="s">
        <v>2186</v>
      </c>
      <c r="E50" s="288" t="s">
        <v>2185</v>
      </c>
    </row>
    <row r="51" spans="1:5">
      <c r="A51" s="289">
        <v>155</v>
      </c>
      <c r="B51" s="290" t="s">
        <v>75</v>
      </c>
      <c r="C51" s="288" t="s">
        <v>5740</v>
      </c>
      <c r="D51" s="288" t="s">
        <v>2183</v>
      </c>
      <c r="E51" s="288" t="s">
        <v>5741</v>
      </c>
    </row>
    <row r="52" spans="1:5">
      <c r="A52" s="289">
        <v>156</v>
      </c>
      <c r="B52" s="290" t="s">
        <v>76</v>
      </c>
      <c r="C52" s="288" t="s">
        <v>2184</v>
      </c>
      <c r="D52" s="288" t="s">
        <v>2186</v>
      </c>
      <c r="E52" s="288" t="s">
        <v>2185</v>
      </c>
    </row>
    <row r="53" spans="1:5">
      <c r="A53" s="289">
        <v>159</v>
      </c>
      <c r="B53" s="290" t="s">
        <v>1513</v>
      </c>
      <c r="C53" s="288" t="s">
        <v>2184</v>
      </c>
      <c r="D53" s="288" t="s">
        <v>2186</v>
      </c>
      <c r="E53" s="288" t="s">
        <v>2185</v>
      </c>
    </row>
    <row r="54" spans="1:5">
      <c r="A54" s="289">
        <v>163</v>
      </c>
      <c r="B54" s="290" t="s">
        <v>78</v>
      </c>
      <c r="C54" s="288" t="s">
        <v>1369</v>
      </c>
      <c r="D54" s="288" t="s">
        <v>1413</v>
      </c>
      <c r="E54" s="288" t="s">
        <v>1370</v>
      </c>
    </row>
    <row r="55" spans="1:5">
      <c r="A55" s="289">
        <v>169</v>
      </c>
      <c r="B55" s="290" t="s">
        <v>79</v>
      </c>
      <c r="C55" s="288" t="s">
        <v>1371</v>
      </c>
      <c r="D55" s="288" t="s">
        <v>1487</v>
      </c>
      <c r="E55" s="288" t="s">
        <v>1503</v>
      </c>
    </row>
    <row r="56" spans="1:5">
      <c r="A56" s="289">
        <v>170</v>
      </c>
      <c r="B56" s="290" t="s">
        <v>80</v>
      </c>
      <c r="C56" s="288" t="e">
        <v>#N/A</v>
      </c>
      <c r="D56" s="288" t="e">
        <v>#N/A</v>
      </c>
      <c r="E56" s="288" t="e">
        <v>#N/A</v>
      </c>
    </row>
    <row r="57" spans="1:5">
      <c r="A57" s="291">
        <v>190</v>
      </c>
      <c r="B57" s="292" t="s">
        <v>1514</v>
      </c>
      <c r="C57" s="288" t="s">
        <v>2184</v>
      </c>
      <c r="D57" s="288" t="s">
        <v>2186</v>
      </c>
      <c r="E57" s="288" t="s">
        <v>2185</v>
      </c>
    </row>
    <row r="58" spans="1:5">
      <c r="A58" s="289">
        <v>192</v>
      </c>
      <c r="B58" s="290" t="s">
        <v>1515</v>
      </c>
      <c r="C58" s="288" t="s">
        <v>1421</v>
      </c>
      <c r="D58" s="288" t="s">
        <v>1422</v>
      </c>
      <c r="E58" s="288" t="s">
        <v>1423</v>
      </c>
    </row>
    <row r="59" spans="1:5">
      <c r="A59" s="289">
        <v>197</v>
      </c>
      <c r="B59" s="290" t="s">
        <v>1516</v>
      </c>
      <c r="C59" s="288" t="s">
        <v>1367</v>
      </c>
      <c r="D59" s="288" t="s">
        <v>1412</v>
      </c>
      <c r="E59" s="288" t="s">
        <v>1368</v>
      </c>
    </row>
    <row r="60" spans="1:5">
      <c r="A60" s="289">
        <v>200</v>
      </c>
      <c r="B60" s="290" t="s">
        <v>84</v>
      </c>
      <c r="C60" s="288" t="s">
        <v>1501</v>
      </c>
      <c r="D60" s="288" t="s">
        <v>1487</v>
      </c>
      <c r="E60" s="288" t="s">
        <v>1502</v>
      </c>
    </row>
    <row r="61" spans="1:5">
      <c r="A61" s="289">
        <v>201</v>
      </c>
      <c r="B61" s="290" t="s">
        <v>1517</v>
      </c>
      <c r="C61" s="288" t="s">
        <v>1489</v>
      </c>
      <c r="D61" s="288" t="s">
        <v>1478</v>
      </c>
      <c r="E61" s="288" t="s">
        <v>1477</v>
      </c>
    </row>
    <row r="62" spans="1:5">
      <c r="A62" s="289">
        <v>203</v>
      </c>
      <c r="B62" s="290" t="s">
        <v>86</v>
      </c>
      <c r="C62" s="288" t="s">
        <v>1424</v>
      </c>
      <c r="D62" s="288" t="s">
        <v>1425</v>
      </c>
      <c r="E62" s="288" t="s">
        <v>1373</v>
      </c>
    </row>
    <row r="63" spans="1:5">
      <c r="A63" s="289">
        <v>206</v>
      </c>
      <c r="B63" s="290" t="s">
        <v>87</v>
      </c>
      <c r="C63" s="288" t="s">
        <v>1424</v>
      </c>
      <c r="D63" s="288" t="s">
        <v>1425</v>
      </c>
      <c r="E63" s="288" t="s">
        <v>1373</v>
      </c>
    </row>
    <row r="64" spans="1:5">
      <c r="A64" s="289">
        <v>210</v>
      </c>
      <c r="B64" s="290" t="s">
        <v>89</v>
      </c>
      <c r="C64" s="288" t="s">
        <v>1424</v>
      </c>
      <c r="D64" s="288" t="s">
        <v>1425</v>
      </c>
      <c r="E64" s="288" t="s">
        <v>1373</v>
      </c>
    </row>
    <row r="65" spans="1:5">
      <c r="A65" s="289">
        <v>212</v>
      </c>
      <c r="B65" s="290" t="s">
        <v>90</v>
      </c>
      <c r="C65" s="288" t="s">
        <v>1504</v>
      </c>
      <c r="D65" s="288" t="s">
        <v>1505</v>
      </c>
      <c r="E65" s="288" t="s">
        <v>1506</v>
      </c>
    </row>
    <row r="66" spans="1:5">
      <c r="A66" s="289">
        <v>213</v>
      </c>
      <c r="B66" s="290" t="s">
        <v>91</v>
      </c>
      <c r="C66" s="288" t="s">
        <v>1421</v>
      </c>
      <c r="D66" s="288" t="s">
        <v>1422</v>
      </c>
      <c r="E66" s="288" t="s">
        <v>1423</v>
      </c>
    </row>
    <row r="67" spans="1:5">
      <c r="A67" s="289">
        <v>221</v>
      </c>
      <c r="B67" s="290" t="s">
        <v>1518</v>
      </c>
      <c r="C67" s="288" t="s">
        <v>1421</v>
      </c>
      <c r="D67" s="288" t="s">
        <v>1422</v>
      </c>
      <c r="E67" s="288" t="s">
        <v>1423</v>
      </c>
    </row>
    <row r="68" spans="1:5">
      <c r="A68" s="289">
        <v>222</v>
      </c>
      <c r="B68" s="290" t="s">
        <v>93</v>
      </c>
      <c r="C68" s="288" t="s">
        <v>1367</v>
      </c>
      <c r="D68" s="288" t="s">
        <v>1412</v>
      </c>
      <c r="E68" s="288" t="s">
        <v>1368</v>
      </c>
    </row>
    <row r="69" spans="1:5">
      <c r="A69" s="289">
        <v>223</v>
      </c>
      <c r="B69" s="290" t="s">
        <v>94</v>
      </c>
      <c r="C69" s="288" t="s">
        <v>1504</v>
      </c>
      <c r="D69" s="288" t="s">
        <v>1505</v>
      </c>
      <c r="E69" s="288" t="s">
        <v>1506</v>
      </c>
    </row>
    <row r="70" spans="1:5">
      <c r="A70" s="289">
        <v>224</v>
      </c>
      <c r="B70" s="290" t="s">
        <v>95</v>
      </c>
      <c r="C70" s="288" t="s">
        <v>1489</v>
      </c>
      <c r="D70" s="288" t="s">
        <v>1478</v>
      </c>
      <c r="E70" s="288" t="s">
        <v>1477</v>
      </c>
    </row>
    <row r="71" spans="1:5">
      <c r="A71" s="289">
        <v>225</v>
      </c>
      <c r="B71" s="290" t="s">
        <v>1519</v>
      </c>
      <c r="C71" s="288" t="s">
        <v>5740</v>
      </c>
      <c r="D71" s="288" t="s">
        <v>2183</v>
      </c>
      <c r="E71" s="288" t="s">
        <v>5741</v>
      </c>
    </row>
    <row r="72" spans="1:5">
      <c r="A72" s="289">
        <v>226</v>
      </c>
      <c r="B72" s="290" t="s">
        <v>97</v>
      </c>
      <c r="C72" s="288" t="s">
        <v>1421</v>
      </c>
      <c r="D72" s="288" t="s">
        <v>1422</v>
      </c>
      <c r="E72" s="288" t="s">
        <v>1423</v>
      </c>
    </row>
    <row r="73" spans="1:5">
      <c r="A73" s="289">
        <v>227</v>
      </c>
      <c r="B73" s="290" t="s">
        <v>98</v>
      </c>
      <c r="C73" s="288" t="s">
        <v>1421</v>
      </c>
      <c r="D73" s="288" t="s">
        <v>1422</v>
      </c>
      <c r="E73" s="288" t="s">
        <v>1423</v>
      </c>
    </row>
    <row r="74" spans="1:5">
      <c r="A74" s="289">
        <v>234</v>
      </c>
      <c r="B74" s="290" t="s">
        <v>1520</v>
      </c>
      <c r="C74" s="288" t="s">
        <v>1424</v>
      </c>
      <c r="D74" s="288" t="s">
        <v>1425</v>
      </c>
      <c r="E74" s="288" t="s">
        <v>1373</v>
      </c>
    </row>
    <row r="75" spans="1:5">
      <c r="A75" s="289">
        <v>243</v>
      </c>
      <c r="B75" s="290" t="s">
        <v>99</v>
      </c>
      <c r="C75" s="288" t="s">
        <v>1424</v>
      </c>
      <c r="D75" s="288" t="s">
        <v>1425</v>
      </c>
      <c r="E75" s="288" t="s">
        <v>1373</v>
      </c>
    </row>
    <row r="76" spans="1:5">
      <c r="A76" s="289">
        <v>244</v>
      </c>
      <c r="B76" s="290" t="s">
        <v>100</v>
      </c>
      <c r="C76" s="288" t="s">
        <v>1501</v>
      </c>
      <c r="D76" s="288" t="s">
        <v>1487</v>
      </c>
      <c r="E76" s="288" t="s">
        <v>1502</v>
      </c>
    </row>
    <row r="77" spans="1:5">
      <c r="A77" s="289">
        <v>245</v>
      </c>
      <c r="B77" s="290" t="s">
        <v>101</v>
      </c>
      <c r="C77" s="288" t="s">
        <v>2184</v>
      </c>
      <c r="D77" s="288" t="s">
        <v>2186</v>
      </c>
      <c r="E77" s="288" t="s">
        <v>2185</v>
      </c>
    </row>
    <row r="78" spans="1:5">
      <c r="A78" s="289">
        <v>249</v>
      </c>
      <c r="B78" s="290" t="s">
        <v>1521</v>
      </c>
      <c r="C78" s="288" t="s">
        <v>1367</v>
      </c>
      <c r="D78" s="288" t="s">
        <v>1412</v>
      </c>
      <c r="E78" s="288" t="s">
        <v>1368</v>
      </c>
    </row>
    <row r="79" spans="1:5">
      <c r="A79" s="291">
        <v>251</v>
      </c>
      <c r="B79" s="292" t="s">
        <v>103</v>
      </c>
      <c r="C79" s="288" t="s">
        <v>2184</v>
      </c>
      <c r="D79" s="288" t="s">
        <v>2186</v>
      </c>
      <c r="E79" s="288" t="s">
        <v>2185</v>
      </c>
    </row>
    <row r="80" spans="1:5">
      <c r="A80" s="289">
        <v>253</v>
      </c>
      <c r="B80" s="290" t="s">
        <v>104</v>
      </c>
      <c r="C80" s="288" t="s">
        <v>1421</v>
      </c>
      <c r="D80" s="288" t="s">
        <v>1422</v>
      </c>
      <c r="E80" s="288" t="s">
        <v>1423</v>
      </c>
    </row>
    <row r="81" spans="1:5">
      <c r="A81" s="289">
        <v>254</v>
      </c>
      <c r="B81" s="290" t="s">
        <v>105</v>
      </c>
      <c r="C81" s="288" t="s">
        <v>1421</v>
      </c>
      <c r="D81" s="288" t="s">
        <v>1422</v>
      </c>
      <c r="E81" s="288" t="s">
        <v>1423</v>
      </c>
    </row>
    <row r="82" spans="1:5">
      <c r="A82" s="289">
        <v>265</v>
      </c>
      <c r="B82" s="290" t="s">
        <v>106</v>
      </c>
      <c r="C82" s="288" t="s">
        <v>2184</v>
      </c>
      <c r="D82" s="288" t="s">
        <v>2186</v>
      </c>
      <c r="E82" s="288" t="s">
        <v>2185</v>
      </c>
    </row>
    <row r="83" spans="1:5">
      <c r="A83" s="289">
        <v>266</v>
      </c>
      <c r="B83" s="290" t="s">
        <v>1269</v>
      </c>
      <c r="C83" s="288" t="s">
        <v>2184</v>
      </c>
      <c r="D83" s="288" t="s">
        <v>2186</v>
      </c>
      <c r="E83" s="288" t="s">
        <v>2185</v>
      </c>
    </row>
    <row r="84" spans="1:5">
      <c r="A84" s="289">
        <v>267</v>
      </c>
      <c r="B84" s="290" t="s">
        <v>107</v>
      </c>
      <c r="C84" s="288" t="s">
        <v>2184</v>
      </c>
      <c r="D84" s="288" t="s">
        <v>2186</v>
      </c>
      <c r="E84" s="288" t="s">
        <v>2185</v>
      </c>
    </row>
    <row r="85" spans="1:5">
      <c r="A85" s="289">
        <v>268</v>
      </c>
      <c r="B85" s="290" t="s">
        <v>108</v>
      </c>
      <c r="C85" s="288" t="s">
        <v>2184</v>
      </c>
      <c r="D85" s="288" t="s">
        <v>2186</v>
      </c>
      <c r="E85" s="288" t="s">
        <v>2185</v>
      </c>
    </row>
    <row r="86" spans="1:5">
      <c r="A86" s="289">
        <v>269</v>
      </c>
      <c r="B86" s="290" t="s">
        <v>109</v>
      </c>
      <c r="C86" s="288" t="s">
        <v>2184</v>
      </c>
      <c r="D86" s="288" t="s">
        <v>2186</v>
      </c>
      <c r="E86" s="288" t="s">
        <v>2185</v>
      </c>
    </row>
    <row r="87" spans="1:5">
      <c r="A87" s="289">
        <v>270</v>
      </c>
      <c r="B87" s="290" t="s">
        <v>110</v>
      </c>
      <c r="C87" s="288" t="s">
        <v>2184</v>
      </c>
      <c r="D87" s="288" t="s">
        <v>2186</v>
      </c>
      <c r="E87" s="288" t="s">
        <v>2185</v>
      </c>
    </row>
    <row r="88" spans="1:5">
      <c r="A88" s="289">
        <v>271</v>
      </c>
      <c r="B88" s="290" t="s">
        <v>111</v>
      </c>
      <c r="C88" s="288" t="s">
        <v>2184</v>
      </c>
      <c r="D88" s="288" t="s">
        <v>2186</v>
      </c>
      <c r="E88" s="288" t="s">
        <v>2185</v>
      </c>
    </row>
    <row r="89" spans="1:5">
      <c r="A89" s="289">
        <v>272</v>
      </c>
      <c r="B89" s="290" t="s">
        <v>112</v>
      </c>
      <c r="C89" s="288" t="s">
        <v>2184</v>
      </c>
      <c r="D89" s="288" t="s">
        <v>2186</v>
      </c>
      <c r="E89" s="288" t="s">
        <v>2185</v>
      </c>
    </row>
    <row r="90" spans="1:5">
      <c r="A90" s="289">
        <v>273</v>
      </c>
      <c r="B90" s="290" t="s">
        <v>113</v>
      </c>
      <c r="C90" s="288" t="s">
        <v>2184</v>
      </c>
      <c r="D90" s="288" t="s">
        <v>2186</v>
      </c>
      <c r="E90" s="288" t="s">
        <v>2185</v>
      </c>
    </row>
    <row r="91" spans="1:5">
      <c r="A91" s="289">
        <v>281</v>
      </c>
      <c r="B91" s="290" t="s">
        <v>1522</v>
      </c>
      <c r="C91" s="288" t="s">
        <v>1504</v>
      </c>
      <c r="D91" s="288" t="s">
        <v>1505</v>
      </c>
      <c r="E91" s="288" t="s">
        <v>1506</v>
      </c>
    </row>
    <row r="92" spans="1:5">
      <c r="A92" s="289">
        <v>283</v>
      </c>
      <c r="B92" s="290" t="s">
        <v>115</v>
      </c>
      <c r="C92" s="288" t="s">
        <v>1369</v>
      </c>
      <c r="D92" s="288" t="s">
        <v>1413</v>
      </c>
      <c r="E92" s="288" t="s">
        <v>1370</v>
      </c>
    </row>
    <row r="93" spans="1:5">
      <c r="A93" s="289">
        <v>287</v>
      </c>
      <c r="B93" s="290" t="s">
        <v>1523</v>
      </c>
      <c r="C93" s="288" t="s">
        <v>1501</v>
      </c>
      <c r="D93" s="288" t="s">
        <v>1487</v>
      </c>
      <c r="E93" s="288" t="s">
        <v>1502</v>
      </c>
    </row>
    <row r="94" spans="1:5">
      <c r="A94" s="289">
        <v>288</v>
      </c>
      <c r="B94" s="290" t="s">
        <v>117</v>
      </c>
      <c r="C94" s="288" t="s">
        <v>1424</v>
      </c>
      <c r="D94" s="288" t="s">
        <v>1425</v>
      </c>
      <c r="E94" s="288" t="s">
        <v>1373</v>
      </c>
    </row>
    <row r="95" spans="1:5">
      <c r="A95" s="289">
        <v>290</v>
      </c>
      <c r="B95" s="290" t="s">
        <v>118</v>
      </c>
      <c r="C95" s="288" t="s">
        <v>1369</v>
      </c>
      <c r="D95" s="288" t="s">
        <v>1413</v>
      </c>
      <c r="E95" s="288" t="s">
        <v>1370</v>
      </c>
    </row>
    <row r="96" spans="1:5">
      <c r="A96" s="289">
        <v>291</v>
      </c>
      <c r="B96" s="290" t="s">
        <v>119</v>
      </c>
      <c r="C96" s="288" t="s">
        <v>1371</v>
      </c>
      <c r="D96" s="288" t="s">
        <v>1487</v>
      </c>
      <c r="E96" s="288" t="s">
        <v>1503</v>
      </c>
    </row>
    <row r="97" spans="1:5">
      <c r="A97" s="289">
        <v>292</v>
      </c>
      <c r="B97" s="290" t="s">
        <v>120</v>
      </c>
      <c r="C97" s="288" t="s">
        <v>1504</v>
      </c>
      <c r="D97" s="288" t="s">
        <v>1505</v>
      </c>
      <c r="E97" s="288" t="s">
        <v>1506</v>
      </c>
    </row>
    <row r="98" spans="1:5">
      <c r="A98" s="289">
        <v>293</v>
      </c>
      <c r="B98" s="290" t="s">
        <v>1524</v>
      </c>
      <c r="C98" s="288" t="s">
        <v>1504</v>
      </c>
      <c r="D98" s="288" t="s">
        <v>1505</v>
      </c>
      <c r="E98" s="288" t="s">
        <v>1506</v>
      </c>
    </row>
    <row r="99" spans="1:5">
      <c r="A99" s="289">
        <v>294</v>
      </c>
      <c r="B99" s="290" t="s">
        <v>1525</v>
      </c>
      <c r="C99" s="288" t="s">
        <v>1501</v>
      </c>
      <c r="D99" s="288" t="s">
        <v>1487</v>
      </c>
      <c r="E99" s="288" t="s">
        <v>1502</v>
      </c>
    </row>
    <row r="100" spans="1:5">
      <c r="A100" s="289">
        <v>295</v>
      </c>
      <c r="B100" s="290" t="s">
        <v>1526</v>
      </c>
      <c r="C100" s="288" t="s">
        <v>1369</v>
      </c>
      <c r="D100" s="288" t="s">
        <v>1413</v>
      </c>
      <c r="E100" s="288" t="s">
        <v>1370</v>
      </c>
    </row>
    <row r="101" spans="1:5">
      <c r="A101" s="289">
        <v>296</v>
      </c>
      <c r="B101" s="290" t="s">
        <v>1527</v>
      </c>
      <c r="C101" s="288" t="s">
        <v>1587</v>
      </c>
      <c r="D101" s="288" t="s">
        <v>1588</v>
      </c>
      <c r="E101" s="288" t="s">
        <v>1589</v>
      </c>
    </row>
    <row r="102" spans="1:5">
      <c r="A102" s="289">
        <v>298</v>
      </c>
      <c r="B102" s="290" t="s">
        <v>125</v>
      </c>
      <c r="C102" s="288" t="s">
        <v>5740</v>
      </c>
      <c r="D102" s="288" t="s">
        <v>2183</v>
      </c>
      <c r="E102" s="288" t="s">
        <v>5741</v>
      </c>
    </row>
    <row r="103" spans="1:5">
      <c r="A103" s="289">
        <v>299</v>
      </c>
      <c r="B103" s="290" t="s">
        <v>126</v>
      </c>
      <c r="C103" s="288" t="s">
        <v>5740</v>
      </c>
      <c r="D103" s="288" t="s">
        <v>2183</v>
      </c>
      <c r="E103" s="288" t="s">
        <v>5741</v>
      </c>
    </row>
    <row r="104" spans="1:5">
      <c r="A104" s="289">
        <v>300</v>
      </c>
      <c r="B104" s="290" t="s">
        <v>127</v>
      </c>
      <c r="C104" s="288" t="s">
        <v>5740</v>
      </c>
      <c r="D104" s="288" t="s">
        <v>2183</v>
      </c>
      <c r="E104" s="288" t="s">
        <v>5741</v>
      </c>
    </row>
    <row r="105" spans="1:5">
      <c r="A105" s="289">
        <v>301</v>
      </c>
      <c r="B105" s="290" t="s">
        <v>128</v>
      </c>
      <c r="C105" s="288" t="s">
        <v>5740</v>
      </c>
      <c r="D105" s="288" t="s">
        <v>2183</v>
      </c>
      <c r="E105" s="288" t="s">
        <v>5741</v>
      </c>
    </row>
    <row r="106" spans="1:5">
      <c r="A106" s="289">
        <v>302</v>
      </c>
      <c r="B106" s="290" t="s">
        <v>129</v>
      </c>
      <c r="C106" s="288" t="s">
        <v>5740</v>
      </c>
      <c r="D106" s="288" t="s">
        <v>2183</v>
      </c>
      <c r="E106" s="288" t="s">
        <v>5741</v>
      </c>
    </row>
    <row r="107" spans="1:5">
      <c r="A107" s="289">
        <v>303</v>
      </c>
      <c r="B107" s="290" t="s">
        <v>130</v>
      </c>
      <c r="C107" s="288" t="s">
        <v>5740</v>
      </c>
      <c r="D107" s="288" t="s">
        <v>2183</v>
      </c>
      <c r="E107" s="288" t="s">
        <v>5741</v>
      </c>
    </row>
    <row r="108" spans="1:5">
      <c r="A108" s="291">
        <v>309</v>
      </c>
      <c r="B108" s="292" t="s">
        <v>1528</v>
      </c>
      <c r="C108" s="288" t="s">
        <v>1371</v>
      </c>
      <c r="D108" s="288" t="s">
        <v>1487</v>
      </c>
      <c r="E108" s="288" t="s">
        <v>1503</v>
      </c>
    </row>
    <row r="109" spans="1:5">
      <c r="A109" s="289">
        <v>310</v>
      </c>
      <c r="B109" s="290" t="s">
        <v>1529</v>
      </c>
      <c r="C109" s="288" t="s">
        <v>2184</v>
      </c>
      <c r="D109" s="288" t="s">
        <v>2186</v>
      </c>
      <c r="E109" s="288" t="s">
        <v>2185</v>
      </c>
    </row>
    <row r="110" spans="1:5">
      <c r="A110" s="289">
        <v>311</v>
      </c>
      <c r="B110" s="290" t="s">
        <v>132</v>
      </c>
      <c r="C110" s="288" t="s">
        <v>5740</v>
      </c>
      <c r="D110" s="288" t="s">
        <v>2183</v>
      </c>
      <c r="E110" s="288" t="s">
        <v>5741</v>
      </c>
    </row>
    <row r="111" spans="1:5">
      <c r="A111" s="289">
        <v>312</v>
      </c>
      <c r="B111" s="290" t="s">
        <v>1530</v>
      </c>
      <c r="C111" s="288" t="s">
        <v>1421</v>
      </c>
      <c r="D111" s="288" t="s">
        <v>1422</v>
      </c>
      <c r="E111" s="288" t="s">
        <v>1423</v>
      </c>
    </row>
    <row r="112" spans="1:5">
      <c r="A112" s="291">
        <v>313</v>
      </c>
      <c r="B112" s="292" t="s">
        <v>1531</v>
      </c>
      <c r="C112" s="288" t="s">
        <v>1424</v>
      </c>
      <c r="D112" s="288" t="s">
        <v>1425</v>
      </c>
      <c r="E112" s="288" t="s">
        <v>1373</v>
      </c>
    </row>
    <row r="113" spans="1:5">
      <c r="A113" s="289">
        <v>314</v>
      </c>
      <c r="B113" s="290" t="s">
        <v>1532</v>
      </c>
      <c r="C113" s="288" t="s">
        <v>1424</v>
      </c>
      <c r="D113" s="288" t="s">
        <v>1425</v>
      </c>
      <c r="E113" s="288" t="s">
        <v>1373</v>
      </c>
    </row>
    <row r="114" spans="1:5">
      <c r="A114" s="289">
        <v>315</v>
      </c>
      <c r="B114" s="290" t="s">
        <v>1533</v>
      </c>
      <c r="C114" s="288" t="s">
        <v>1421</v>
      </c>
      <c r="D114" s="288" t="s">
        <v>1422</v>
      </c>
      <c r="E114" s="288" t="s">
        <v>1423</v>
      </c>
    </row>
    <row r="115" spans="1:5">
      <c r="A115" s="289">
        <v>324</v>
      </c>
      <c r="B115" s="290" t="s">
        <v>135</v>
      </c>
      <c r="C115" s="288" t="s">
        <v>1421</v>
      </c>
      <c r="D115" s="288" t="s">
        <v>1422</v>
      </c>
      <c r="E115" s="288" t="s">
        <v>1423</v>
      </c>
    </row>
    <row r="116" spans="1:5">
      <c r="A116" s="289">
        <v>340</v>
      </c>
      <c r="B116" s="290" t="s">
        <v>136</v>
      </c>
      <c r="C116" s="288" t="s">
        <v>1371</v>
      </c>
      <c r="D116" s="288" t="s">
        <v>1487</v>
      </c>
      <c r="E116" s="288" t="s">
        <v>1503</v>
      </c>
    </row>
    <row r="117" spans="1:5">
      <c r="A117" s="289">
        <v>342</v>
      </c>
      <c r="B117" s="290" t="s">
        <v>137</v>
      </c>
      <c r="C117" s="288" t="s">
        <v>5740</v>
      </c>
      <c r="D117" s="288" t="s">
        <v>2183</v>
      </c>
      <c r="E117" s="288" t="s">
        <v>5741</v>
      </c>
    </row>
    <row r="118" spans="1:5">
      <c r="A118" s="289">
        <v>343</v>
      </c>
      <c r="B118" s="290" t="s">
        <v>138</v>
      </c>
      <c r="C118" s="288" t="s">
        <v>5740</v>
      </c>
      <c r="D118" s="288" t="s">
        <v>2183</v>
      </c>
      <c r="E118" s="288" t="s">
        <v>5741</v>
      </c>
    </row>
    <row r="119" spans="1:5">
      <c r="A119" s="289">
        <v>344</v>
      </c>
      <c r="B119" s="290" t="s">
        <v>1534</v>
      </c>
      <c r="C119" s="288" t="s">
        <v>2184</v>
      </c>
      <c r="D119" s="288" t="s">
        <v>2186</v>
      </c>
      <c r="E119" s="288" t="s">
        <v>2185</v>
      </c>
    </row>
    <row r="120" spans="1:5">
      <c r="A120" s="289">
        <v>345</v>
      </c>
      <c r="B120" s="290" t="s">
        <v>140</v>
      </c>
      <c r="C120" s="288" t="s">
        <v>1587</v>
      </c>
      <c r="D120" s="288" t="s">
        <v>1588</v>
      </c>
      <c r="E120" s="288" t="s">
        <v>1589</v>
      </c>
    </row>
    <row r="121" spans="1:5">
      <c r="A121" s="289">
        <v>346</v>
      </c>
      <c r="B121" s="290" t="s">
        <v>141</v>
      </c>
      <c r="C121" s="288" t="s">
        <v>1367</v>
      </c>
      <c r="D121" s="288" t="s">
        <v>1412</v>
      </c>
      <c r="E121" s="288" t="s">
        <v>1368</v>
      </c>
    </row>
    <row r="122" spans="1:5">
      <c r="A122" s="289">
        <v>347</v>
      </c>
      <c r="B122" s="290" t="s">
        <v>142</v>
      </c>
      <c r="C122" s="288" t="s">
        <v>1489</v>
      </c>
      <c r="D122" s="288" t="s">
        <v>1478</v>
      </c>
      <c r="E122" s="288" t="s">
        <v>1477</v>
      </c>
    </row>
    <row r="123" spans="1:5">
      <c r="A123" s="289">
        <v>348</v>
      </c>
      <c r="B123" s="290" t="s">
        <v>143</v>
      </c>
      <c r="C123" s="288" t="s">
        <v>5740</v>
      </c>
      <c r="D123" s="288" t="s">
        <v>2183</v>
      </c>
      <c r="E123" s="288" t="s">
        <v>5741</v>
      </c>
    </row>
    <row r="124" spans="1:5">
      <c r="A124" s="289">
        <v>349</v>
      </c>
      <c r="B124" s="290" t="s">
        <v>1535</v>
      </c>
      <c r="C124" s="288" t="s">
        <v>1501</v>
      </c>
      <c r="D124" s="288" t="s">
        <v>1487</v>
      </c>
      <c r="E124" s="288" t="s">
        <v>1502</v>
      </c>
    </row>
    <row r="125" spans="1:5">
      <c r="A125" s="289">
        <v>371</v>
      </c>
      <c r="B125" s="290" t="s">
        <v>145</v>
      </c>
      <c r="C125" s="288" t="s">
        <v>1369</v>
      </c>
      <c r="D125" s="288" t="s">
        <v>1413</v>
      </c>
      <c r="E125" s="288" t="s">
        <v>1370</v>
      </c>
    </row>
    <row r="126" spans="1:5">
      <c r="A126" s="289">
        <v>373</v>
      </c>
      <c r="B126" s="290" t="s">
        <v>1536</v>
      </c>
      <c r="C126" s="288" t="s">
        <v>1369</v>
      </c>
      <c r="D126" s="288" t="s">
        <v>1413</v>
      </c>
      <c r="E126" s="288" t="s">
        <v>1370</v>
      </c>
    </row>
    <row r="127" spans="1:5">
      <c r="A127" s="289">
        <v>374</v>
      </c>
      <c r="B127" s="290" t="s">
        <v>608</v>
      </c>
      <c r="C127" s="288" t="s">
        <v>1369</v>
      </c>
      <c r="D127" s="288" t="s">
        <v>1413</v>
      </c>
      <c r="E127" s="288" t="s">
        <v>1370</v>
      </c>
    </row>
    <row r="128" spans="1:5">
      <c r="A128" s="289">
        <v>375</v>
      </c>
      <c r="B128" s="290" t="s">
        <v>1537</v>
      </c>
      <c r="C128" s="288" t="e">
        <v>#N/A</v>
      </c>
      <c r="D128" s="288" t="e">
        <v>#N/A</v>
      </c>
      <c r="E128" s="288" t="e">
        <v>#N/A</v>
      </c>
    </row>
    <row r="129" spans="1:5">
      <c r="A129" s="289">
        <v>376</v>
      </c>
      <c r="B129" s="290" t="s">
        <v>609</v>
      </c>
      <c r="C129" s="288" t="s">
        <v>1489</v>
      </c>
      <c r="D129" s="288" t="s">
        <v>1478</v>
      </c>
      <c r="E129" s="288" t="s">
        <v>1477</v>
      </c>
    </row>
    <row r="130" spans="1:5">
      <c r="A130" s="289">
        <v>378</v>
      </c>
      <c r="B130" s="290" t="s">
        <v>610</v>
      </c>
      <c r="C130" s="288" t="s">
        <v>1489</v>
      </c>
      <c r="D130" s="288" t="s">
        <v>1478</v>
      </c>
      <c r="E130" s="288" t="s">
        <v>1477</v>
      </c>
    </row>
    <row r="131" spans="1:5">
      <c r="A131" s="289">
        <v>379</v>
      </c>
      <c r="B131" s="290" t="s">
        <v>1244</v>
      </c>
      <c r="C131" s="288" t="s">
        <v>1369</v>
      </c>
      <c r="D131" s="288" t="s">
        <v>1413</v>
      </c>
      <c r="E131" s="288" t="s">
        <v>1370</v>
      </c>
    </row>
    <row r="132" spans="1:5">
      <c r="A132" s="289">
        <v>382</v>
      </c>
      <c r="B132" s="290" t="s">
        <v>1245</v>
      </c>
      <c r="C132" s="288" t="s">
        <v>1371</v>
      </c>
      <c r="D132" s="288" t="s">
        <v>1487</v>
      </c>
      <c r="E132" s="288" t="s">
        <v>1503</v>
      </c>
    </row>
    <row r="133" spans="1:5">
      <c r="A133" s="289">
        <v>383</v>
      </c>
      <c r="B133" s="290" t="s">
        <v>1246</v>
      </c>
      <c r="C133" s="288" t="s">
        <v>1367</v>
      </c>
      <c r="D133" s="288" t="s">
        <v>1412</v>
      </c>
      <c r="E133" s="288" t="s">
        <v>1368</v>
      </c>
    </row>
    <row r="134" spans="1:5">
      <c r="A134" s="289">
        <v>385</v>
      </c>
      <c r="B134" s="290" t="s">
        <v>692</v>
      </c>
      <c r="C134" s="288" t="s">
        <v>1489</v>
      </c>
      <c r="D134" s="288" t="s">
        <v>1478</v>
      </c>
      <c r="E134" s="288" t="s">
        <v>1477</v>
      </c>
    </row>
    <row r="135" spans="1:5">
      <c r="A135" s="289">
        <v>386</v>
      </c>
      <c r="B135" s="290" t="s">
        <v>1538</v>
      </c>
      <c r="C135" s="288" t="s">
        <v>1424</v>
      </c>
      <c r="D135" s="288" t="s">
        <v>1425</v>
      </c>
      <c r="E135" s="288" t="s">
        <v>1373</v>
      </c>
    </row>
    <row r="136" spans="1:5">
      <c r="A136" s="289">
        <v>387</v>
      </c>
      <c r="B136" s="290" t="s">
        <v>1268</v>
      </c>
      <c r="C136" s="288" t="s">
        <v>1424</v>
      </c>
      <c r="D136" s="288" t="s">
        <v>1425</v>
      </c>
      <c r="E136" s="288" t="s">
        <v>1373</v>
      </c>
    </row>
    <row r="137" spans="1:5">
      <c r="A137" s="289">
        <v>388</v>
      </c>
      <c r="B137" s="290" t="s">
        <v>1492</v>
      </c>
      <c r="C137" s="288" t="s">
        <v>1369</v>
      </c>
      <c r="D137" s="288" t="s">
        <v>1413</v>
      </c>
      <c r="E137" s="288" t="s">
        <v>1370</v>
      </c>
    </row>
    <row r="138" spans="1:5">
      <c r="A138" s="291">
        <v>389</v>
      </c>
      <c r="B138" s="292" t="s">
        <v>1539</v>
      </c>
      <c r="C138" s="288" t="s">
        <v>1587</v>
      </c>
      <c r="D138" s="288" t="s">
        <v>1588</v>
      </c>
      <c r="E138" s="288" t="s">
        <v>1589</v>
      </c>
    </row>
    <row r="139" spans="1:5">
      <c r="A139" s="289">
        <v>422</v>
      </c>
      <c r="B139" s="290" t="s">
        <v>149</v>
      </c>
      <c r="C139" s="288" t="s">
        <v>1367</v>
      </c>
      <c r="D139" s="288" t="s">
        <v>1412</v>
      </c>
      <c r="E139" s="288" t="s">
        <v>1368</v>
      </c>
    </row>
    <row r="140" spans="1:5">
      <c r="A140" s="289">
        <v>423</v>
      </c>
      <c r="B140" s="290" t="s">
        <v>1540</v>
      </c>
      <c r="C140" s="288" t="s">
        <v>1501</v>
      </c>
      <c r="D140" s="288" t="s">
        <v>1487</v>
      </c>
      <c r="E140" s="288" t="s">
        <v>1502</v>
      </c>
    </row>
    <row r="141" spans="1:5">
      <c r="A141" s="289">
        <v>512</v>
      </c>
      <c r="B141" s="290" t="s">
        <v>1541</v>
      </c>
      <c r="C141" s="288" t="e">
        <v>#N/A</v>
      </c>
      <c r="D141" s="288" t="e">
        <v>#N/A</v>
      </c>
      <c r="E141" s="288" t="e">
        <v>#N/A</v>
      </c>
    </row>
    <row r="142" spans="1:5">
      <c r="A142" s="289">
        <v>513</v>
      </c>
      <c r="B142" s="290" t="s">
        <v>160</v>
      </c>
      <c r="C142" s="288" t="s">
        <v>1489</v>
      </c>
      <c r="D142" s="288" t="s">
        <v>1478</v>
      </c>
      <c r="E142" s="288" t="s">
        <v>1477</v>
      </c>
    </row>
    <row r="143" spans="1:5">
      <c r="A143" s="289">
        <v>514</v>
      </c>
      <c r="B143" s="290" t="s">
        <v>161</v>
      </c>
      <c r="C143" s="288" t="s">
        <v>1489</v>
      </c>
      <c r="D143" s="288" t="s">
        <v>1478</v>
      </c>
      <c r="E143" s="288" t="s">
        <v>1477</v>
      </c>
    </row>
    <row r="144" spans="1:5">
      <c r="A144" s="289">
        <v>517</v>
      </c>
      <c r="B144" s="290" t="s">
        <v>162</v>
      </c>
      <c r="C144" s="288" t="s">
        <v>1501</v>
      </c>
      <c r="D144" s="288" t="s">
        <v>1487</v>
      </c>
      <c r="E144" s="288" t="s">
        <v>1502</v>
      </c>
    </row>
    <row r="145" spans="1:5">
      <c r="A145" s="289">
        <v>520</v>
      </c>
      <c r="B145" s="290" t="s">
        <v>1285</v>
      </c>
      <c r="C145" s="288" t="s">
        <v>1421</v>
      </c>
      <c r="D145" s="288" t="s">
        <v>1422</v>
      </c>
      <c r="E145" s="288" t="s">
        <v>1423</v>
      </c>
    </row>
    <row r="146" spans="1:5">
      <c r="A146" s="289">
        <v>522</v>
      </c>
      <c r="B146" s="290" t="s">
        <v>163</v>
      </c>
      <c r="C146" s="288" t="s">
        <v>1421</v>
      </c>
      <c r="D146" s="288" t="s">
        <v>1422</v>
      </c>
      <c r="E146" s="288" t="s">
        <v>1423</v>
      </c>
    </row>
    <row r="147" spans="1:5">
      <c r="A147" s="289">
        <v>525</v>
      </c>
      <c r="B147" s="290" t="s">
        <v>1542</v>
      </c>
      <c r="C147" s="288" t="s">
        <v>1369</v>
      </c>
      <c r="D147" s="288" t="s">
        <v>1413</v>
      </c>
      <c r="E147" s="288" t="s">
        <v>1370</v>
      </c>
    </row>
    <row r="148" spans="1:5">
      <c r="A148" s="289">
        <v>526</v>
      </c>
      <c r="B148" s="290" t="s">
        <v>1543</v>
      </c>
      <c r="C148" s="288" t="s">
        <v>1489</v>
      </c>
      <c r="D148" s="288" t="s">
        <v>1478</v>
      </c>
      <c r="E148" s="288" t="s">
        <v>1477</v>
      </c>
    </row>
    <row r="149" spans="1:5">
      <c r="A149" s="289">
        <v>548</v>
      </c>
      <c r="B149" s="290" t="s">
        <v>1544</v>
      </c>
      <c r="C149" s="288" t="s">
        <v>1501</v>
      </c>
      <c r="D149" s="288" t="s">
        <v>1487</v>
      </c>
      <c r="E149" s="288" t="s">
        <v>1502</v>
      </c>
    </row>
    <row r="150" spans="1:5">
      <c r="A150" s="291">
        <v>551</v>
      </c>
      <c r="B150" s="292" t="s">
        <v>165</v>
      </c>
      <c r="C150" s="288" t="s">
        <v>1369</v>
      </c>
      <c r="D150" s="288" t="s">
        <v>1413</v>
      </c>
      <c r="E150" s="288" t="s">
        <v>1370</v>
      </c>
    </row>
    <row r="151" spans="1:5">
      <c r="A151" s="289">
        <v>572</v>
      </c>
      <c r="B151" s="290" t="s">
        <v>166</v>
      </c>
      <c r="C151" s="288" t="s">
        <v>1367</v>
      </c>
      <c r="D151" s="288" t="s">
        <v>1412</v>
      </c>
      <c r="E151" s="288" t="s">
        <v>1368</v>
      </c>
    </row>
    <row r="152" spans="1:5">
      <c r="A152" s="289">
        <v>573</v>
      </c>
      <c r="B152" s="290" t="s">
        <v>1545</v>
      </c>
      <c r="C152" s="288" t="s">
        <v>1489</v>
      </c>
      <c r="D152" s="288" t="s">
        <v>1478</v>
      </c>
      <c r="E152" s="288" t="s">
        <v>1477</v>
      </c>
    </row>
    <row r="153" spans="1:5">
      <c r="A153" s="289">
        <v>574</v>
      </c>
      <c r="B153" s="290" t="s">
        <v>1546</v>
      </c>
      <c r="C153" s="288" t="s">
        <v>1489</v>
      </c>
      <c r="D153" s="288" t="s">
        <v>1478</v>
      </c>
      <c r="E153" s="288" t="s">
        <v>1477</v>
      </c>
    </row>
    <row r="154" spans="1:5">
      <c r="A154" s="289">
        <v>576</v>
      </c>
      <c r="B154" s="290" t="s">
        <v>1547</v>
      </c>
      <c r="C154" s="288" t="s">
        <v>1489</v>
      </c>
      <c r="D154" s="288" t="s">
        <v>1478</v>
      </c>
      <c r="E154" s="288" t="s">
        <v>1477</v>
      </c>
    </row>
    <row r="155" spans="1:5">
      <c r="A155" s="289">
        <v>578</v>
      </c>
      <c r="B155" s="290" t="s">
        <v>168</v>
      </c>
      <c r="C155" s="288" t="s">
        <v>1501</v>
      </c>
      <c r="D155" s="288" t="s">
        <v>1487</v>
      </c>
      <c r="E155" s="288" t="s">
        <v>1502</v>
      </c>
    </row>
    <row r="156" spans="1:5">
      <c r="A156" s="289">
        <v>579</v>
      </c>
      <c r="B156" s="290" t="s">
        <v>1548</v>
      </c>
      <c r="C156" s="288" t="s">
        <v>2184</v>
      </c>
      <c r="D156" s="288" t="s">
        <v>2186</v>
      </c>
      <c r="E156" s="288" t="s">
        <v>2185</v>
      </c>
    </row>
    <row r="157" spans="1:5">
      <c r="A157" s="289">
        <v>580</v>
      </c>
      <c r="B157" s="290" t="s">
        <v>169</v>
      </c>
      <c r="C157" s="288" t="s">
        <v>1489</v>
      </c>
      <c r="D157" s="288" t="s">
        <v>1478</v>
      </c>
      <c r="E157" s="288" t="s">
        <v>1477</v>
      </c>
    </row>
    <row r="158" spans="1:5">
      <c r="A158" s="289">
        <v>584</v>
      </c>
      <c r="B158" s="290" t="s">
        <v>1549</v>
      </c>
      <c r="C158" s="288" t="s">
        <v>1367</v>
      </c>
      <c r="D158" s="288" t="s">
        <v>1412</v>
      </c>
      <c r="E158" s="288" t="s">
        <v>1368</v>
      </c>
    </row>
    <row r="159" spans="1:5">
      <c r="A159" s="291">
        <v>585</v>
      </c>
      <c r="B159" s="292" t="s">
        <v>1550</v>
      </c>
      <c r="C159" s="288" t="s">
        <v>2184</v>
      </c>
      <c r="D159" s="288" t="s">
        <v>2186</v>
      </c>
      <c r="E159" s="288" t="s">
        <v>2185</v>
      </c>
    </row>
    <row r="160" spans="1:5">
      <c r="A160" s="291">
        <v>586</v>
      </c>
      <c r="B160" s="292" t="s">
        <v>172</v>
      </c>
      <c r="C160" s="288" t="s">
        <v>2184</v>
      </c>
      <c r="D160" s="288" t="s">
        <v>2186</v>
      </c>
      <c r="E160" s="288" t="s">
        <v>2185</v>
      </c>
    </row>
    <row r="161" spans="1:5">
      <c r="A161" s="289">
        <v>587</v>
      </c>
      <c r="B161" s="293" t="s">
        <v>1551</v>
      </c>
      <c r="C161" s="288" t="s">
        <v>1504</v>
      </c>
      <c r="D161" s="288" t="s">
        <v>1505</v>
      </c>
      <c r="E161" s="288" t="s">
        <v>1506</v>
      </c>
    </row>
    <row r="162" spans="1:5">
      <c r="A162" s="289">
        <v>588</v>
      </c>
      <c r="B162" s="290" t="s">
        <v>1552</v>
      </c>
      <c r="C162" s="288" t="s">
        <v>1489</v>
      </c>
      <c r="D162" s="288" t="s">
        <v>1478</v>
      </c>
      <c r="E162" s="288" t="s">
        <v>1477</v>
      </c>
    </row>
    <row r="163" spans="1:5">
      <c r="A163" s="289">
        <v>590</v>
      </c>
      <c r="B163" s="290" t="s">
        <v>1287</v>
      </c>
      <c r="C163" s="288" t="s">
        <v>1501</v>
      </c>
      <c r="D163" s="288" t="s">
        <v>1487</v>
      </c>
      <c r="E163" s="288" t="s">
        <v>1502</v>
      </c>
    </row>
    <row r="164" spans="1:5">
      <c r="A164" s="289">
        <v>591</v>
      </c>
      <c r="B164" s="290" t="s">
        <v>1553</v>
      </c>
      <c r="C164" s="288" t="s">
        <v>1371</v>
      </c>
      <c r="D164" s="288" t="s">
        <v>1487</v>
      </c>
      <c r="E164" s="288" t="s">
        <v>1503</v>
      </c>
    </row>
    <row r="165" spans="1:5">
      <c r="A165" s="289">
        <v>592</v>
      </c>
      <c r="B165" s="290" t="s">
        <v>1554</v>
      </c>
      <c r="C165" s="288" t="e">
        <v>#N/A</v>
      </c>
      <c r="D165" s="288" t="e">
        <v>#N/A</v>
      </c>
      <c r="E165" s="288" t="e">
        <v>#N/A</v>
      </c>
    </row>
    <row r="166" spans="1:5">
      <c r="A166" s="289">
        <v>593</v>
      </c>
      <c r="B166" s="290" t="s">
        <v>1288</v>
      </c>
      <c r="C166" s="288" t="s">
        <v>5740</v>
      </c>
      <c r="D166" s="288" t="s">
        <v>2183</v>
      </c>
      <c r="E166" s="288" t="s">
        <v>5741</v>
      </c>
    </row>
    <row r="167" spans="1:5">
      <c r="A167" s="289">
        <v>594</v>
      </c>
      <c r="B167" s="290" t="s">
        <v>88</v>
      </c>
      <c r="C167" s="288" t="s">
        <v>1421</v>
      </c>
      <c r="D167" s="288" t="s">
        <v>1422</v>
      </c>
      <c r="E167" s="288" t="s">
        <v>1423</v>
      </c>
    </row>
    <row r="168" spans="1:5">
      <c r="A168" s="289">
        <v>595</v>
      </c>
      <c r="B168" s="290" t="s">
        <v>611</v>
      </c>
      <c r="C168" s="288" t="s">
        <v>1421</v>
      </c>
      <c r="D168" s="288" t="s">
        <v>1422</v>
      </c>
      <c r="E168" s="288" t="s">
        <v>1423</v>
      </c>
    </row>
    <row r="169" spans="1:5">
      <c r="A169" s="289">
        <v>596</v>
      </c>
      <c r="B169" s="290" t="s">
        <v>1555</v>
      </c>
      <c r="C169" s="288" t="s">
        <v>1501</v>
      </c>
      <c r="D169" s="288" t="s">
        <v>1487</v>
      </c>
      <c r="E169" s="288" t="s">
        <v>1502</v>
      </c>
    </row>
    <row r="170" spans="1:5">
      <c r="A170" s="289">
        <v>597</v>
      </c>
      <c r="B170" s="290" t="s">
        <v>677</v>
      </c>
      <c r="C170" s="288" t="s">
        <v>1504</v>
      </c>
      <c r="D170" s="288" t="s">
        <v>1505</v>
      </c>
      <c r="E170" s="288" t="s">
        <v>1506</v>
      </c>
    </row>
    <row r="171" spans="1:5">
      <c r="A171" s="289">
        <v>598</v>
      </c>
      <c r="B171" s="294" t="s">
        <v>672</v>
      </c>
      <c r="C171" s="288" t="s">
        <v>1369</v>
      </c>
      <c r="D171" s="288" t="s">
        <v>1413</v>
      </c>
      <c r="E171" s="288" t="s">
        <v>1370</v>
      </c>
    </row>
    <row r="172" spans="1:5">
      <c r="A172" s="289">
        <v>599</v>
      </c>
      <c r="B172" s="290" t="s">
        <v>1249</v>
      </c>
      <c r="C172" s="288" t="s">
        <v>1501</v>
      </c>
      <c r="D172" s="288" t="s">
        <v>1487</v>
      </c>
      <c r="E172" s="288" t="s">
        <v>1502</v>
      </c>
    </row>
    <row r="173" spans="1:5">
      <c r="A173" s="289">
        <v>600</v>
      </c>
      <c r="B173" s="290" t="s">
        <v>1289</v>
      </c>
      <c r="C173" s="288" t="s">
        <v>1369</v>
      </c>
      <c r="D173" s="288" t="s">
        <v>1413</v>
      </c>
      <c r="E173" s="288" t="s">
        <v>1370</v>
      </c>
    </row>
    <row r="174" spans="1:5">
      <c r="A174" s="289">
        <v>601</v>
      </c>
      <c r="B174" s="290" t="s">
        <v>1556</v>
      </c>
      <c r="C174" s="288" t="s">
        <v>1371</v>
      </c>
      <c r="D174" s="288" t="s">
        <v>1487</v>
      </c>
      <c r="E174" s="288" t="s">
        <v>1503</v>
      </c>
    </row>
    <row r="175" spans="1:5">
      <c r="A175" s="289">
        <v>633</v>
      </c>
      <c r="B175" s="290" t="s">
        <v>173</v>
      </c>
      <c r="C175" s="288" t="s">
        <v>1504</v>
      </c>
      <c r="D175" s="288" t="s">
        <v>1505</v>
      </c>
      <c r="E175" s="288" t="s">
        <v>1506</v>
      </c>
    </row>
    <row r="176" spans="1:5">
      <c r="A176" s="289">
        <v>634</v>
      </c>
      <c r="B176" s="290" t="s">
        <v>174</v>
      </c>
      <c r="C176" s="288" t="e">
        <v>#N/A</v>
      </c>
      <c r="D176" s="288" t="e">
        <v>#N/A</v>
      </c>
      <c r="E176" s="288" t="e">
        <v>#N/A</v>
      </c>
    </row>
    <row r="177" spans="1:5">
      <c r="A177" s="289">
        <v>650</v>
      </c>
      <c r="B177" s="290" t="s">
        <v>175</v>
      </c>
      <c r="C177" s="288" t="s">
        <v>1371</v>
      </c>
      <c r="D177" s="288" t="s">
        <v>1487</v>
      </c>
      <c r="E177" s="288" t="s">
        <v>1503</v>
      </c>
    </row>
    <row r="178" spans="1:5">
      <c r="A178" s="289">
        <v>660</v>
      </c>
      <c r="B178" s="290" t="s">
        <v>1557</v>
      </c>
      <c r="C178" s="288" t="s">
        <v>1371</v>
      </c>
      <c r="D178" s="288" t="s">
        <v>1487</v>
      </c>
      <c r="E178" s="288" t="s">
        <v>1503</v>
      </c>
    </row>
    <row r="179" spans="1:5">
      <c r="A179" s="289">
        <v>661</v>
      </c>
      <c r="B179" s="290" t="s">
        <v>177</v>
      </c>
      <c r="C179" s="288" t="s">
        <v>1367</v>
      </c>
      <c r="D179" s="288" t="s">
        <v>1412</v>
      </c>
      <c r="E179" s="288" t="s">
        <v>1368</v>
      </c>
    </row>
    <row r="180" spans="1:5">
      <c r="A180" s="289">
        <v>670</v>
      </c>
      <c r="B180" s="290" t="s">
        <v>178</v>
      </c>
      <c r="C180" s="288" t="s">
        <v>1421</v>
      </c>
      <c r="D180" s="288" t="s">
        <v>1422</v>
      </c>
      <c r="E180" s="288" t="s">
        <v>1423</v>
      </c>
    </row>
    <row r="181" spans="1:5">
      <c r="A181" s="289">
        <v>680</v>
      </c>
      <c r="B181" s="290" t="s">
        <v>1558</v>
      </c>
      <c r="C181" s="288" t="s">
        <v>1367</v>
      </c>
      <c r="D181" s="288" t="s">
        <v>1412</v>
      </c>
      <c r="E181" s="288" t="s">
        <v>1368</v>
      </c>
    </row>
    <row r="182" spans="1:5">
      <c r="A182" s="289">
        <v>681</v>
      </c>
      <c r="B182" s="290" t="s">
        <v>1559</v>
      </c>
      <c r="C182" s="288" t="s">
        <v>1421</v>
      </c>
      <c r="D182" s="288" t="s">
        <v>1422</v>
      </c>
      <c r="E182" s="288" t="s">
        <v>1423</v>
      </c>
    </row>
    <row r="183" spans="1:5">
      <c r="A183" s="289">
        <v>682</v>
      </c>
      <c r="B183" s="290" t="s">
        <v>1560</v>
      </c>
      <c r="C183" s="288" t="s">
        <v>1504</v>
      </c>
      <c r="D183" s="288" t="s">
        <v>1505</v>
      </c>
      <c r="E183" s="288" t="s">
        <v>1506</v>
      </c>
    </row>
    <row r="184" spans="1:5">
      <c r="A184" s="289">
        <v>683</v>
      </c>
      <c r="B184" s="290" t="s">
        <v>1561</v>
      </c>
      <c r="C184" s="288" t="s">
        <v>1367</v>
      </c>
      <c r="D184" s="288" t="s">
        <v>1412</v>
      </c>
      <c r="E184" s="288" t="s">
        <v>1368</v>
      </c>
    </row>
    <row r="185" spans="1:5">
      <c r="A185" s="289">
        <v>716</v>
      </c>
      <c r="B185" s="290" t="s">
        <v>1562</v>
      </c>
      <c r="C185" s="288" t="e">
        <v>#N/A</v>
      </c>
      <c r="D185" s="288" t="e">
        <v>#N/A</v>
      </c>
      <c r="E185" s="288" t="e">
        <v>#N/A</v>
      </c>
    </row>
    <row r="186" spans="1:5">
      <c r="A186" s="289">
        <v>821</v>
      </c>
      <c r="B186" s="290" t="s">
        <v>1563</v>
      </c>
      <c r="C186" s="288" t="e">
        <v>#N/A</v>
      </c>
      <c r="D186" s="288" t="e">
        <v>#N/A</v>
      </c>
      <c r="E186" s="288" t="e">
        <v>#N/A</v>
      </c>
    </row>
    <row r="187" spans="1:5">
      <c r="A187" s="289">
        <v>862</v>
      </c>
      <c r="B187" s="290" t="s">
        <v>187</v>
      </c>
      <c r="C187" s="288" t="s">
        <v>1371</v>
      </c>
      <c r="D187" s="288" t="s">
        <v>1487</v>
      </c>
      <c r="E187" s="288" t="s">
        <v>1503</v>
      </c>
    </row>
    <row r="188" spans="1:5">
      <c r="A188" s="289">
        <v>865</v>
      </c>
      <c r="B188" s="290" t="s">
        <v>1564</v>
      </c>
      <c r="C188" s="288" t="s">
        <v>1504</v>
      </c>
      <c r="D188" s="288" t="s">
        <v>1505</v>
      </c>
      <c r="E188" s="288" t="s">
        <v>1506</v>
      </c>
    </row>
    <row r="189" spans="1:5">
      <c r="A189" s="289">
        <v>867</v>
      </c>
      <c r="B189" s="290" t="s">
        <v>189</v>
      </c>
      <c r="C189" s="288" t="s">
        <v>1504</v>
      </c>
      <c r="D189" s="288" t="s">
        <v>1505</v>
      </c>
      <c r="E189" s="288" t="s">
        <v>1506</v>
      </c>
    </row>
    <row r="190" spans="1:5">
      <c r="A190" s="289">
        <v>901</v>
      </c>
      <c r="B190" s="290" t="s">
        <v>190</v>
      </c>
      <c r="C190" s="288" t="s">
        <v>1424</v>
      </c>
      <c r="D190" s="288" t="s">
        <v>1425</v>
      </c>
      <c r="E190" s="288" t="s">
        <v>1373</v>
      </c>
    </row>
    <row r="191" spans="1:5">
      <c r="A191" s="289">
        <v>902</v>
      </c>
      <c r="B191" s="290" t="s">
        <v>191</v>
      </c>
      <c r="C191" s="288" t="s">
        <v>1424</v>
      </c>
      <c r="D191" s="288" t="s">
        <v>1425</v>
      </c>
      <c r="E191" s="288" t="s">
        <v>1373</v>
      </c>
    </row>
    <row r="192" spans="1:5">
      <c r="A192" s="289">
        <v>903</v>
      </c>
      <c r="B192" s="290" t="s">
        <v>192</v>
      </c>
      <c r="C192" s="288" t="s">
        <v>1424</v>
      </c>
      <c r="D192" s="288" t="s">
        <v>1425</v>
      </c>
      <c r="E192" s="288" t="s">
        <v>1373</v>
      </c>
    </row>
    <row r="193" spans="1:5">
      <c r="A193" s="289">
        <v>904</v>
      </c>
      <c r="B193" s="290" t="s">
        <v>193</v>
      </c>
      <c r="C193" s="288" t="s">
        <v>1424</v>
      </c>
      <c r="D193" s="288" t="s">
        <v>1425</v>
      </c>
      <c r="E193" s="288" t="s">
        <v>1373</v>
      </c>
    </row>
    <row r="194" spans="1:5">
      <c r="A194" s="289">
        <v>905</v>
      </c>
      <c r="B194" s="290" t="s">
        <v>194</v>
      </c>
      <c r="C194" s="288" t="s">
        <v>1424</v>
      </c>
      <c r="D194" s="288" t="s">
        <v>1425</v>
      </c>
      <c r="E194" s="288" t="s">
        <v>1373</v>
      </c>
    </row>
    <row r="195" spans="1:5">
      <c r="A195" s="289">
        <v>906</v>
      </c>
      <c r="B195" s="290" t="s">
        <v>195</v>
      </c>
      <c r="C195" s="288" t="s">
        <v>1424</v>
      </c>
      <c r="D195" s="288" t="s">
        <v>1425</v>
      </c>
      <c r="E195" s="288" t="s">
        <v>1373</v>
      </c>
    </row>
    <row r="196" spans="1:5">
      <c r="A196" s="289">
        <v>907</v>
      </c>
      <c r="B196" s="290" t="s">
        <v>196</v>
      </c>
      <c r="C196" s="288" t="s">
        <v>1424</v>
      </c>
      <c r="D196" s="288" t="s">
        <v>1425</v>
      </c>
      <c r="E196" s="288" t="s">
        <v>1373</v>
      </c>
    </row>
    <row r="197" spans="1:5">
      <c r="A197" s="289">
        <v>908</v>
      </c>
      <c r="B197" s="290" t="s">
        <v>197</v>
      </c>
      <c r="C197" s="288" t="s">
        <v>1424</v>
      </c>
      <c r="D197" s="288" t="s">
        <v>1425</v>
      </c>
      <c r="E197" s="288" t="s">
        <v>1373</v>
      </c>
    </row>
    <row r="198" spans="1:5">
      <c r="A198" s="289">
        <v>909</v>
      </c>
      <c r="B198" s="290" t="s">
        <v>198</v>
      </c>
      <c r="C198" s="288" t="s">
        <v>1424</v>
      </c>
      <c r="D198" s="288" t="s">
        <v>1425</v>
      </c>
      <c r="E198" s="288" t="s">
        <v>1373</v>
      </c>
    </row>
    <row r="199" spans="1:5">
      <c r="A199" s="289">
        <v>1101</v>
      </c>
      <c r="B199" s="290" t="s">
        <v>200</v>
      </c>
      <c r="C199" s="288" t="s">
        <v>2184</v>
      </c>
      <c r="D199" s="288" t="s">
        <v>2186</v>
      </c>
      <c r="E199" s="288" t="s">
        <v>2185</v>
      </c>
    </row>
    <row r="200" spans="1:5">
      <c r="A200" s="289">
        <v>1102</v>
      </c>
      <c r="B200" s="290" t="s">
        <v>201</v>
      </c>
      <c r="C200" s="288" t="s">
        <v>2184</v>
      </c>
      <c r="D200" s="288" t="s">
        <v>2186</v>
      </c>
      <c r="E200" s="288" t="s">
        <v>2185</v>
      </c>
    </row>
    <row r="201" spans="1:5">
      <c r="A201" s="289">
        <v>1103</v>
      </c>
      <c r="B201" s="290" t="s">
        <v>202</v>
      </c>
      <c r="C201" s="288" t="s">
        <v>2184</v>
      </c>
      <c r="D201" s="288" t="s">
        <v>2186</v>
      </c>
      <c r="E201" s="288" t="s">
        <v>2185</v>
      </c>
    </row>
    <row r="202" spans="1:5">
      <c r="A202" s="289">
        <v>1104</v>
      </c>
      <c r="B202" s="290" t="s">
        <v>203</v>
      </c>
      <c r="C202" s="288" t="s">
        <v>2184</v>
      </c>
      <c r="D202" s="288" t="s">
        <v>2186</v>
      </c>
      <c r="E202" s="288" t="s">
        <v>2185</v>
      </c>
    </row>
    <row r="203" spans="1:5">
      <c r="A203" s="289">
        <v>1105</v>
      </c>
      <c r="B203" s="290" t="s">
        <v>204</v>
      </c>
      <c r="C203" s="288" t="s">
        <v>2184</v>
      </c>
      <c r="D203" s="288" t="s">
        <v>2186</v>
      </c>
      <c r="E203" s="288" t="s">
        <v>2185</v>
      </c>
    </row>
    <row r="204" spans="1:5">
      <c r="A204" s="289">
        <v>1106</v>
      </c>
      <c r="B204" s="290" t="s">
        <v>205</v>
      </c>
      <c r="C204" s="288" t="s">
        <v>2184</v>
      </c>
      <c r="D204" s="288" t="s">
        <v>2186</v>
      </c>
      <c r="E204" s="288" t="s">
        <v>2185</v>
      </c>
    </row>
    <row r="205" spans="1:5">
      <c r="A205" s="289">
        <v>1107</v>
      </c>
      <c r="B205" s="290" t="s">
        <v>206</v>
      </c>
      <c r="C205" s="288" t="s">
        <v>2184</v>
      </c>
      <c r="D205" s="288" t="s">
        <v>2186</v>
      </c>
      <c r="E205" s="288" t="s">
        <v>2185</v>
      </c>
    </row>
    <row r="206" spans="1:5">
      <c r="A206" s="289">
        <v>1108</v>
      </c>
      <c r="B206" s="290" t="s">
        <v>207</v>
      </c>
      <c r="C206" s="288" t="s">
        <v>2184</v>
      </c>
      <c r="D206" s="288" t="s">
        <v>2186</v>
      </c>
      <c r="E206" s="288" t="s">
        <v>2185</v>
      </c>
    </row>
    <row r="207" spans="1:5">
      <c r="A207" s="289">
        <v>1109</v>
      </c>
      <c r="B207" s="290" t="s">
        <v>208</v>
      </c>
      <c r="C207" s="288" t="s">
        <v>2184</v>
      </c>
      <c r="D207" s="288" t="s">
        <v>2186</v>
      </c>
      <c r="E207" s="288" t="s">
        <v>2185</v>
      </c>
    </row>
    <row r="208" spans="1:5">
      <c r="A208" s="289">
        <v>1110</v>
      </c>
      <c r="B208" s="290" t="s">
        <v>209</v>
      </c>
      <c r="C208" s="288" t="s">
        <v>2184</v>
      </c>
      <c r="D208" s="288" t="s">
        <v>2186</v>
      </c>
      <c r="E208" s="288" t="s">
        <v>2185</v>
      </c>
    </row>
    <row r="209" spans="1:5">
      <c r="A209" s="289">
        <v>1111</v>
      </c>
      <c r="B209" s="290" t="s">
        <v>210</v>
      </c>
      <c r="C209" s="288" t="s">
        <v>2184</v>
      </c>
      <c r="D209" s="288" t="s">
        <v>2186</v>
      </c>
      <c r="E209" s="288" t="s">
        <v>2185</v>
      </c>
    </row>
    <row r="210" spans="1:5">
      <c r="A210" s="289">
        <v>1112</v>
      </c>
      <c r="B210" s="290" t="s">
        <v>211</v>
      </c>
      <c r="C210" s="288" t="s">
        <v>2184</v>
      </c>
      <c r="D210" s="288" t="s">
        <v>2186</v>
      </c>
      <c r="E210" s="288" t="s">
        <v>2185</v>
      </c>
    </row>
    <row r="211" spans="1:5">
      <c r="A211" s="289">
        <v>1113</v>
      </c>
      <c r="B211" s="290" t="s">
        <v>212</v>
      </c>
      <c r="C211" s="288" t="s">
        <v>2184</v>
      </c>
      <c r="D211" s="288" t="s">
        <v>2186</v>
      </c>
      <c r="E211" s="288" t="s">
        <v>2185</v>
      </c>
    </row>
    <row r="212" spans="1:5">
      <c r="A212" s="289">
        <v>1114</v>
      </c>
      <c r="B212" s="290" t="s">
        <v>1387</v>
      </c>
      <c r="C212" s="288" t="s">
        <v>2184</v>
      </c>
      <c r="D212" s="288" t="s">
        <v>2186</v>
      </c>
      <c r="E212" s="288" t="s">
        <v>2185</v>
      </c>
    </row>
    <row r="213" spans="1:5">
      <c r="A213" s="289">
        <v>1115</v>
      </c>
      <c r="B213" s="290" t="s">
        <v>213</v>
      </c>
      <c r="C213" s="288" t="s">
        <v>2184</v>
      </c>
      <c r="D213" s="288" t="s">
        <v>2186</v>
      </c>
      <c r="E213" s="288" t="s">
        <v>2185</v>
      </c>
    </row>
    <row r="214" spans="1:5">
      <c r="A214" s="289">
        <v>1116</v>
      </c>
      <c r="B214" s="290" t="s">
        <v>214</v>
      </c>
      <c r="C214" s="288" t="s">
        <v>2184</v>
      </c>
      <c r="D214" s="288" t="s">
        <v>2186</v>
      </c>
      <c r="E214" s="288" t="s">
        <v>2185</v>
      </c>
    </row>
    <row r="215" spans="1:5">
      <c r="A215" s="289">
        <v>1117</v>
      </c>
      <c r="B215" s="290" t="s">
        <v>215</v>
      </c>
      <c r="C215" s="288" t="s">
        <v>2184</v>
      </c>
      <c r="D215" s="288" t="s">
        <v>2186</v>
      </c>
      <c r="E215" s="288" t="s">
        <v>2185</v>
      </c>
    </row>
    <row r="216" spans="1:5">
      <c r="A216" s="289">
        <v>1118</v>
      </c>
      <c r="B216" s="290" t="s">
        <v>216</v>
      </c>
      <c r="C216" s="288" t="s">
        <v>2184</v>
      </c>
      <c r="D216" s="288" t="s">
        <v>2186</v>
      </c>
      <c r="E216" s="288" t="s">
        <v>2185</v>
      </c>
    </row>
    <row r="217" spans="1:5">
      <c r="A217" s="289">
        <v>1119</v>
      </c>
      <c r="B217" s="290" t="s">
        <v>217</v>
      </c>
      <c r="C217" s="288" t="s">
        <v>2184</v>
      </c>
      <c r="D217" s="288" t="s">
        <v>2186</v>
      </c>
      <c r="E217" s="288" t="s">
        <v>2185</v>
      </c>
    </row>
    <row r="218" spans="1:5">
      <c r="A218" s="289">
        <v>1120</v>
      </c>
      <c r="B218" s="290" t="s">
        <v>218</v>
      </c>
      <c r="C218" s="288" t="s">
        <v>2184</v>
      </c>
      <c r="D218" s="288" t="s">
        <v>2186</v>
      </c>
      <c r="E218" s="288" t="s">
        <v>2185</v>
      </c>
    </row>
    <row r="219" spans="1:5">
      <c r="A219" s="289">
        <v>1121</v>
      </c>
      <c r="B219" s="290" t="s">
        <v>219</v>
      </c>
      <c r="C219" s="288" t="s">
        <v>2184</v>
      </c>
      <c r="D219" s="288" t="s">
        <v>2186</v>
      </c>
      <c r="E219" s="288" t="s">
        <v>2185</v>
      </c>
    </row>
    <row r="220" spans="1:5">
      <c r="A220" s="289">
        <v>1122</v>
      </c>
      <c r="B220" s="290" t="s">
        <v>220</v>
      </c>
      <c r="C220" s="288" t="s">
        <v>2184</v>
      </c>
      <c r="D220" s="288" t="s">
        <v>2186</v>
      </c>
      <c r="E220" s="288" t="s">
        <v>2185</v>
      </c>
    </row>
    <row r="221" spans="1:5">
      <c r="A221" s="289">
        <v>1123</v>
      </c>
      <c r="B221" s="290" t="s">
        <v>221</v>
      </c>
      <c r="C221" s="288" t="s">
        <v>2184</v>
      </c>
      <c r="D221" s="288" t="s">
        <v>2186</v>
      </c>
      <c r="E221" s="288" t="s">
        <v>2185</v>
      </c>
    </row>
    <row r="222" spans="1:5">
      <c r="A222" s="289">
        <v>1124</v>
      </c>
      <c r="B222" s="290" t="s">
        <v>222</v>
      </c>
      <c r="C222" s="288" t="s">
        <v>2184</v>
      </c>
      <c r="D222" s="288" t="s">
        <v>2186</v>
      </c>
      <c r="E222" s="288" t="s">
        <v>2185</v>
      </c>
    </row>
    <row r="223" spans="1:5">
      <c r="A223" s="289">
        <v>1125</v>
      </c>
      <c r="B223" s="290" t="s">
        <v>223</v>
      </c>
      <c r="C223" s="288" t="s">
        <v>2184</v>
      </c>
      <c r="D223" s="288" t="s">
        <v>2186</v>
      </c>
      <c r="E223" s="288" t="s">
        <v>2185</v>
      </c>
    </row>
    <row r="224" spans="1:5">
      <c r="A224" s="289">
        <v>1126</v>
      </c>
      <c r="B224" s="290" t="s">
        <v>224</v>
      </c>
      <c r="C224" s="288" t="s">
        <v>2184</v>
      </c>
      <c r="D224" s="288" t="s">
        <v>2186</v>
      </c>
      <c r="E224" s="288" t="s">
        <v>2185</v>
      </c>
    </row>
    <row r="225" spans="1:5">
      <c r="A225" s="289">
        <v>1127</v>
      </c>
      <c r="B225" s="290" t="s">
        <v>225</v>
      </c>
      <c r="C225" s="288" t="s">
        <v>2184</v>
      </c>
      <c r="D225" s="288" t="s">
        <v>2186</v>
      </c>
      <c r="E225" s="288" t="s">
        <v>2185</v>
      </c>
    </row>
    <row r="226" spans="1:5">
      <c r="A226" s="289">
        <v>1128</v>
      </c>
      <c r="B226" s="290" t="s">
        <v>226</v>
      </c>
      <c r="C226" s="288" t="s">
        <v>2184</v>
      </c>
      <c r="D226" s="288" t="s">
        <v>2186</v>
      </c>
      <c r="E226" s="288" t="s">
        <v>2185</v>
      </c>
    </row>
    <row r="227" spans="1:5">
      <c r="A227" s="289">
        <v>1129</v>
      </c>
      <c r="B227" s="290" t="s">
        <v>227</v>
      </c>
      <c r="C227" s="288" t="s">
        <v>2184</v>
      </c>
      <c r="D227" s="288" t="s">
        <v>2186</v>
      </c>
      <c r="E227" s="288" t="s">
        <v>2185</v>
      </c>
    </row>
    <row r="228" spans="1:5">
      <c r="A228" s="289">
        <v>1201</v>
      </c>
      <c r="B228" s="290" t="s">
        <v>228</v>
      </c>
      <c r="C228" s="288" t="s">
        <v>2184</v>
      </c>
      <c r="D228" s="288" t="s">
        <v>2186</v>
      </c>
      <c r="E228" s="288" t="s">
        <v>2185</v>
      </c>
    </row>
    <row r="229" spans="1:5">
      <c r="A229" s="289">
        <v>1202</v>
      </c>
      <c r="B229" s="290" t="s">
        <v>229</v>
      </c>
      <c r="C229" s="288" t="s">
        <v>2184</v>
      </c>
      <c r="D229" s="288" t="s">
        <v>2186</v>
      </c>
      <c r="E229" s="288" t="s">
        <v>2185</v>
      </c>
    </row>
    <row r="230" spans="1:5">
      <c r="A230" s="289">
        <v>1203</v>
      </c>
      <c r="B230" s="290" t="s">
        <v>230</v>
      </c>
      <c r="C230" s="288" t="s">
        <v>2184</v>
      </c>
      <c r="D230" s="288" t="s">
        <v>2186</v>
      </c>
      <c r="E230" s="288" t="s">
        <v>2185</v>
      </c>
    </row>
    <row r="231" spans="1:5">
      <c r="A231" s="289">
        <v>1204</v>
      </c>
      <c r="B231" s="290" t="s">
        <v>231</v>
      </c>
      <c r="C231" s="288" t="s">
        <v>2184</v>
      </c>
      <c r="D231" s="288" t="s">
        <v>2186</v>
      </c>
      <c r="E231" s="288" t="s">
        <v>2185</v>
      </c>
    </row>
    <row r="232" spans="1:5">
      <c r="A232" s="289">
        <v>1205</v>
      </c>
      <c r="B232" s="290" t="s">
        <v>232</v>
      </c>
      <c r="C232" s="288" t="s">
        <v>2184</v>
      </c>
      <c r="D232" s="288" t="s">
        <v>2186</v>
      </c>
      <c r="E232" s="288" t="s">
        <v>2185</v>
      </c>
    </row>
    <row r="233" spans="1:5">
      <c r="A233" s="289">
        <v>1206</v>
      </c>
      <c r="B233" s="290" t="s">
        <v>233</v>
      </c>
      <c r="C233" s="288" t="s">
        <v>2184</v>
      </c>
      <c r="D233" s="288" t="s">
        <v>2186</v>
      </c>
      <c r="E233" s="288" t="s">
        <v>2185</v>
      </c>
    </row>
    <row r="234" spans="1:5">
      <c r="A234" s="289">
        <v>1207</v>
      </c>
      <c r="B234" s="290" t="s">
        <v>234</v>
      </c>
      <c r="C234" s="288" t="s">
        <v>2184</v>
      </c>
      <c r="D234" s="288" t="s">
        <v>2186</v>
      </c>
      <c r="E234" s="288" t="s">
        <v>2185</v>
      </c>
    </row>
    <row r="235" spans="1:5">
      <c r="A235" s="289">
        <v>1208</v>
      </c>
      <c r="B235" s="290" t="s">
        <v>235</v>
      </c>
      <c r="C235" s="288" t="s">
        <v>2184</v>
      </c>
      <c r="D235" s="288" t="s">
        <v>2186</v>
      </c>
      <c r="E235" s="288" t="s">
        <v>2185</v>
      </c>
    </row>
    <row r="236" spans="1:5">
      <c r="A236" s="289">
        <v>1209</v>
      </c>
      <c r="B236" s="290" t="s">
        <v>236</v>
      </c>
      <c r="C236" s="288" t="s">
        <v>2184</v>
      </c>
      <c r="D236" s="288" t="s">
        <v>2186</v>
      </c>
      <c r="E236" s="288" t="s">
        <v>2185</v>
      </c>
    </row>
    <row r="237" spans="1:5">
      <c r="A237" s="289">
        <v>1210</v>
      </c>
      <c r="B237" s="290" t="s">
        <v>237</v>
      </c>
      <c r="C237" s="288" t="s">
        <v>2184</v>
      </c>
      <c r="D237" s="288" t="s">
        <v>2186</v>
      </c>
      <c r="E237" s="288" t="s">
        <v>2185</v>
      </c>
    </row>
    <row r="238" spans="1:5">
      <c r="A238" s="289">
        <v>1211</v>
      </c>
      <c r="B238" s="290" t="s">
        <v>238</v>
      </c>
      <c r="C238" s="288" t="s">
        <v>2184</v>
      </c>
      <c r="D238" s="288" t="s">
        <v>2186</v>
      </c>
      <c r="E238" s="288" t="s">
        <v>2185</v>
      </c>
    </row>
    <row r="239" spans="1:5">
      <c r="A239" s="289">
        <v>1212</v>
      </c>
      <c r="B239" s="290" t="s">
        <v>239</v>
      </c>
      <c r="C239" s="288" t="s">
        <v>2184</v>
      </c>
      <c r="D239" s="288" t="s">
        <v>2186</v>
      </c>
      <c r="E239" s="288" t="s">
        <v>2185</v>
      </c>
    </row>
    <row r="240" spans="1:5">
      <c r="A240" s="289">
        <v>1213</v>
      </c>
      <c r="B240" s="290" t="s">
        <v>240</v>
      </c>
      <c r="C240" s="288" t="s">
        <v>2184</v>
      </c>
      <c r="D240" s="288" t="s">
        <v>2186</v>
      </c>
      <c r="E240" s="288" t="s">
        <v>2185</v>
      </c>
    </row>
    <row r="241" spans="1:5">
      <c r="A241" s="289">
        <v>1214</v>
      </c>
      <c r="B241" s="290" t="s">
        <v>241</v>
      </c>
      <c r="C241" s="288" t="s">
        <v>2184</v>
      </c>
      <c r="D241" s="288" t="s">
        <v>2186</v>
      </c>
      <c r="E241" s="288" t="s">
        <v>2185</v>
      </c>
    </row>
    <row r="242" spans="1:5">
      <c r="A242" s="289">
        <v>1215</v>
      </c>
      <c r="B242" s="290" t="s">
        <v>242</v>
      </c>
      <c r="C242" s="288" t="s">
        <v>2184</v>
      </c>
      <c r="D242" s="288" t="s">
        <v>2186</v>
      </c>
      <c r="E242" s="288" t="s">
        <v>2185</v>
      </c>
    </row>
    <row r="243" spans="1:5">
      <c r="A243" s="289">
        <v>1216</v>
      </c>
      <c r="B243" s="290" t="s">
        <v>243</v>
      </c>
      <c r="C243" s="288" t="s">
        <v>2184</v>
      </c>
      <c r="D243" s="288" t="s">
        <v>2186</v>
      </c>
      <c r="E243" s="288" t="s">
        <v>2185</v>
      </c>
    </row>
    <row r="244" spans="1:5">
      <c r="A244" s="289">
        <v>1217</v>
      </c>
      <c r="B244" s="290" t="s">
        <v>244</v>
      </c>
      <c r="C244" s="288" t="s">
        <v>2184</v>
      </c>
      <c r="D244" s="288" t="s">
        <v>2186</v>
      </c>
      <c r="E244" s="288" t="s">
        <v>2185</v>
      </c>
    </row>
    <row r="245" spans="1:5">
      <c r="A245" s="289">
        <v>1218</v>
      </c>
      <c r="B245" s="290" t="s">
        <v>245</v>
      </c>
      <c r="C245" s="288" t="s">
        <v>2184</v>
      </c>
      <c r="D245" s="288" t="s">
        <v>2186</v>
      </c>
      <c r="E245" s="288" t="s">
        <v>2185</v>
      </c>
    </row>
    <row r="246" spans="1:5">
      <c r="A246" s="289">
        <v>1219</v>
      </c>
      <c r="B246" s="290" t="s">
        <v>246</v>
      </c>
      <c r="C246" s="288" t="s">
        <v>2184</v>
      </c>
      <c r="D246" s="288" t="s">
        <v>2186</v>
      </c>
      <c r="E246" s="288" t="s">
        <v>2185</v>
      </c>
    </row>
    <row r="247" spans="1:5">
      <c r="A247" s="289">
        <v>1220</v>
      </c>
      <c r="B247" s="290" t="s">
        <v>247</v>
      </c>
      <c r="C247" s="288" t="s">
        <v>2184</v>
      </c>
      <c r="D247" s="288" t="s">
        <v>2186</v>
      </c>
      <c r="E247" s="288" t="s">
        <v>2185</v>
      </c>
    </row>
    <row r="248" spans="1:5">
      <c r="A248" s="289">
        <v>1221</v>
      </c>
      <c r="B248" s="290" t="s">
        <v>248</v>
      </c>
      <c r="C248" s="288" t="s">
        <v>2184</v>
      </c>
      <c r="D248" s="288" t="s">
        <v>2186</v>
      </c>
      <c r="E248" s="288" t="s">
        <v>2185</v>
      </c>
    </row>
    <row r="249" spans="1:5">
      <c r="A249" s="289">
        <v>1222</v>
      </c>
      <c r="B249" s="290" t="s">
        <v>249</v>
      </c>
      <c r="C249" s="288" t="s">
        <v>2184</v>
      </c>
      <c r="D249" s="288" t="s">
        <v>2186</v>
      </c>
      <c r="E249" s="288" t="s">
        <v>2185</v>
      </c>
    </row>
    <row r="250" spans="1:5">
      <c r="A250" s="289">
        <v>1223</v>
      </c>
      <c r="B250" s="290" t="s">
        <v>250</v>
      </c>
      <c r="C250" s="288" t="s">
        <v>2184</v>
      </c>
      <c r="D250" s="288" t="s">
        <v>2186</v>
      </c>
      <c r="E250" s="288" t="s">
        <v>2185</v>
      </c>
    </row>
    <row r="251" spans="1:5">
      <c r="A251" s="289">
        <v>1224</v>
      </c>
      <c r="B251" s="290" t="s">
        <v>251</v>
      </c>
      <c r="C251" s="288" t="s">
        <v>2184</v>
      </c>
      <c r="D251" s="288" t="s">
        <v>2186</v>
      </c>
      <c r="E251" s="288" t="s">
        <v>2185</v>
      </c>
    </row>
    <row r="252" spans="1:5">
      <c r="A252" s="289">
        <v>1225</v>
      </c>
      <c r="B252" s="290" t="s">
        <v>252</v>
      </c>
      <c r="C252" s="288" t="s">
        <v>2184</v>
      </c>
      <c r="D252" s="288" t="s">
        <v>2186</v>
      </c>
      <c r="E252" s="288" t="s">
        <v>2185</v>
      </c>
    </row>
    <row r="253" spans="1:5">
      <c r="A253" s="289">
        <v>1226</v>
      </c>
      <c r="B253" s="290" t="s">
        <v>253</v>
      </c>
      <c r="C253" s="288" t="s">
        <v>2184</v>
      </c>
      <c r="D253" s="288" t="s">
        <v>2186</v>
      </c>
      <c r="E253" s="288" t="s">
        <v>2185</v>
      </c>
    </row>
    <row r="254" spans="1:5">
      <c r="A254" s="289">
        <v>1227</v>
      </c>
      <c r="B254" s="290" t="s">
        <v>254</v>
      </c>
      <c r="C254" s="288" t="s">
        <v>2184</v>
      </c>
      <c r="D254" s="288" t="s">
        <v>2186</v>
      </c>
      <c r="E254" s="288" t="s">
        <v>2185</v>
      </c>
    </row>
    <row r="255" spans="1:5">
      <c r="A255" s="289">
        <v>1228</v>
      </c>
      <c r="B255" s="290" t="s">
        <v>255</v>
      </c>
      <c r="C255" s="288" t="s">
        <v>2184</v>
      </c>
      <c r="D255" s="288" t="s">
        <v>2186</v>
      </c>
      <c r="E255" s="288" t="s">
        <v>2185</v>
      </c>
    </row>
    <row r="256" spans="1:5">
      <c r="A256" s="289">
        <v>1229</v>
      </c>
      <c r="B256" s="290" t="s">
        <v>256</v>
      </c>
      <c r="C256" s="288" t="s">
        <v>2184</v>
      </c>
      <c r="D256" s="288" t="s">
        <v>2186</v>
      </c>
      <c r="E256" s="288" t="s">
        <v>2185</v>
      </c>
    </row>
    <row r="257" spans="1:5">
      <c r="A257" s="289">
        <v>1230</v>
      </c>
      <c r="B257" s="290" t="s">
        <v>257</v>
      </c>
      <c r="C257" s="288" t="s">
        <v>2184</v>
      </c>
      <c r="D257" s="288" t="s">
        <v>2186</v>
      </c>
      <c r="E257" s="288" t="s">
        <v>2185</v>
      </c>
    </row>
    <row r="258" spans="1:5">
      <c r="A258" s="289">
        <v>1231</v>
      </c>
      <c r="B258" s="290" t="s">
        <v>258</v>
      </c>
      <c r="C258" s="288" t="s">
        <v>2184</v>
      </c>
      <c r="D258" s="288" t="s">
        <v>2186</v>
      </c>
      <c r="E258" s="288" t="s">
        <v>2185</v>
      </c>
    </row>
    <row r="259" spans="1:5">
      <c r="A259" s="289">
        <v>1232</v>
      </c>
      <c r="B259" s="290" t="s">
        <v>259</v>
      </c>
      <c r="C259" s="288" t="s">
        <v>2184</v>
      </c>
      <c r="D259" s="288" t="s">
        <v>2186</v>
      </c>
      <c r="E259" s="288" t="s">
        <v>2185</v>
      </c>
    </row>
    <row r="260" spans="1:5">
      <c r="A260" s="289">
        <v>1233</v>
      </c>
      <c r="B260" s="290" t="s">
        <v>260</v>
      </c>
      <c r="C260" s="288" t="s">
        <v>2184</v>
      </c>
      <c r="D260" s="288" t="s">
        <v>2186</v>
      </c>
      <c r="E260" s="288" t="s">
        <v>2185</v>
      </c>
    </row>
    <row r="261" spans="1:5">
      <c r="A261" s="289">
        <v>1234</v>
      </c>
      <c r="B261" s="290" t="s">
        <v>261</v>
      </c>
      <c r="C261" s="288" t="s">
        <v>2184</v>
      </c>
      <c r="D261" s="288" t="s">
        <v>2186</v>
      </c>
      <c r="E261" s="288" t="s">
        <v>2185</v>
      </c>
    </row>
    <row r="262" spans="1:5">
      <c r="A262" s="289">
        <v>1235</v>
      </c>
      <c r="B262" s="290" t="s">
        <v>262</v>
      </c>
      <c r="C262" s="288" t="s">
        <v>2184</v>
      </c>
      <c r="D262" s="288" t="s">
        <v>2186</v>
      </c>
      <c r="E262" s="288" t="s">
        <v>2185</v>
      </c>
    </row>
    <row r="263" spans="1:5">
      <c r="A263" s="289">
        <v>1236</v>
      </c>
      <c r="B263" s="290" t="s">
        <v>263</v>
      </c>
      <c r="C263" s="288" t="s">
        <v>2184</v>
      </c>
      <c r="D263" s="288" t="s">
        <v>2186</v>
      </c>
      <c r="E263" s="288" t="s">
        <v>2185</v>
      </c>
    </row>
    <row r="264" spans="1:5">
      <c r="A264" s="289">
        <v>1237</v>
      </c>
      <c r="B264" s="290" t="s">
        <v>264</v>
      </c>
      <c r="C264" s="288" t="s">
        <v>2184</v>
      </c>
      <c r="D264" s="288" t="s">
        <v>2186</v>
      </c>
      <c r="E264" s="288" t="s">
        <v>2185</v>
      </c>
    </row>
    <row r="265" spans="1:5">
      <c r="A265" s="289">
        <v>1238</v>
      </c>
      <c r="B265" s="290" t="s">
        <v>265</v>
      </c>
      <c r="C265" s="288" t="s">
        <v>2184</v>
      </c>
      <c r="D265" s="288" t="s">
        <v>2186</v>
      </c>
      <c r="E265" s="288" t="s">
        <v>2185</v>
      </c>
    </row>
    <row r="266" spans="1:5">
      <c r="A266" s="289">
        <v>1239</v>
      </c>
      <c r="B266" s="290" t="s">
        <v>266</v>
      </c>
      <c r="C266" s="288" t="s">
        <v>2184</v>
      </c>
      <c r="D266" s="288" t="s">
        <v>2186</v>
      </c>
      <c r="E266" s="288" t="s">
        <v>2185</v>
      </c>
    </row>
    <row r="267" spans="1:5">
      <c r="A267" s="289">
        <v>1240</v>
      </c>
      <c r="B267" s="290" t="s">
        <v>267</v>
      </c>
      <c r="C267" s="288" t="s">
        <v>2184</v>
      </c>
      <c r="D267" s="288" t="s">
        <v>2186</v>
      </c>
      <c r="E267" s="288" t="s">
        <v>2185</v>
      </c>
    </row>
    <row r="268" spans="1:5">
      <c r="A268" s="289">
        <v>1241</v>
      </c>
      <c r="B268" s="290" t="s">
        <v>268</v>
      </c>
      <c r="C268" s="288" t="s">
        <v>2184</v>
      </c>
      <c r="D268" s="288" t="s">
        <v>2186</v>
      </c>
      <c r="E268" s="288" t="s">
        <v>2185</v>
      </c>
    </row>
    <row r="269" spans="1:5">
      <c r="A269" s="289">
        <v>1242</v>
      </c>
      <c r="B269" s="290" t="s">
        <v>269</v>
      </c>
      <c r="C269" s="288" t="s">
        <v>2184</v>
      </c>
      <c r="D269" s="288" t="s">
        <v>2186</v>
      </c>
      <c r="E269" s="288" t="s">
        <v>2185</v>
      </c>
    </row>
    <row r="270" spans="1:5">
      <c r="A270" s="289">
        <v>1243</v>
      </c>
      <c r="B270" s="290" t="s">
        <v>270</v>
      </c>
      <c r="C270" s="288" t="s">
        <v>2184</v>
      </c>
      <c r="D270" s="288" t="s">
        <v>2186</v>
      </c>
      <c r="E270" s="288" t="s">
        <v>2185</v>
      </c>
    </row>
    <row r="271" spans="1:5">
      <c r="A271" s="289">
        <v>1244</v>
      </c>
      <c r="B271" s="290" t="s">
        <v>271</v>
      </c>
      <c r="C271" s="288" t="s">
        <v>2184</v>
      </c>
      <c r="D271" s="288" t="s">
        <v>2186</v>
      </c>
      <c r="E271" s="288" t="s">
        <v>2185</v>
      </c>
    </row>
    <row r="272" spans="1:5">
      <c r="A272" s="289">
        <v>1245</v>
      </c>
      <c r="B272" s="290" t="s">
        <v>272</v>
      </c>
      <c r="C272" s="288" t="s">
        <v>2184</v>
      </c>
      <c r="D272" s="288" t="s">
        <v>2186</v>
      </c>
      <c r="E272" s="288" t="s">
        <v>2185</v>
      </c>
    </row>
    <row r="273" spans="1:5">
      <c r="A273" s="289">
        <v>1246</v>
      </c>
      <c r="B273" s="290" t="s">
        <v>273</v>
      </c>
      <c r="C273" s="288" t="s">
        <v>2184</v>
      </c>
      <c r="D273" s="288" t="s">
        <v>2186</v>
      </c>
      <c r="E273" s="288" t="s">
        <v>2185</v>
      </c>
    </row>
    <row r="274" spans="1:5">
      <c r="A274" s="289">
        <v>1247</v>
      </c>
      <c r="B274" s="290" t="s">
        <v>274</v>
      </c>
      <c r="C274" s="288" t="s">
        <v>2184</v>
      </c>
      <c r="D274" s="288" t="s">
        <v>2186</v>
      </c>
      <c r="E274" s="288" t="s">
        <v>2185</v>
      </c>
    </row>
    <row r="275" spans="1:5">
      <c r="A275" s="289">
        <v>1248</v>
      </c>
      <c r="B275" s="290" t="s">
        <v>275</v>
      </c>
      <c r="C275" s="288" t="s">
        <v>2184</v>
      </c>
      <c r="D275" s="288" t="s">
        <v>2186</v>
      </c>
      <c r="E275" s="288" t="s">
        <v>2185</v>
      </c>
    </row>
    <row r="276" spans="1:5">
      <c r="A276" s="289">
        <v>1249</v>
      </c>
      <c r="B276" s="290" t="s">
        <v>276</v>
      </c>
      <c r="C276" s="288" t="s">
        <v>2184</v>
      </c>
      <c r="D276" s="288" t="s">
        <v>2186</v>
      </c>
      <c r="E276" s="288" t="s">
        <v>2185</v>
      </c>
    </row>
    <row r="277" spans="1:5">
      <c r="A277" s="289">
        <v>1250</v>
      </c>
      <c r="B277" s="290" t="s">
        <v>277</v>
      </c>
      <c r="C277" s="288" t="s">
        <v>2184</v>
      </c>
      <c r="D277" s="288" t="s">
        <v>2186</v>
      </c>
      <c r="E277" s="288" t="s">
        <v>2185</v>
      </c>
    </row>
    <row r="278" spans="1:5">
      <c r="A278" s="289">
        <v>1251</v>
      </c>
      <c r="B278" s="290" t="s">
        <v>278</v>
      </c>
      <c r="C278" s="288" t="s">
        <v>2184</v>
      </c>
      <c r="D278" s="288" t="s">
        <v>2186</v>
      </c>
      <c r="E278" s="288" t="s">
        <v>2185</v>
      </c>
    </row>
    <row r="279" spans="1:5">
      <c r="A279" s="289">
        <v>1252</v>
      </c>
      <c r="B279" s="290" t="s">
        <v>279</v>
      </c>
      <c r="C279" s="288" t="s">
        <v>2184</v>
      </c>
      <c r="D279" s="288" t="s">
        <v>2186</v>
      </c>
      <c r="E279" s="288" t="s">
        <v>2185</v>
      </c>
    </row>
    <row r="280" spans="1:5">
      <c r="A280" s="289">
        <v>1253</v>
      </c>
      <c r="B280" s="290" t="s">
        <v>280</v>
      </c>
      <c r="C280" s="288" t="s">
        <v>2184</v>
      </c>
      <c r="D280" s="288" t="s">
        <v>2186</v>
      </c>
      <c r="E280" s="288" t="s">
        <v>2185</v>
      </c>
    </row>
    <row r="281" spans="1:5">
      <c r="A281" s="289">
        <v>1254</v>
      </c>
      <c r="B281" s="290" t="s">
        <v>281</v>
      </c>
      <c r="C281" s="288" t="s">
        <v>2184</v>
      </c>
      <c r="D281" s="288" t="s">
        <v>2186</v>
      </c>
      <c r="E281" s="288" t="s">
        <v>2185</v>
      </c>
    </row>
    <row r="282" spans="1:5">
      <c r="A282" s="289">
        <v>1255</v>
      </c>
      <c r="B282" s="290" t="s">
        <v>282</v>
      </c>
      <c r="C282" s="288" t="s">
        <v>2184</v>
      </c>
      <c r="D282" s="288" t="s">
        <v>2186</v>
      </c>
      <c r="E282" s="288" t="s">
        <v>2185</v>
      </c>
    </row>
    <row r="283" spans="1:5">
      <c r="A283" s="289">
        <v>1256</v>
      </c>
      <c r="B283" s="290" t="s">
        <v>283</v>
      </c>
      <c r="C283" s="288" t="s">
        <v>2184</v>
      </c>
      <c r="D283" s="288" t="s">
        <v>2186</v>
      </c>
      <c r="E283" s="288" t="s">
        <v>2185</v>
      </c>
    </row>
    <row r="284" spans="1:5">
      <c r="A284" s="289">
        <v>1257</v>
      </c>
      <c r="B284" s="290" t="s">
        <v>284</v>
      </c>
      <c r="C284" s="288" t="s">
        <v>2184</v>
      </c>
      <c r="D284" s="288" t="s">
        <v>2186</v>
      </c>
      <c r="E284" s="288" t="s">
        <v>2185</v>
      </c>
    </row>
    <row r="285" spans="1:5">
      <c r="A285" s="289">
        <v>1258</v>
      </c>
      <c r="B285" s="290" t="s">
        <v>285</v>
      </c>
      <c r="C285" s="288" t="s">
        <v>2184</v>
      </c>
      <c r="D285" s="288" t="s">
        <v>2186</v>
      </c>
      <c r="E285" s="288" t="s">
        <v>2185</v>
      </c>
    </row>
    <row r="286" spans="1:5">
      <c r="A286" s="289">
        <v>1259</v>
      </c>
      <c r="B286" s="290" t="s">
        <v>286</v>
      </c>
      <c r="C286" s="288" t="s">
        <v>2184</v>
      </c>
      <c r="D286" s="288" t="s">
        <v>2186</v>
      </c>
      <c r="E286" s="288" t="s">
        <v>2185</v>
      </c>
    </row>
    <row r="287" spans="1:5">
      <c r="A287" s="289">
        <v>1260</v>
      </c>
      <c r="B287" s="290" t="s">
        <v>287</v>
      </c>
      <c r="C287" s="288" t="s">
        <v>2184</v>
      </c>
      <c r="D287" s="288" t="s">
        <v>2186</v>
      </c>
      <c r="E287" s="288" t="s">
        <v>2185</v>
      </c>
    </row>
    <row r="288" spans="1:5">
      <c r="A288" s="289">
        <v>1261</v>
      </c>
      <c r="B288" s="290" t="s">
        <v>288</v>
      </c>
      <c r="C288" s="288" t="s">
        <v>2184</v>
      </c>
      <c r="D288" s="288" t="s">
        <v>2186</v>
      </c>
      <c r="E288" s="288" t="s">
        <v>2185</v>
      </c>
    </row>
    <row r="289" spans="1:5">
      <c r="A289" s="289">
        <v>1262</v>
      </c>
      <c r="B289" s="290" t="s">
        <v>289</v>
      </c>
      <c r="C289" s="288" t="s">
        <v>2184</v>
      </c>
      <c r="D289" s="288" t="s">
        <v>2186</v>
      </c>
      <c r="E289" s="288" t="s">
        <v>2185</v>
      </c>
    </row>
    <row r="290" spans="1:5">
      <c r="A290" s="289">
        <v>1263</v>
      </c>
      <c r="B290" s="290" t="s">
        <v>290</v>
      </c>
      <c r="C290" s="288" t="s">
        <v>2184</v>
      </c>
      <c r="D290" s="288" t="s">
        <v>2186</v>
      </c>
      <c r="E290" s="288" t="s">
        <v>2185</v>
      </c>
    </row>
    <row r="291" spans="1:5">
      <c r="A291" s="289">
        <v>1264</v>
      </c>
      <c r="B291" s="290" t="s">
        <v>291</v>
      </c>
      <c r="C291" s="288" t="s">
        <v>2184</v>
      </c>
      <c r="D291" s="288" t="s">
        <v>2186</v>
      </c>
      <c r="E291" s="288" t="s">
        <v>2185</v>
      </c>
    </row>
    <row r="292" spans="1:5">
      <c r="A292" s="289">
        <v>1265</v>
      </c>
      <c r="B292" s="290" t="s">
        <v>292</v>
      </c>
      <c r="C292" s="288" t="s">
        <v>2184</v>
      </c>
      <c r="D292" s="288" t="s">
        <v>2186</v>
      </c>
      <c r="E292" s="288" t="s">
        <v>2185</v>
      </c>
    </row>
    <row r="293" spans="1:5">
      <c r="A293" s="289">
        <v>1266</v>
      </c>
      <c r="B293" s="290" t="s">
        <v>293</v>
      </c>
      <c r="C293" s="288" t="s">
        <v>2184</v>
      </c>
      <c r="D293" s="288" t="s">
        <v>2186</v>
      </c>
      <c r="E293" s="288" t="s">
        <v>2185</v>
      </c>
    </row>
    <row r="294" spans="1:5">
      <c r="A294" s="289">
        <v>1267</v>
      </c>
      <c r="B294" s="290" t="s">
        <v>294</v>
      </c>
      <c r="C294" s="288" t="s">
        <v>2184</v>
      </c>
      <c r="D294" s="288" t="s">
        <v>2186</v>
      </c>
      <c r="E294" s="288" t="s">
        <v>2185</v>
      </c>
    </row>
    <row r="295" spans="1:5">
      <c r="A295" s="289">
        <v>1268</v>
      </c>
      <c r="B295" s="290" t="s">
        <v>295</v>
      </c>
      <c r="C295" s="288" t="s">
        <v>2184</v>
      </c>
      <c r="D295" s="288" t="s">
        <v>2186</v>
      </c>
      <c r="E295" s="288" t="s">
        <v>2185</v>
      </c>
    </row>
    <row r="296" spans="1:5">
      <c r="A296" s="289">
        <v>1269</v>
      </c>
      <c r="B296" s="290" t="s">
        <v>296</v>
      </c>
      <c r="C296" s="288" t="s">
        <v>2184</v>
      </c>
      <c r="D296" s="288" t="s">
        <v>2186</v>
      </c>
      <c r="E296" s="288" t="s">
        <v>2185</v>
      </c>
    </row>
    <row r="297" spans="1:5">
      <c r="A297" s="289">
        <v>1270</v>
      </c>
      <c r="B297" s="290" t="s">
        <v>297</v>
      </c>
      <c r="C297" s="288" t="s">
        <v>2184</v>
      </c>
      <c r="D297" s="288" t="s">
        <v>2186</v>
      </c>
      <c r="E297" s="288" t="s">
        <v>2185</v>
      </c>
    </row>
    <row r="298" spans="1:5">
      <c r="A298" s="289">
        <v>1271</v>
      </c>
      <c r="B298" s="290" t="s">
        <v>298</v>
      </c>
      <c r="C298" s="288" t="s">
        <v>2184</v>
      </c>
      <c r="D298" s="288" t="s">
        <v>2186</v>
      </c>
      <c r="E298" s="288" t="s">
        <v>2185</v>
      </c>
    </row>
    <row r="299" spans="1:5">
      <c r="A299" s="289">
        <v>1272</v>
      </c>
      <c r="B299" s="290" t="s">
        <v>299</v>
      </c>
      <c r="C299" s="288" t="s">
        <v>2184</v>
      </c>
      <c r="D299" s="288" t="s">
        <v>2186</v>
      </c>
      <c r="E299" s="288" t="s">
        <v>2185</v>
      </c>
    </row>
    <row r="300" spans="1:5">
      <c r="A300" s="289">
        <v>1273</v>
      </c>
      <c r="B300" s="290" t="s">
        <v>300</v>
      </c>
      <c r="C300" s="288" t="s">
        <v>2184</v>
      </c>
      <c r="D300" s="288" t="s">
        <v>2186</v>
      </c>
      <c r="E300" s="288" t="s">
        <v>2185</v>
      </c>
    </row>
    <row r="301" spans="1:5">
      <c r="A301" s="289">
        <v>1274</v>
      </c>
      <c r="B301" s="290" t="s">
        <v>301</v>
      </c>
      <c r="C301" s="288" t="s">
        <v>2184</v>
      </c>
      <c r="D301" s="288" t="s">
        <v>2186</v>
      </c>
      <c r="E301" s="288" t="s">
        <v>2185</v>
      </c>
    </row>
    <row r="302" spans="1:5">
      <c r="A302" s="289">
        <v>1275</v>
      </c>
      <c r="B302" s="290" t="s">
        <v>302</v>
      </c>
      <c r="C302" s="288" t="s">
        <v>2184</v>
      </c>
      <c r="D302" s="288" t="s">
        <v>2186</v>
      </c>
      <c r="E302" s="288" t="s">
        <v>2185</v>
      </c>
    </row>
    <row r="303" spans="1:5">
      <c r="A303" s="289">
        <v>1276</v>
      </c>
      <c r="B303" s="290" t="s">
        <v>303</v>
      </c>
      <c r="C303" s="288" t="s">
        <v>2184</v>
      </c>
      <c r="D303" s="288" t="s">
        <v>2186</v>
      </c>
      <c r="E303" s="288" t="s">
        <v>2185</v>
      </c>
    </row>
    <row r="304" spans="1:5">
      <c r="A304" s="289">
        <v>1277</v>
      </c>
      <c r="B304" s="290" t="s">
        <v>304</v>
      </c>
      <c r="C304" s="288" t="s">
        <v>2184</v>
      </c>
      <c r="D304" s="288" t="s">
        <v>2186</v>
      </c>
      <c r="E304" s="288" t="s">
        <v>2185</v>
      </c>
    </row>
    <row r="305" spans="1:5">
      <c r="A305" s="289">
        <v>1278</v>
      </c>
      <c r="B305" s="290" t="s">
        <v>305</v>
      </c>
      <c r="C305" s="288" t="s">
        <v>2184</v>
      </c>
      <c r="D305" s="288" t="s">
        <v>2186</v>
      </c>
      <c r="E305" s="288" t="s">
        <v>2185</v>
      </c>
    </row>
    <row r="306" spans="1:5">
      <c r="A306" s="289">
        <v>1279</v>
      </c>
      <c r="B306" s="290" t="s">
        <v>306</v>
      </c>
      <c r="C306" s="288" t="s">
        <v>2184</v>
      </c>
      <c r="D306" s="288" t="s">
        <v>2186</v>
      </c>
      <c r="E306" s="288" t="s">
        <v>2185</v>
      </c>
    </row>
    <row r="307" spans="1:5">
      <c r="A307" s="289">
        <v>1280</v>
      </c>
      <c r="B307" s="290" t="s">
        <v>307</v>
      </c>
      <c r="C307" s="288" t="s">
        <v>2184</v>
      </c>
      <c r="D307" s="288" t="s">
        <v>2186</v>
      </c>
      <c r="E307" s="288" t="s">
        <v>2185</v>
      </c>
    </row>
    <row r="308" spans="1:5">
      <c r="A308" s="289">
        <v>1281</v>
      </c>
      <c r="B308" s="290" t="s">
        <v>308</v>
      </c>
      <c r="C308" s="288" t="s">
        <v>2184</v>
      </c>
      <c r="D308" s="288" t="s">
        <v>2186</v>
      </c>
      <c r="E308" s="288" t="s">
        <v>2185</v>
      </c>
    </row>
    <row r="309" spans="1:5">
      <c r="A309" s="289">
        <v>1282</v>
      </c>
      <c r="B309" s="290" t="s">
        <v>309</v>
      </c>
      <c r="C309" s="288" t="s">
        <v>2184</v>
      </c>
      <c r="D309" s="288" t="s">
        <v>2186</v>
      </c>
      <c r="E309" s="288" t="s">
        <v>2185</v>
      </c>
    </row>
    <row r="310" spans="1:5">
      <c r="A310" s="289">
        <v>1283</v>
      </c>
      <c r="B310" s="290" t="s">
        <v>310</v>
      </c>
      <c r="C310" s="288" t="s">
        <v>2184</v>
      </c>
      <c r="D310" s="288" t="s">
        <v>2186</v>
      </c>
      <c r="E310" s="288" t="s">
        <v>2185</v>
      </c>
    </row>
    <row r="311" spans="1:5">
      <c r="A311" s="289">
        <v>1284</v>
      </c>
      <c r="B311" s="290" t="s">
        <v>311</v>
      </c>
      <c r="C311" s="288" t="s">
        <v>2184</v>
      </c>
      <c r="D311" s="288" t="s">
        <v>2186</v>
      </c>
      <c r="E311" s="288" t="s">
        <v>2185</v>
      </c>
    </row>
    <row r="312" spans="1:5">
      <c r="A312" s="289">
        <v>1285</v>
      </c>
      <c r="B312" s="290" t="s">
        <v>312</v>
      </c>
      <c r="C312" s="288" t="s">
        <v>2184</v>
      </c>
      <c r="D312" s="288" t="s">
        <v>2186</v>
      </c>
      <c r="E312" s="288" t="s">
        <v>2185</v>
      </c>
    </row>
    <row r="313" spans="1:5">
      <c r="A313" s="289">
        <v>1286</v>
      </c>
      <c r="B313" s="290" t="s">
        <v>313</v>
      </c>
      <c r="C313" s="288" t="s">
        <v>2184</v>
      </c>
      <c r="D313" s="288" t="s">
        <v>2186</v>
      </c>
      <c r="E313" s="288" t="s">
        <v>2185</v>
      </c>
    </row>
    <row r="314" spans="1:5">
      <c r="A314" s="289">
        <v>1287</v>
      </c>
      <c r="B314" s="290" t="s">
        <v>314</v>
      </c>
      <c r="C314" s="288" t="s">
        <v>2184</v>
      </c>
      <c r="D314" s="288" t="s">
        <v>2186</v>
      </c>
      <c r="E314" s="288" t="s">
        <v>2185</v>
      </c>
    </row>
    <row r="315" spans="1:5">
      <c r="A315" s="289">
        <v>1301</v>
      </c>
      <c r="B315" s="290" t="s">
        <v>315</v>
      </c>
      <c r="C315" s="288" t="s">
        <v>2184</v>
      </c>
      <c r="D315" s="288" t="s">
        <v>2186</v>
      </c>
      <c r="E315" s="288" t="s">
        <v>2185</v>
      </c>
    </row>
    <row r="316" spans="1:5">
      <c r="A316" s="289">
        <v>1302</v>
      </c>
      <c r="B316" s="290" t="s">
        <v>316</v>
      </c>
      <c r="C316" s="288" t="s">
        <v>2184</v>
      </c>
      <c r="D316" s="288" t="s">
        <v>2186</v>
      </c>
      <c r="E316" s="288" t="s">
        <v>2185</v>
      </c>
    </row>
    <row r="317" spans="1:5">
      <c r="A317" s="289">
        <v>1303</v>
      </c>
      <c r="B317" s="290" t="s">
        <v>317</v>
      </c>
      <c r="C317" s="288" t="s">
        <v>2184</v>
      </c>
      <c r="D317" s="288" t="s">
        <v>2186</v>
      </c>
      <c r="E317" s="288" t="s">
        <v>2185</v>
      </c>
    </row>
    <row r="318" spans="1:5">
      <c r="A318" s="289">
        <v>1304</v>
      </c>
      <c r="B318" s="290" t="s">
        <v>318</v>
      </c>
      <c r="C318" s="288" t="s">
        <v>2184</v>
      </c>
      <c r="D318" s="288" t="s">
        <v>2186</v>
      </c>
      <c r="E318" s="288" t="s">
        <v>2185</v>
      </c>
    </row>
    <row r="319" spans="1:5">
      <c r="A319" s="289">
        <v>1305</v>
      </c>
      <c r="B319" s="290" t="s">
        <v>319</v>
      </c>
      <c r="C319" s="288" t="s">
        <v>2184</v>
      </c>
      <c r="D319" s="288" t="s">
        <v>2186</v>
      </c>
      <c r="E319" s="288" t="s">
        <v>2185</v>
      </c>
    </row>
    <row r="320" spans="1:5">
      <c r="A320" s="289">
        <v>1306</v>
      </c>
      <c r="B320" s="290" t="s">
        <v>320</v>
      </c>
      <c r="C320" s="288" t="s">
        <v>2184</v>
      </c>
      <c r="D320" s="288" t="s">
        <v>2186</v>
      </c>
      <c r="E320" s="288" t="s">
        <v>2185</v>
      </c>
    </row>
    <row r="321" spans="1:5">
      <c r="A321" s="289">
        <v>1307</v>
      </c>
      <c r="B321" s="290" t="s">
        <v>321</v>
      </c>
      <c r="C321" s="288" t="s">
        <v>2184</v>
      </c>
      <c r="D321" s="288" t="s">
        <v>2186</v>
      </c>
      <c r="E321" s="288" t="s">
        <v>2185</v>
      </c>
    </row>
    <row r="322" spans="1:5">
      <c r="A322" s="289">
        <v>1308</v>
      </c>
      <c r="B322" s="290" t="s">
        <v>322</v>
      </c>
      <c r="C322" s="288" t="s">
        <v>2184</v>
      </c>
      <c r="D322" s="288" t="s">
        <v>2186</v>
      </c>
      <c r="E322" s="288" t="s">
        <v>2185</v>
      </c>
    </row>
    <row r="323" spans="1:5">
      <c r="A323" s="289">
        <v>1309</v>
      </c>
      <c r="B323" s="290" t="s">
        <v>323</v>
      </c>
      <c r="C323" s="288" t="s">
        <v>2184</v>
      </c>
      <c r="D323" s="288" t="s">
        <v>2186</v>
      </c>
      <c r="E323" s="288" t="s">
        <v>2185</v>
      </c>
    </row>
    <row r="324" spans="1:5">
      <c r="A324" s="289">
        <v>1310</v>
      </c>
      <c r="B324" s="290" t="s">
        <v>324</v>
      </c>
      <c r="C324" s="288" t="s">
        <v>2184</v>
      </c>
      <c r="D324" s="288" t="s">
        <v>2186</v>
      </c>
      <c r="E324" s="288" t="s">
        <v>2185</v>
      </c>
    </row>
    <row r="325" spans="1:5">
      <c r="A325" s="289">
        <v>1311</v>
      </c>
      <c r="B325" s="290" t="s">
        <v>325</v>
      </c>
      <c r="C325" s="288" t="s">
        <v>2184</v>
      </c>
      <c r="D325" s="288" t="s">
        <v>2186</v>
      </c>
      <c r="E325" s="288" t="s">
        <v>2185</v>
      </c>
    </row>
    <row r="326" spans="1:5">
      <c r="A326" s="289">
        <v>1312</v>
      </c>
      <c r="B326" s="290" t="s">
        <v>326</v>
      </c>
      <c r="C326" s="288" t="s">
        <v>2184</v>
      </c>
      <c r="D326" s="288" t="s">
        <v>2186</v>
      </c>
      <c r="E326" s="288" t="s">
        <v>2185</v>
      </c>
    </row>
    <row r="327" spans="1:5">
      <c r="A327" s="289">
        <v>1313</v>
      </c>
      <c r="B327" s="290" t="s">
        <v>327</v>
      </c>
      <c r="C327" s="288" t="s">
        <v>2184</v>
      </c>
      <c r="D327" s="288" t="s">
        <v>2186</v>
      </c>
      <c r="E327" s="288" t="s">
        <v>2185</v>
      </c>
    </row>
    <row r="328" spans="1:5">
      <c r="A328" s="289">
        <v>1314</v>
      </c>
      <c r="B328" s="290" t="s">
        <v>328</v>
      </c>
      <c r="C328" s="288" t="s">
        <v>2184</v>
      </c>
      <c r="D328" s="288" t="s">
        <v>2186</v>
      </c>
      <c r="E328" s="288" t="s">
        <v>2185</v>
      </c>
    </row>
    <row r="329" spans="1:5">
      <c r="A329" s="289">
        <v>1315</v>
      </c>
      <c r="B329" s="290" t="s">
        <v>329</v>
      </c>
      <c r="C329" s="288" t="s">
        <v>2184</v>
      </c>
      <c r="D329" s="288" t="s">
        <v>2186</v>
      </c>
      <c r="E329" s="288" t="s">
        <v>2185</v>
      </c>
    </row>
    <row r="330" spans="1:5">
      <c r="A330" s="289">
        <v>1316</v>
      </c>
      <c r="B330" s="290" t="s">
        <v>330</v>
      </c>
      <c r="C330" s="288" t="s">
        <v>2184</v>
      </c>
      <c r="D330" s="288" t="s">
        <v>2186</v>
      </c>
      <c r="E330" s="288" t="s">
        <v>2185</v>
      </c>
    </row>
    <row r="331" spans="1:5">
      <c r="A331" s="289">
        <v>1317</v>
      </c>
      <c r="B331" s="290" t="s">
        <v>331</v>
      </c>
      <c r="C331" s="288" t="s">
        <v>2184</v>
      </c>
      <c r="D331" s="288" t="s">
        <v>2186</v>
      </c>
      <c r="E331" s="288" t="s">
        <v>2185</v>
      </c>
    </row>
    <row r="332" spans="1:5">
      <c r="A332" s="289">
        <v>1318</v>
      </c>
      <c r="B332" s="290" t="s">
        <v>332</v>
      </c>
      <c r="C332" s="288" t="s">
        <v>2184</v>
      </c>
      <c r="D332" s="288" t="s">
        <v>2186</v>
      </c>
      <c r="E332" s="288" t="s">
        <v>2185</v>
      </c>
    </row>
    <row r="333" spans="1:5">
      <c r="A333" s="289">
        <v>1319</v>
      </c>
      <c r="B333" s="290" t="s">
        <v>333</v>
      </c>
      <c r="C333" s="288" t="s">
        <v>2184</v>
      </c>
      <c r="D333" s="288" t="s">
        <v>2186</v>
      </c>
      <c r="E333" s="288" t="s">
        <v>2185</v>
      </c>
    </row>
    <row r="334" spans="1:5">
      <c r="A334" s="289">
        <v>1320</v>
      </c>
      <c r="B334" s="290" t="s">
        <v>334</v>
      </c>
      <c r="C334" s="288" t="s">
        <v>2184</v>
      </c>
      <c r="D334" s="288" t="s">
        <v>2186</v>
      </c>
      <c r="E334" s="288" t="s">
        <v>2185</v>
      </c>
    </row>
    <row r="335" spans="1:5">
      <c r="A335" s="289">
        <v>1321</v>
      </c>
      <c r="B335" s="290" t="s">
        <v>335</v>
      </c>
      <c r="C335" s="288" t="s">
        <v>2184</v>
      </c>
      <c r="D335" s="288" t="s">
        <v>2186</v>
      </c>
      <c r="E335" s="288" t="s">
        <v>2185</v>
      </c>
    </row>
    <row r="336" spans="1:5">
      <c r="A336" s="289">
        <v>1322</v>
      </c>
      <c r="B336" s="290" t="s">
        <v>336</v>
      </c>
      <c r="C336" s="288" t="s">
        <v>2184</v>
      </c>
      <c r="D336" s="288" t="s">
        <v>2186</v>
      </c>
      <c r="E336" s="288" t="s">
        <v>2185</v>
      </c>
    </row>
    <row r="337" spans="1:5">
      <c r="A337" s="289">
        <v>1323</v>
      </c>
      <c r="B337" s="290" t="s">
        <v>337</v>
      </c>
      <c r="C337" s="288" t="s">
        <v>2184</v>
      </c>
      <c r="D337" s="288" t="s">
        <v>2186</v>
      </c>
      <c r="E337" s="288" t="s">
        <v>2185</v>
      </c>
    </row>
    <row r="338" spans="1:5">
      <c r="A338" s="289">
        <v>1324</v>
      </c>
      <c r="B338" s="290" t="s">
        <v>338</v>
      </c>
      <c r="C338" s="288" t="s">
        <v>2184</v>
      </c>
      <c r="D338" s="288" t="s">
        <v>2186</v>
      </c>
      <c r="E338" s="288" t="s">
        <v>2185</v>
      </c>
    </row>
    <row r="339" spans="1:5">
      <c r="A339" s="289">
        <v>1325</v>
      </c>
      <c r="B339" s="290" t="s">
        <v>339</v>
      </c>
      <c r="C339" s="288" t="s">
        <v>2184</v>
      </c>
      <c r="D339" s="288" t="s">
        <v>2186</v>
      </c>
      <c r="E339" s="288" t="s">
        <v>2185</v>
      </c>
    </row>
    <row r="340" spans="1:5">
      <c r="A340" s="289">
        <v>1326</v>
      </c>
      <c r="B340" s="290" t="s">
        <v>340</v>
      </c>
      <c r="C340" s="288" t="s">
        <v>2184</v>
      </c>
      <c r="D340" s="288" t="s">
        <v>2186</v>
      </c>
      <c r="E340" s="288" t="s">
        <v>2185</v>
      </c>
    </row>
    <row r="341" spans="1:5">
      <c r="A341" s="289">
        <v>1327</v>
      </c>
      <c r="B341" s="290" t="s">
        <v>341</v>
      </c>
      <c r="C341" s="288" t="s">
        <v>2184</v>
      </c>
      <c r="D341" s="288" t="s">
        <v>2186</v>
      </c>
      <c r="E341" s="288" t="s">
        <v>2185</v>
      </c>
    </row>
    <row r="342" spans="1:5">
      <c r="A342" s="289">
        <v>1328</v>
      </c>
      <c r="B342" s="290" t="s">
        <v>342</v>
      </c>
      <c r="C342" s="288" t="s">
        <v>2184</v>
      </c>
      <c r="D342" s="288" t="s">
        <v>2186</v>
      </c>
      <c r="E342" s="288" t="s">
        <v>2185</v>
      </c>
    </row>
    <row r="343" spans="1:5">
      <c r="A343" s="289">
        <v>1329</v>
      </c>
      <c r="B343" s="290" t="s">
        <v>343</v>
      </c>
      <c r="C343" s="288" t="s">
        <v>2184</v>
      </c>
      <c r="D343" s="288" t="s">
        <v>2186</v>
      </c>
      <c r="E343" s="288" t="s">
        <v>2185</v>
      </c>
    </row>
    <row r="344" spans="1:5">
      <c r="A344" s="289">
        <v>1330</v>
      </c>
      <c r="B344" s="290" t="s">
        <v>344</v>
      </c>
      <c r="C344" s="288" t="s">
        <v>2184</v>
      </c>
      <c r="D344" s="288" t="s">
        <v>2186</v>
      </c>
      <c r="E344" s="288" t="s">
        <v>2185</v>
      </c>
    </row>
    <row r="345" spans="1:5">
      <c r="A345" s="289">
        <v>1331</v>
      </c>
      <c r="B345" s="290" t="s">
        <v>345</v>
      </c>
      <c r="C345" s="288" t="s">
        <v>2184</v>
      </c>
      <c r="D345" s="288" t="s">
        <v>2186</v>
      </c>
      <c r="E345" s="288" t="s">
        <v>2185</v>
      </c>
    </row>
    <row r="346" spans="1:5">
      <c r="A346" s="289">
        <v>1332</v>
      </c>
      <c r="B346" s="290" t="s">
        <v>346</v>
      </c>
      <c r="C346" s="288" t="s">
        <v>2184</v>
      </c>
      <c r="D346" s="288" t="s">
        <v>2186</v>
      </c>
      <c r="E346" s="288" t="s">
        <v>2185</v>
      </c>
    </row>
    <row r="347" spans="1:5">
      <c r="A347" s="289">
        <v>1333</v>
      </c>
      <c r="B347" s="290" t="s">
        <v>347</v>
      </c>
      <c r="C347" s="288" t="s">
        <v>2184</v>
      </c>
      <c r="D347" s="288" t="s">
        <v>2186</v>
      </c>
      <c r="E347" s="288" t="s">
        <v>2185</v>
      </c>
    </row>
    <row r="348" spans="1:5">
      <c r="A348" s="289">
        <v>1334</v>
      </c>
      <c r="B348" s="290" t="s">
        <v>348</v>
      </c>
      <c r="C348" s="288" t="s">
        <v>2184</v>
      </c>
      <c r="D348" s="288" t="s">
        <v>2186</v>
      </c>
      <c r="E348" s="288" t="s">
        <v>2185</v>
      </c>
    </row>
    <row r="349" spans="1:5">
      <c r="A349" s="289">
        <v>1335</v>
      </c>
      <c r="B349" s="290" t="s">
        <v>349</v>
      </c>
      <c r="C349" s="288" t="s">
        <v>2184</v>
      </c>
      <c r="D349" s="288" t="s">
        <v>2186</v>
      </c>
      <c r="E349" s="288" t="s">
        <v>2185</v>
      </c>
    </row>
    <row r="350" spans="1:5">
      <c r="A350" s="289">
        <v>1336</v>
      </c>
      <c r="B350" s="290" t="s">
        <v>350</v>
      </c>
      <c r="C350" s="288" t="s">
        <v>2184</v>
      </c>
      <c r="D350" s="288" t="s">
        <v>2186</v>
      </c>
      <c r="E350" s="288" t="s">
        <v>2185</v>
      </c>
    </row>
    <row r="351" spans="1:5">
      <c r="A351" s="289">
        <v>1337</v>
      </c>
      <c r="B351" s="290" t="s">
        <v>351</v>
      </c>
      <c r="C351" s="288" t="s">
        <v>2184</v>
      </c>
      <c r="D351" s="288" t="s">
        <v>2186</v>
      </c>
      <c r="E351" s="288" t="s">
        <v>2185</v>
      </c>
    </row>
    <row r="352" spans="1:5">
      <c r="A352" s="289">
        <v>1338</v>
      </c>
      <c r="B352" s="290" t="s">
        <v>352</v>
      </c>
      <c r="C352" s="288" t="s">
        <v>2184</v>
      </c>
      <c r="D352" s="288" t="s">
        <v>2186</v>
      </c>
      <c r="E352" s="288" t="s">
        <v>2185</v>
      </c>
    </row>
    <row r="353" spans="1:5">
      <c r="A353" s="289">
        <v>1339</v>
      </c>
      <c r="B353" s="290" t="s">
        <v>353</v>
      </c>
      <c r="C353" s="288" t="s">
        <v>2184</v>
      </c>
      <c r="D353" s="288" t="s">
        <v>2186</v>
      </c>
      <c r="E353" s="288" t="s">
        <v>2185</v>
      </c>
    </row>
    <row r="354" spans="1:5">
      <c r="A354" s="289">
        <v>1340</v>
      </c>
      <c r="B354" s="290" t="s">
        <v>354</v>
      </c>
      <c r="C354" s="288" t="s">
        <v>2184</v>
      </c>
      <c r="D354" s="288" t="s">
        <v>2186</v>
      </c>
      <c r="E354" s="288" t="s">
        <v>2185</v>
      </c>
    </row>
    <row r="355" spans="1:5">
      <c r="A355" s="289">
        <v>1341</v>
      </c>
      <c r="B355" s="290" t="s">
        <v>355</v>
      </c>
      <c r="C355" s="288" t="s">
        <v>2184</v>
      </c>
      <c r="D355" s="288" t="s">
        <v>2186</v>
      </c>
      <c r="E355" s="288" t="s">
        <v>2185</v>
      </c>
    </row>
    <row r="356" spans="1:5">
      <c r="A356" s="289">
        <v>1342</v>
      </c>
      <c r="B356" s="290" t="s">
        <v>356</v>
      </c>
      <c r="C356" s="288" t="s">
        <v>2184</v>
      </c>
      <c r="D356" s="288" t="s">
        <v>2186</v>
      </c>
      <c r="E356" s="288" t="s">
        <v>2185</v>
      </c>
    </row>
    <row r="357" spans="1:5">
      <c r="A357" s="289">
        <v>1343</v>
      </c>
      <c r="B357" s="290" t="s">
        <v>357</v>
      </c>
      <c r="C357" s="288" t="s">
        <v>2184</v>
      </c>
      <c r="D357" s="288" t="s">
        <v>2186</v>
      </c>
      <c r="E357" s="288" t="s">
        <v>2185</v>
      </c>
    </row>
    <row r="358" spans="1:5">
      <c r="A358" s="289">
        <v>1344</v>
      </c>
      <c r="B358" s="290" t="s">
        <v>358</v>
      </c>
      <c r="C358" s="288" t="s">
        <v>2184</v>
      </c>
      <c r="D358" s="288" t="s">
        <v>2186</v>
      </c>
      <c r="E358" s="288" t="s">
        <v>2185</v>
      </c>
    </row>
    <row r="359" spans="1:5">
      <c r="A359" s="289">
        <v>1345</v>
      </c>
      <c r="B359" s="290" t="s">
        <v>359</v>
      </c>
      <c r="C359" s="288" t="s">
        <v>2184</v>
      </c>
      <c r="D359" s="288" t="s">
        <v>2186</v>
      </c>
      <c r="E359" s="288" t="s">
        <v>2185</v>
      </c>
    </row>
    <row r="360" spans="1:5">
      <c r="A360" s="289">
        <v>1346</v>
      </c>
      <c r="B360" s="290" t="s">
        <v>360</v>
      </c>
      <c r="C360" s="288" t="s">
        <v>2184</v>
      </c>
      <c r="D360" s="288" t="s">
        <v>2186</v>
      </c>
      <c r="E360" s="288" t="s">
        <v>2185</v>
      </c>
    </row>
    <row r="361" spans="1:5">
      <c r="A361" s="289">
        <v>1347</v>
      </c>
      <c r="B361" s="290" t="s">
        <v>361</v>
      </c>
      <c r="C361" s="288" t="s">
        <v>2184</v>
      </c>
      <c r="D361" s="288" t="s">
        <v>2186</v>
      </c>
      <c r="E361" s="288" t="s">
        <v>2185</v>
      </c>
    </row>
    <row r="362" spans="1:5">
      <c r="A362" s="289">
        <v>1401</v>
      </c>
      <c r="B362" s="290" t="s">
        <v>362</v>
      </c>
      <c r="C362" s="288" t="s">
        <v>2184</v>
      </c>
      <c r="D362" s="288" t="s">
        <v>2186</v>
      </c>
      <c r="E362" s="288" t="s">
        <v>2185</v>
      </c>
    </row>
    <row r="363" spans="1:5">
      <c r="A363" s="289">
        <v>1402</v>
      </c>
      <c r="B363" s="290" t="s">
        <v>363</v>
      </c>
      <c r="C363" s="288" t="s">
        <v>2184</v>
      </c>
      <c r="D363" s="288" t="s">
        <v>2186</v>
      </c>
      <c r="E363" s="288" t="s">
        <v>2185</v>
      </c>
    </row>
    <row r="364" spans="1:5">
      <c r="A364" s="289">
        <v>1403</v>
      </c>
      <c r="B364" s="290" t="s">
        <v>1388</v>
      </c>
      <c r="C364" s="288" t="s">
        <v>2184</v>
      </c>
      <c r="D364" s="288" t="s">
        <v>2186</v>
      </c>
      <c r="E364" s="288" t="s">
        <v>2185</v>
      </c>
    </row>
    <row r="365" spans="1:5">
      <c r="A365" s="289">
        <v>1404</v>
      </c>
      <c r="B365" s="290" t="s">
        <v>364</v>
      </c>
      <c r="C365" s="288" t="s">
        <v>2184</v>
      </c>
      <c r="D365" s="288" t="s">
        <v>2186</v>
      </c>
      <c r="E365" s="288" t="s">
        <v>2185</v>
      </c>
    </row>
    <row r="366" spans="1:5">
      <c r="A366" s="289">
        <v>1405</v>
      </c>
      <c r="B366" s="290" t="s">
        <v>365</v>
      </c>
      <c r="C366" s="288" t="s">
        <v>2184</v>
      </c>
      <c r="D366" s="288" t="s">
        <v>2186</v>
      </c>
      <c r="E366" s="288" t="s">
        <v>2185</v>
      </c>
    </row>
    <row r="367" spans="1:5">
      <c r="A367" s="289">
        <v>1406</v>
      </c>
      <c r="B367" s="290" t="s">
        <v>366</v>
      </c>
      <c r="C367" s="288" t="s">
        <v>2184</v>
      </c>
      <c r="D367" s="288" t="s">
        <v>2186</v>
      </c>
      <c r="E367" s="288" t="s">
        <v>2185</v>
      </c>
    </row>
    <row r="368" spans="1:5">
      <c r="A368" s="289">
        <v>1407</v>
      </c>
      <c r="B368" s="290" t="s">
        <v>367</v>
      </c>
      <c r="C368" s="288" t="s">
        <v>2184</v>
      </c>
      <c r="D368" s="288" t="s">
        <v>2186</v>
      </c>
      <c r="E368" s="288" t="s">
        <v>2185</v>
      </c>
    </row>
    <row r="369" spans="1:5">
      <c r="A369" s="289">
        <v>1408</v>
      </c>
      <c r="B369" s="290" t="s">
        <v>368</v>
      </c>
      <c r="C369" s="288" t="s">
        <v>2184</v>
      </c>
      <c r="D369" s="288" t="s">
        <v>2186</v>
      </c>
      <c r="E369" s="288" t="s">
        <v>2185</v>
      </c>
    </row>
    <row r="370" spans="1:5">
      <c r="A370" s="289">
        <v>1409</v>
      </c>
      <c r="B370" s="290" t="s">
        <v>369</v>
      </c>
      <c r="C370" s="288" t="s">
        <v>2184</v>
      </c>
      <c r="D370" s="288" t="s">
        <v>2186</v>
      </c>
      <c r="E370" s="288" t="s">
        <v>2185</v>
      </c>
    </row>
    <row r="371" spans="1:5">
      <c r="A371" s="289">
        <v>1410</v>
      </c>
      <c r="B371" s="290" t="s">
        <v>370</v>
      </c>
      <c r="C371" s="288" t="s">
        <v>2184</v>
      </c>
      <c r="D371" s="288" t="s">
        <v>2186</v>
      </c>
      <c r="E371" s="288" t="s">
        <v>2185</v>
      </c>
    </row>
    <row r="372" spans="1:5">
      <c r="A372" s="289">
        <v>1411</v>
      </c>
      <c r="B372" s="290" t="s">
        <v>371</v>
      </c>
      <c r="C372" s="288" t="s">
        <v>2184</v>
      </c>
      <c r="D372" s="288" t="s">
        <v>2186</v>
      </c>
      <c r="E372" s="288" t="s">
        <v>2185</v>
      </c>
    </row>
    <row r="373" spans="1:5">
      <c r="A373" s="289">
        <v>1412</v>
      </c>
      <c r="B373" s="290" t="s">
        <v>372</v>
      </c>
      <c r="C373" s="288" t="s">
        <v>2184</v>
      </c>
      <c r="D373" s="288" t="s">
        <v>2186</v>
      </c>
      <c r="E373" s="288" t="s">
        <v>2185</v>
      </c>
    </row>
    <row r="374" spans="1:5">
      <c r="A374" s="289">
        <v>1413</v>
      </c>
      <c r="B374" s="290" t="s">
        <v>345</v>
      </c>
      <c r="C374" s="288" t="s">
        <v>2184</v>
      </c>
      <c r="D374" s="288" t="s">
        <v>2186</v>
      </c>
      <c r="E374" s="288" t="s">
        <v>2185</v>
      </c>
    </row>
    <row r="375" spans="1:5">
      <c r="A375" s="289">
        <v>1414</v>
      </c>
      <c r="B375" s="290" t="s">
        <v>373</v>
      </c>
      <c r="C375" s="288" t="s">
        <v>2184</v>
      </c>
      <c r="D375" s="288" t="s">
        <v>2186</v>
      </c>
      <c r="E375" s="288" t="s">
        <v>2185</v>
      </c>
    </row>
    <row r="376" spans="1:5">
      <c r="A376" s="289">
        <v>1415</v>
      </c>
      <c r="B376" s="290" t="s">
        <v>374</v>
      </c>
      <c r="C376" s="288" t="s">
        <v>2184</v>
      </c>
      <c r="D376" s="288" t="s">
        <v>2186</v>
      </c>
      <c r="E376" s="288" t="s">
        <v>2185</v>
      </c>
    </row>
    <row r="377" spans="1:5">
      <c r="A377" s="289">
        <v>1416</v>
      </c>
      <c r="B377" s="290" t="s">
        <v>375</v>
      </c>
      <c r="C377" s="288" t="s">
        <v>2184</v>
      </c>
      <c r="D377" s="288" t="s">
        <v>2186</v>
      </c>
      <c r="E377" s="288" t="s">
        <v>2185</v>
      </c>
    </row>
    <row r="378" spans="1:5">
      <c r="A378" s="289">
        <v>1417</v>
      </c>
      <c r="B378" s="290" t="s">
        <v>376</v>
      </c>
      <c r="C378" s="288" t="s">
        <v>2184</v>
      </c>
      <c r="D378" s="288" t="s">
        <v>2186</v>
      </c>
      <c r="E378" s="288" t="s">
        <v>2185</v>
      </c>
    </row>
    <row r="379" spans="1:5">
      <c r="A379" s="289">
        <v>1418</v>
      </c>
      <c r="B379" s="290" t="s">
        <v>377</v>
      </c>
      <c r="C379" s="288" t="s">
        <v>2184</v>
      </c>
      <c r="D379" s="288" t="s">
        <v>2186</v>
      </c>
      <c r="E379" s="288" t="s">
        <v>2185</v>
      </c>
    </row>
    <row r="380" spans="1:5">
      <c r="A380" s="289">
        <v>1419</v>
      </c>
      <c r="B380" s="290" t="s">
        <v>378</v>
      </c>
      <c r="C380" s="288" t="s">
        <v>2184</v>
      </c>
      <c r="D380" s="288" t="s">
        <v>2186</v>
      </c>
      <c r="E380" s="288" t="s">
        <v>2185</v>
      </c>
    </row>
    <row r="381" spans="1:5">
      <c r="A381" s="289">
        <v>1420</v>
      </c>
      <c r="B381" s="290" t="s">
        <v>379</v>
      </c>
      <c r="C381" s="288" t="s">
        <v>2184</v>
      </c>
      <c r="D381" s="288" t="s">
        <v>2186</v>
      </c>
      <c r="E381" s="288" t="s">
        <v>2185</v>
      </c>
    </row>
    <row r="382" spans="1:5">
      <c r="A382" s="289">
        <v>1421</v>
      </c>
      <c r="B382" s="290" t="s">
        <v>380</v>
      </c>
      <c r="C382" s="288" t="s">
        <v>2184</v>
      </c>
      <c r="D382" s="288" t="s">
        <v>2186</v>
      </c>
      <c r="E382" s="288" t="s">
        <v>2185</v>
      </c>
    </row>
    <row r="383" spans="1:5">
      <c r="A383" s="289">
        <v>1422</v>
      </c>
      <c r="B383" s="290" t="s">
        <v>381</v>
      </c>
      <c r="C383" s="288" t="s">
        <v>2184</v>
      </c>
      <c r="D383" s="288" t="s">
        <v>2186</v>
      </c>
      <c r="E383" s="288" t="s">
        <v>2185</v>
      </c>
    </row>
    <row r="384" spans="1:5">
      <c r="A384" s="289">
        <v>1423</v>
      </c>
      <c r="B384" s="290" t="s">
        <v>382</v>
      </c>
      <c r="C384" s="288" t="s">
        <v>2184</v>
      </c>
      <c r="D384" s="288" t="s">
        <v>2186</v>
      </c>
      <c r="E384" s="288" t="s">
        <v>2185</v>
      </c>
    </row>
    <row r="385" spans="1:5">
      <c r="A385" s="289">
        <v>1424</v>
      </c>
      <c r="B385" s="290" t="s">
        <v>383</v>
      </c>
      <c r="C385" s="288" t="s">
        <v>2184</v>
      </c>
      <c r="D385" s="288" t="s">
        <v>2186</v>
      </c>
      <c r="E385" s="288" t="s">
        <v>2185</v>
      </c>
    </row>
    <row r="386" spans="1:5">
      <c r="A386" s="289">
        <v>1425</v>
      </c>
      <c r="B386" s="290" t="s">
        <v>384</v>
      </c>
      <c r="C386" s="288" t="s">
        <v>2184</v>
      </c>
      <c r="D386" s="288" t="s">
        <v>2186</v>
      </c>
      <c r="E386" s="288" t="s">
        <v>2185</v>
      </c>
    </row>
    <row r="387" spans="1:5">
      <c r="A387" s="289">
        <v>1426</v>
      </c>
      <c r="B387" s="290" t="s">
        <v>385</v>
      </c>
      <c r="C387" s="288" t="s">
        <v>2184</v>
      </c>
      <c r="D387" s="288" t="s">
        <v>2186</v>
      </c>
      <c r="E387" s="288" t="s">
        <v>2185</v>
      </c>
    </row>
    <row r="388" spans="1:5">
      <c r="A388" s="289">
        <v>1427</v>
      </c>
      <c r="B388" s="290" t="s">
        <v>386</v>
      </c>
      <c r="C388" s="288" t="s">
        <v>2184</v>
      </c>
      <c r="D388" s="288" t="s">
        <v>2186</v>
      </c>
      <c r="E388" s="288" t="s">
        <v>2185</v>
      </c>
    </row>
    <row r="389" spans="1:5">
      <c r="A389" s="289">
        <v>1428</v>
      </c>
      <c r="B389" s="290" t="s">
        <v>1389</v>
      </c>
      <c r="C389" s="288" t="s">
        <v>2184</v>
      </c>
      <c r="D389" s="288" t="s">
        <v>2186</v>
      </c>
      <c r="E389" s="288" t="s">
        <v>2185</v>
      </c>
    </row>
    <row r="390" spans="1:5">
      <c r="A390" s="289">
        <v>1429</v>
      </c>
      <c r="B390" s="290" t="s">
        <v>387</v>
      </c>
      <c r="C390" s="288" t="s">
        <v>2184</v>
      </c>
      <c r="D390" s="288" t="s">
        <v>2186</v>
      </c>
      <c r="E390" s="288" t="s">
        <v>2185</v>
      </c>
    </row>
    <row r="391" spans="1:5">
      <c r="A391" s="289">
        <v>1430</v>
      </c>
      <c r="B391" s="290" t="s">
        <v>388</v>
      </c>
      <c r="C391" s="288" t="s">
        <v>2184</v>
      </c>
      <c r="D391" s="288" t="s">
        <v>2186</v>
      </c>
      <c r="E391" s="288" t="s">
        <v>2185</v>
      </c>
    </row>
    <row r="392" spans="1:5">
      <c r="A392" s="289">
        <v>1431</v>
      </c>
      <c r="B392" s="290" t="s">
        <v>389</v>
      </c>
      <c r="C392" s="288" t="s">
        <v>2184</v>
      </c>
      <c r="D392" s="288" t="s">
        <v>2186</v>
      </c>
      <c r="E392" s="288" t="s">
        <v>2185</v>
      </c>
    </row>
    <row r="393" spans="1:5">
      <c r="A393" s="289">
        <v>1432</v>
      </c>
      <c r="B393" s="290" t="s">
        <v>390</v>
      </c>
      <c r="C393" s="288" t="s">
        <v>2184</v>
      </c>
      <c r="D393" s="288" t="s">
        <v>2186</v>
      </c>
      <c r="E393" s="288" t="s">
        <v>2185</v>
      </c>
    </row>
    <row r="394" spans="1:5">
      <c r="A394" s="289">
        <v>1434</v>
      </c>
      <c r="B394" s="290" t="s">
        <v>391</v>
      </c>
      <c r="C394" s="288" t="s">
        <v>2184</v>
      </c>
      <c r="D394" s="288" t="s">
        <v>2186</v>
      </c>
      <c r="E394" s="288" t="s">
        <v>2185</v>
      </c>
    </row>
    <row r="395" spans="1:5">
      <c r="A395" s="289">
        <v>1435</v>
      </c>
      <c r="B395" s="290" t="s">
        <v>392</v>
      </c>
      <c r="C395" s="288" t="s">
        <v>2184</v>
      </c>
      <c r="D395" s="288" t="s">
        <v>2186</v>
      </c>
      <c r="E395" s="288" t="s">
        <v>2185</v>
      </c>
    </row>
    <row r="396" spans="1:5">
      <c r="A396" s="289">
        <v>1501</v>
      </c>
      <c r="B396" s="290" t="s">
        <v>393</v>
      </c>
      <c r="C396" s="288" t="s">
        <v>2184</v>
      </c>
      <c r="D396" s="288" t="s">
        <v>2186</v>
      </c>
      <c r="E396" s="288" t="s">
        <v>2185</v>
      </c>
    </row>
    <row r="397" spans="1:5">
      <c r="A397" s="289">
        <v>1502</v>
      </c>
      <c r="B397" s="290" t="s">
        <v>394</v>
      </c>
      <c r="C397" s="288" t="s">
        <v>2184</v>
      </c>
      <c r="D397" s="288" t="s">
        <v>2186</v>
      </c>
      <c r="E397" s="288" t="s">
        <v>2185</v>
      </c>
    </row>
    <row r="398" spans="1:5">
      <c r="A398" s="289">
        <v>1503</v>
      </c>
      <c r="B398" s="290" t="s">
        <v>395</v>
      </c>
      <c r="C398" s="288" t="s">
        <v>2184</v>
      </c>
      <c r="D398" s="288" t="s">
        <v>2186</v>
      </c>
      <c r="E398" s="288" t="s">
        <v>2185</v>
      </c>
    </row>
    <row r="399" spans="1:5">
      <c r="A399" s="289">
        <v>1504</v>
      </c>
      <c r="B399" s="290" t="s">
        <v>396</v>
      </c>
      <c r="C399" s="288" t="s">
        <v>2184</v>
      </c>
      <c r="D399" s="288" t="s">
        <v>2186</v>
      </c>
      <c r="E399" s="288" t="s">
        <v>2185</v>
      </c>
    </row>
    <row r="400" spans="1:5">
      <c r="A400" s="289">
        <v>1505</v>
      </c>
      <c r="B400" s="290" t="s">
        <v>397</v>
      </c>
      <c r="C400" s="288" t="s">
        <v>2184</v>
      </c>
      <c r="D400" s="288" t="s">
        <v>2186</v>
      </c>
      <c r="E400" s="288" t="s">
        <v>2185</v>
      </c>
    </row>
    <row r="401" spans="1:5">
      <c r="A401" s="289">
        <v>1506</v>
      </c>
      <c r="B401" s="290" t="s">
        <v>398</v>
      </c>
      <c r="C401" s="288" t="s">
        <v>2184</v>
      </c>
      <c r="D401" s="288" t="s">
        <v>2186</v>
      </c>
      <c r="E401" s="288" t="s">
        <v>2185</v>
      </c>
    </row>
    <row r="402" spans="1:5">
      <c r="A402" s="289">
        <v>1507</v>
      </c>
      <c r="B402" s="290" t="s">
        <v>399</v>
      </c>
      <c r="C402" s="288" t="s">
        <v>2184</v>
      </c>
      <c r="D402" s="288" t="s">
        <v>2186</v>
      </c>
      <c r="E402" s="288" t="s">
        <v>2185</v>
      </c>
    </row>
    <row r="403" spans="1:5">
      <c r="A403" s="289">
        <v>1508</v>
      </c>
      <c r="B403" s="290" t="s">
        <v>400</v>
      </c>
      <c r="C403" s="288" t="s">
        <v>2184</v>
      </c>
      <c r="D403" s="288" t="s">
        <v>2186</v>
      </c>
      <c r="E403" s="288" t="s">
        <v>2185</v>
      </c>
    </row>
    <row r="404" spans="1:5">
      <c r="A404" s="289">
        <v>1509</v>
      </c>
      <c r="B404" s="290" t="s">
        <v>401</v>
      </c>
      <c r="C404" s="288" t="s">
        <v>2184</v>
      </c>
      <c r="D404" s="288" t="s">
        <v>2186</v>
      </c>
      <c r="E404" s="288" t="s">
        <v>2185</v>
      </c>
    </row>
    <row r="405" spans="1:5">
      <c r="A405" s="289">
        <v>1510</v>
      </c>
      <c r="B405" s="290" t="s">
        <v>402</v>
      </c>
      <c r="C405" s="288" t="s">
        <v>2184</v>
      </c>
      <c r="D405" s="288" t="s">
        <v>2186</v>
      </c>
      <c r="E405" s="288" t="s">
        <v>2185</v>
      </c>
    </row>
    <row r="406" spans="1:5">
      <c r="A406" s="289">
        <v>1511</v>
      </c>
      <c r="B406" s="290" t="s">
        <v>403</v>
      </c>
      <c r="C406" s="288" t="s">
        <v>2184</v>
      </c>
      <c r="D406" s="288" t="s">
        <v>2186</v>
      </c>
      <c r="E406" s="288" t="s">
        <v>2185</v>
      </c>
    </row>
    <row r="407" spans="1:5">
      <c r="A407" s="289">
        <v>1512</v>
      </c>
      <c r="B407" s="290" t="s">
        <v>404</v>
      </c>
      <c r="C407" s="288" t="s">
        <v>2184</v>
      </c>
      <c r="D407" s="288" t="s">
        <v>2186</v>
      </c>
      <c r="E407" s="288" t="s">
        <v>2185</v>
      </c>
    </row>
    <row r="408" spans="1:5">
      <c r="A408" s="289">
        <v>1513</v>
      </c>
      <c r="B408" s="290" t="s">
        <v>405</v>
      </c>
      <c r="C408" s="288" t="s">
        <v>2184</v>
      </c>
      <c r="D408" s="288" t="s">
        <v>2186</v>
      </c>
      <c r="E408" s="288" t="s">
        <v>2185</v>
      </c>
    </row>
    <row r="409" spans="1:5">
      <c r="A409" s="289">
        <v>1514</v>
      </c>
      <c r="B409" s="290" t="s">
        <v>406</v>
      </c>
      <c r="C409" s="288" t="s">
        <v>2184</v>
      </c>
      <c r="D409" s="288" t="s">
        <v>2186</v>
      </c>
      <c r="E409" s="288" t="s">
        <v>2185</v>
      </c>
    </row>
    <row r="410" spans="1:5">
      <c r="A410" s="289">
        <v>1515</v>
      </c>
      <c r="B410" s="290" t="s">
        <v>407</v>
      </c>
      <c r="C410" s="288" t="s">
        <v>2184</v>
      </c>
      <c r="D410" s="288" t="s">
        <v>2186</v>
      </c>
      <c r="E410" s="288" t="s">
        <v>2185</v>
      </c>
    </row>
    <row r="411" spans="1:5">
      <c r="A411" s="289">
        <v>1516</v>
      </c>
      <c r="B411" s="290" t="s">
        <v>408</v>
      </c>
      <c r="C411" s="288" t="s">
        <v>2184</v>
      </c>
      <c r="D411" s="288" t="s">
        <v>2186</v>
      </c>
      <c r="E411" s="288" t="s">
        <v>2185</v>
      </c>
    </row>
    <row r="412" spans="1:5">
      <c r="A412" s="289">
        <v>1517</v>
      </c>
      <c r="B412" s="290" t="s">
        <v>409</v>
      </c>
      <c r="C412" s="288" t="s">
        <v>2184</v>
      </c>
      <c r="D412" s="288" t="s">
        <v>2186</v>
      </c>
      <c r="E412" s="288" t="s">
        <v>2185</v>
      </c>
    </row>
    <row r="413" spans="1:5">
      <c r="A413" s="289">
        <v>1518</v>
      </c>
      <c r="B413" s="290" t="s">
        <v>410</v>
      </c>
      <c r="C413" s="288" t="s">
        <v>2184</v>
      </c>
      <c r="D413" s="288" t="s">
        <v>2186</v>
      </c>
      <c r="E413" s="288" t="s">
        <v>2185</v>
      </c>
    </row>
    <row r="414" spans="1:5">
      <c r="A414" s="289">
        <v>1519</v>
      </c>
      <c r="B414" s="290" t="s">
        <v>411</v>
      </c>
      <c r="C414" s="288" t="s">
        <v>2184</v>
      </c>
      <c r="D414" s="288" t="s">
        <v>2186</v>
      </c>
      <c r="E414" s="288" t="s">
        <v>2185</v>
      </c>
    </row>
    <row r="415" spans="1:5">
      <c r="A415" s="289">
        <v>1520</v>
      </c>
      <c r="B415" s="290" t="s">
        <v>412</v>
      </c>
      <c r="C415" s="288" t="s">
        <v>2184</v>
      </c>
      <c r="D415" s="288" t="s">
        <v>2186</v>
      </c>
      <c r="E415" s="288" t="s">
        <v>2185</v>
      </c>
    </row>
    <row r="416" spans="1:5">
      <c r="A416" s="289">
        <v>1521</v>
      </c>
      <c r="B416" s="290" t="s">
        <v>413</v>
      </c>
      <c r="C416" s="288" t="s">
        <v>2184</v>
      </c>
      <c r="D416" s="288" t="s">
        <v>2186</v>
      </c>
      <c r="E416" s="288" t="s">
        <v>2185</v>
      </c>
    </row>
    <row r="417" spans="1:5">
      <c r="A417" s="289">
        <v>1522</v>
      </c>
      <c r="B417" s="290" t="s">
        <v>414</v>
      </c>
      <c r="C417" s="288" t="s">
        <v>2184</v>
      </c>
      <c r="D417" s="288" t="s">
        <v>2186</v>
      </c>
      <c r="E417" s="288" t="s">
        <v>2185</v>
      </c>
    </row>
    <row r="418" spans="1:5">
      <c r="A418" s="289">
        <v>1523</v>
      </c>
      <c r="B418" s="290" t="s">
        <v>415</v>
      </c>
      <c r="C418" s="288" t="s">
        <v>2184</v>
      </c>
      <c r="D418" s="288" t="s">
        <v>2186</v>
      </c>
      <c r="E418" s="288" t="s">
        <v>2185</v>
      </c>
    </row>
    <row r="419" spans="1:5">
      <c r="A419" s="289">
        <v>1524</v>
      </c>
      <c r="B419" s="290" t="s">
        <v>416</v>
      </c>
      <c r="C419" s="288" t="s">
        <v>2184</v>
      </c>
      <c r="D419" s="288" t="s">
        <v>2186</v>
      </c>
      <c r="E419" s="288" t="s">
        <v>2185</v>
      </c>
    </row>
    <row r="420" spans="1:5">
      <c r="A420" s="289">
        <v>1525</v>
      </c>
      <c r="B420" s="290" t="s">
        <v>417</v>
      </c>
      <c r="C420" s="288" t="s">
        <v>2184</v>
      </c>
      <c r="D420" s="288" t="s">
        <v>2186</v>
      </c>
      <c r="E420" s="288" t="s">
        <v>2185</v>
      </c>
    </row>
    <row r="421" spans="1:5">
      <c r="A421" s="289">
        <v>1526</v>
      </c>
      <c r="B421" s="290" t="s">
        <v>418</v>
      </c>
      <c r="C421" s="288" t="s">
        <v>2184</v>
      </c>
      <c r="D421" s="288" t="s">
        <v>2186</v>
      </c>
      <c r="E421" s="288" t="s">
        <v>2185</v>
      </c>
    </row>
    <row r="422" spans="1:5">
      <c r="A422" s="289">
        <v>1527</v>
      </c>
      <c r="B422" s="290" t="s">
        <v>419</v>
      </c>
      <c r="C422" s="288" t="s">
        <v>2184</v>
      </c>
      <c r="D422" s="288" t="s">
        <v>2186</v>
      </c>
      <c r="E422" s="288" t="s">
        <v>2185</v>
      </c>
    </row>
    <row r="423" spans="1:5">
      <c r="A423" s="289">
        <v>1528</v>
      </c>
      <c r="B423" s="290" t="s">
        <v>420</v>
      </c>
      <c r="C423" s="288" t="s">
        <v>2184</v>
      </c>
      <c r="D423" s="288" t="s">
        <v>2186</v>
      </c>
      <c r="E423" s="288" t="s">
        <v>2185</v>
      </c>
    </row>
    <row r="424" spans="1:5">
      <c r="A424" s="289">
        <v>1529</v>
      </c>
      <c r="B424" s="290" t="s">
        <v>421</v>
      </c>
      <c r="C424" s="288" t="s">
        <v>2184</v>
      </c>
      <c r="D424" s="288" t="s">
        <v>2186</v>
      </c>
      <c r="E424" s="288" t="s">
        <v>2185</v>
      </c>
    </row>
    <row r="425" spans="1:5">
      <c r="A425" s="289">
        <v>1530</v>
      </c>
      <c r="B425" s="290" t="s">
        <v>422</v>
      </c>
      <c r="C425" s="288" t="s">
        <v>2184</v>
      </c>
      <c r="D425" s="288" t="s">
        <v>2186</v>
      </c>
      <c r="E425" s="288" t="s">
        <v>2185</v>
      </c>
    </row>
    <row r="426" spans="1:5">
      <c r="A426" s="289">
        <v>1531</v>
      </c>
      <c r="B426" s="290" t="s">
        <v>423</v>
      </c>
      <c r="C426" s="288" t="s">
        <v>2184</v>
      </c>
      <c r="D426" s="288" t="s">
        <v>2186</v>
      </c>
      <c r="E426" s="288" t="s">
        <v>2185</v>
      </c>
    </row>
    <row r="427" spans="1:5">
      <c r="A427" s="289">
        <v>1532</v>
      </c>
      <c r="B427" s="290" t="s">
        <v>424</v>
      </c>
      <c r="C427" s="288" t="s">
        <v>2184</v>
      </c>
      <c r="D427" s="288" t="s">
        <v>2186</v>
      </c>
      <c r="E427" s="288" t="s">
        <v>2185</v>
      </c>
    </row>
    <row r="428" spans="1:5">
      <c r="A428" s="289">
        <v>1533</v>
      </c>
      <c r="B428" s="290" t="s">
        <v>425</v>
      </c>
      <c r="C428" s="288" t="s">
        <v>2184</v>
      </c>
      <c r="D428" s="288" t="s">
        <v>2186</v>
      </c>
      <c r="E428" s="288" t="s">
        <v>2185</v>
      </c>
    </row>
    <row r="429" spans="1:5">
      <c r="A429" s="289">
        <v>1534</v>
      </c>
      <c r="B429" s="290" t="s">
        <v>426</v>
      </c>
      <c r="C429" s="288" t="s">
        <v>2184</v>
      </c>
      <c r="D429" s="288" t="s">
        <v>2186</v>
      </c>
      <c r="E429" s="288" t="s">
        <v>2185</v>
      </c>
    </row>
    <row r="430" spans="1:5">
      <c r="A430" s="289">
        <v>1535</v>
      </c>
      <c r="B430" s="290" t="s">
        <v>427</v>
      </c>
      <c r="C430" s="288" t="s">
        <v>2184</v>
      </c>
      <c r="D430" s="288" t="s">
        <v>2186</v>
      </c>
      <c r="E430" s="288" t="s">
        <v>2185</v>
      </c>
    </row>
    <row r="431" spans="1:5">
      <c r="A431" s="289">
        <v>1536</v>
      </c>
      <c r="B431" s="290" t="s">
        <v>428</v>
      </c>
      <c r="C431" s="288" t="s">
        <v>2184</v>
      </c>
      <c r="D431" s="288" t="s">
        <v>2186</v>
      </c>
      <c r="E431" s="288" t="s">
        <v>2185</v>
      </c>
    </row>
    <row r="432" spans="1:5">
      <c r="A432" s="289">
        <v>1537</v>
      </c>
      <c r="B432" s="290" t="s">
        <v>429</v>
      </c>
      <c r="C432" s="288" t="s">
        <v>2184</v>
      </c>
      <c r="D432" s="288" t="s">
        <v>2186</v>
      </c>
      <c r="E432" s="288" t="s">
        <v>2185</v>
      </c>
    </row>
    <row r="433" spans="1:5">
      <c r="A433" s="289">
        <v>1538</v>
      </c>
      <c r="B433" s="290" t="s">
        <v>430</v>
      </c>
      <c r="C433" s="288" t="s">
        <v>2184</v>
      </c>
      <c r="D433" s="288" t="s">
        <v>2186</v>
      </c>
      <c r="E433" s="288" t="s">
        <v>2185</v>
      </c>
    </row>
    <row r="434" spans="1:5">
      <c r="A434" s="289">
        <v>1539</v>
      </c>
      <c r="B434" s="290" t="s">
        <v>431</v>
      </c>
      <c r="C434" s="288" t="s">
        <v>2184</v>
      </c>
      <c r="D434" s="288" t="s">
        <v>2186</v>
      </c>
      <c r="E434" s="288" t="s">
        <v>2185</v>
      </c>
    </row>
    <row r="435" spans="1:5">
      <c r="A435" s="289">
        <v>1540</v>
      </c>
      <c r="B435" s="290" t="s">
        <v>1252</v>
      </c>
      <c r="C435" s="288" t="s">
        <v>2184</v>
      </c>
      <c r="D435" s="288" t="s">
        <v>2186</v>
      </c>
      <c r="E435" s="288" t="s">
        <v>2185</v>
      </c>
    </row>
    <row r="436" spans="1:5">
      <c r="A436" s="289">
        <v>1601</v>
      </c>
      <c r="B436" s="290" t="s">
        <v>432</v>
      </c>
      <c r="C436" s="288" t="s">
        <v>2184</v>
      </c>
      <c r="D436" s="288" t="s">
        <v>2186</v>
      </c>
      <c r="E436" s="288" t="s">
        <v>2185</v>
      </c>
    </row>
    <row r="437" spans="1:5">
      <c r="A437" s="289">
        <v>1602</v>
      </c>
      <c r="B437" s="290" t="s">
        <v>433</v>
      </c>
      <c r="C437" s="288" t="s">
        <v>2184</v>
      </c>
      <c r="D437" s="288" t="s">
        <v>2186</v>
      </c>
      <c r="E437" s="288" t="s">
        <v>2185</v>
      </c>
    </row>
    <row r="438" spans="1:5">
      <c r="A438" s="289">
        <v>1603</v>
      </c>
      <c r="B438" s="290" t="s">
        <v>434</v>
      </c>
      <c r="C438" s="288" t="s">
        <v>2184</v>
      </c>
      <c r="D438" s="288" t="s">
        <v>2186</v>
      </c>
      <c r="E438" s="288" t="s">
        <v>2185</v>
      </c>
    </row>
    <row r="439" spans="1:5">
      <c r="A439" s="289">
        <v>1604</v>
      </c>
      <c r="B439" s="290" t="s">
        <v>435</v>
      </c>
      <c r="C439" s="288" t="s">
        <v>2184</v>
      </c>
      <c r="D439" s="288" t="s">
        <v>2186</v>
      </c>
      <c r="E439" s="288" t="s">
        <v>2185</v>
      </c>
    </row>
    <row r="440" spans="1:5">
      <c r="A440" s="289">
        <v>1605</v>
      </c>
      <c r="B440" s="290" t="s">
        <v>436</v>
      </c>
      <c r="C440" s="288" t="s">
        <v>2184</v>
      </c>
      <c r="D440" s="288" t="s">
        <v>2186</v>
      </c>
      <c r="E440" s="288" t="s">
        <v>2185</v>
      </c>
    </row>
    <row r="441" spans="1:5">
      <c r="A441" s="289">
        <v>1606</v>
      </c>
      <c r="B441" s="290" t="s">
        <v>437</v>
      </c>
      <c r="C441" s="288" t="s">
        <v>2184</v>
      </c>
      <c r="D441" s="288" t="s">
        <v>2186</v>
      </c>
      <c r="E441" s="288" t="s">
        <v>2185</v>
      </c>
    </row>
    <row r="442" spans="1:5">
      <c r="A442" s="289">
        <v>1607</v>
      </c>
      <c r="B442" s="290" t="s">
        <v>438</v>
      </c>
      <c r="C442" s="288" t="s">
        <v>2184</v>
      </c>
      <c r="D442" s="288" t="s">
        <v>2186</v>
      </c>
      <c r="E442" s="288" t="s">
        <v>2185</v>
      </c>
    </row>
    <row r="443" spans="1:5">
      <c r="A443" s="289">
        <v>1608</v>
      </c>
      <c r="B443" s="290" t="s">
        <v>439</v>
      </c>
      <c r="C443" s="288" t="s">
        <v>2184</v>
      </c>
      <c r="D443" s="288" t="s">
        <v>2186</v>
      </c>
      <c r="E443" s="288" t="s">
        <v>2185</v>
      </c>
    </row>
    <row r="444" spans="1:5">
      <c r="A444" s="289">
        <v>1609</v>
      </c>
      <c r="B444" s="290" t="s">
        <v>440</v>
      </c>
      <c r="C444" s="288" t="s">
        <v>2184</v>
      </c>
      <c r="D444" s="288" t="s">
        <v>2186</v>
      </c>
      <c r="E444" s="288" t="s">
        <v>2185</v>
      </c>
    </row>
    <row r="445" spans="1:5">
      <c r="A445" s="289">
        <v>1610</v>
      </c>
      <c r="B445" s="290" t="s">
        <v>1390</v>
      </c>
      <c r="C445" s="288" t="s">
        <v>2184</v>
      </c>
      <c r="D445" s="288" t="s">
        <v>2186</v>
      </c>
      <c r="E445" s="288" t="s">
        <v>2185</v>
      </c>
    </row>
    <row r="446" spans="1:5">
      <c r="A446" s="289">
        <v>1611</v>
      </c>
      <c r="B446" s="290" t="s">
        <v>441</v>
      </c>
      <c r="C446" s="288" t="s">
        <v>2184</v>
      </c>
      <c r="D446" s="288" t="s">
        <v>2186</v>
      </c>
      <c r="E446" s="288" t="s">
        <v>2185</v>
      </c>
    </row>
    <row r="447" spans="1:5">
      <c r="A447" s="289">
        <v>1701</v>
      </c>
      <c r="B447" s="290" t="s">
        <v>1391</v>
      </c>
      <c r="C447" s="288" t="s">
        <v>2184</v>
      </c>
      <c r="D447" s="288" t="s">
        <v>2186</v>
      </c>
      <c r="E447" s="288" t="s">
        <v>2185</v>
      </c>
    </row>
    <row r="448" spans="1:5">
      <c r="A448" s="289">
        <v>1702</v>
      </c>
      <c r="B448" s="290" t="s">
        <v>442</v>
      </c>
      <c r="C448" s="288" t="s">
        <v>2184</v>
      </c>
      <c r="D448" s="288" t="s">
        <v>2186</v>
      </c>
      <c r="E448" s="288" t="s">
        <v>2185</v>
      </c>
    </row>
    <row r="449" spans="1:5">
      <c r="A449" s="289">
        <v>1703</v>
      </c>
      <c r="B449" s="290" t="s">
        <v>443</v>
      </c>
      <c r="C449" s="288" t="s">
        <v>2184</v>
      </c>
      <c r="D449" s="288" t="s">
        <v>2186</v>
      </c>
      <c r="E449" s="288" t="s">
        <v>2185</v>
      </c>
    </row>
    <row r="450" spans="1:5">
      <c r="A450" s="289">
        <v>1704</v>
      </c>
      <c r="B450" s="290" t="s">
        <v>1392</v>
      </c>
      <c r="C450" s="288" t="s">
        <v>2184</v>
      </c>
      <c r="D450" s="288" t="s">
        <v>2186</v>
      </c>
      <c r="E450" s="288" t="s">
        <v>2185</v>
      </c>
    </row>
    <row r="451" spans="1:5">
      <c r="A451" s="289">
        <v>1705</v>
      </c>
      <c r="B451" s="290" t="s">
        <v>1393</v>
      </c>
      <c r="C451" s="288" t="s">
        <v>2184</v>
      </c>
      <c r="D451" s="288" t="s">
        <v>2186</v>
      </c>
      <c r="E451" s="288" t="s">
        <v>2185</v>
      </c>
    </row>
    <row r="452" spans="1:5">
      <c r="A452" s="289">
        <v>1706</v>
      </c>
      <c r="B452" s="290" t="s">
        <v>444</v>
      </c>
      <c r="C452" s="288" t="s">
        <v>2184</v>
      </c>
      <c r="D452" s="288" t="s">
        <v>2186</v>
      </c>
      <c r="E452" s="288" t="s">
        <v>2185</v>
      </c>
    </row>
    <row r="453" spans="1:5">
      <c r="A453" s="289">
        <v>1707</v>
      </c>
      <c r="B453" s="290" t="s">
        <v>445</v>
      </c>
      <c r="C453" s="288" t="s">
        <v>2184</v>
      </c>
      <c r="D453" s="288" t="s">
        <v>2186</v>
      </c>
      <c r="E453" s="288" t="s">
        <v>2185</v>
      </c>
    </row>
    <row r="454" spans="1:5">
      <c r="A454" s="289">
        <v>1708</v>
      </c>
      <c r="B454" s="290" t="s">
        <v>446</v>
      </c>
      <c r="C454" s="288" t="s">
        <v>2184</v>
      </c>
      <c r="D454" s="288" t="s">
        <v>2186</v>
      </c>
      <c r="E454" s="288" t="s">
        <v>2185</v>
      </c>
    </row>
    <row r="455" spans="1:5">
      <c r="A455" s="289">
        <v>1709</v>
      </c>
      <c r="B455" s="290" t="s">
        <v>447</v>
      </c>
      <c r="C455" s="288" t="s">
        <v>2184</v>
      </c>
      <c r="D455" s="288" t="s">
        <v>2186</v>
      </c>
      <c r="E455" s="288" t="s">
        <v>2185</v>
      </c>
    </row>
    <row r="456" spans="1:5">
      <c r="A456" s="289">
        <v>1710</v>
      </c>
      <c r="B456" s="290" t="s">
        <v>448</v>
      </c>
      <c r="C456" s="288" t="s">
        <v>2184</v>
      </c>
      <c r="D456" s="288" t="s">
        <v>2186</v>
      </c>
      <c r="E456" s="288" t="s">
        <v>2185</v>
      </c>
    </row>
    <row r="457" spans="1:5">
      <c r="A457" s="289">
        <v>1711</v>
      </c>
      <c r="B457" s="290" t="s">
        <v>449</v>
      </c>
      <c r="C457" s="288" t="s">
        <v>2184</v>
      </c>
      <c r="D457" s="288" t="s">
        <v>2186</v>
      </c>
      <c r="E457" s="288" t="s">
        <v>2185</v>
      </c>
    </row>
    <row r="458" spans="1:5">
      <c r="A458" s="289">
        <v>1712</v>
      </c>
      <c r="B458" s="290" t="s">
        <v>450</v>
      </c>
      <c r="C458" s="288" t="s">
        <v>2184</v>
      </c>
      <c r="D458" s="288" t="s">
        <v>2186</v>
      </c>
      <c r="E458" s="288" t="s">
        <v>2185</v>
      </c>
    </row>
    <row r="459" spans="1:5">
      <c r="A459" s="289">
        <v>1713</v>
      </c>
      <c r="B459" s="290" t="s">
        <v>451</v>
      </c>
      <c r="C459" s="288" t="s">
        <v>2184</v>
      </c>
      <c r="D459" s="288" t="s">
        <v>2186</v>
      </c>
      <c r="E459" s="288" t="s">
        <v>2185</v>
      </c>
    </row>
    <row r="460" spans="1:5">
      <c r="A460" s="289">
        <v>1714</v>
      </c>
      <c r="B460" s="290" t="s">
        <v>452</v>
      </c>
      <c r="C460" s="288" t="s">
        <v>2184</v>
      </c>
      <c r="D460" s="288" t="s">
        <v>2186</v>
      </c>
      <c r="E460" s="288" t="s">
        <v>2185</v>
      </c>
    </row>
    <row r="461" spans="1:5">
      <c r="A461" s="289">
        <v>1715</v>
      </c>
      <c r="B461" s="290" t="s">
        <v>453</v>
      </c>
      <c r="C461" s="288" t="s">
        <v>2184</v>
      </c>
      <c r="D461" s="288" t="s">
        <v>2186</v>
      </c>
      <c r="E461" s="288" t="s">
        <v>2185</v>
      </c>
    </row>
    <row r="462" spans="1:5">
      <c r="A462" s="289">
        <v>1716</v>
      </c>
      <c r="B462" s="290" t="s">
        <v>454</v>
      </c>
      <c r="C462" s="288" t="s">
        <v>2184</v>
      </c>
      <c r="D462" s="288" t="s">
        <v>2186</v>
      </c>
      <c r="E462" s="288" t="s">
        <v>2185</v>
      </c>
    </row>
    <row r="463" spans="1:5">
      <c r="A463" s="289">
        <v>1717</v>
      </c>
      <c r="B463" s="290" t="s">
        <v>455</v>
      </c>
      <c r="C463" s="288" t="s">
        <v>2184</v>
      </c>
      <c r="D463" s="288" t="s">
        <v>2186</v>
      </c>
      <c r="E463" s="288" t="s">
        <v>2185</v>
      </c>
    </row>
    <row r="464" spans="1:5">
      <c r="A464" s="289">
        <v>1718</v>
      </c>
      <c r="B464" s="290" t="s">
        <v>456</v>
      </c>
      <c r="C464" s="288" t="s">
        <v>2184</v>
      </c>
      <c r="D464" s="288" t="s">
        <v>2186</v>
      </c>
      <c r="E464" s="288" t="s">
        <v>2185</v>
      </c>
    </row>
    <row r="465" spans="1:5">
      <c r="A465" s="289">
        <v>1720</v>
      </c>
      <c r="B465" s="290" t="s">
        <v>457</v>
      </c>
      <c r="C465" s="288" t="s">
        <v>2184</v>
      </c>
      <c r="D465" s="288" t="s">
        <v>2186</v>
      </c>
      <c r="E465" s="288" t="s">
        <v>2185</v>
      </c>
    </row>
    <row r="466" spans="1:5">
      <c r="A466" s="289">
        <v>1721</v>
      </c>
      <c r="B466" s="290" t="s">
        <v>458</v>
      </c>
      <c r="C466" s="288" t="s">
        <v>2184</v>
      </c>
      <c r="D466" s="288" t="s">
        <v>2186</v>
      </c>
      <c r="E466" s="288" t="s">
        <v>2185</v>
      </c>
    </row>
    <row r="467" spans="1:5">
      <c r="A467" s="289">
        <v>1722</v>
      </c>
      <c r="B467" s="290" t="s">
        <v>459</v>
      </c>
      <c r="C467" s="288" t="s">
        <v>2184</v>
      </c>
      <c r="D467" s="288" t="s">
        <v>2186</v>
      </c>
      <c r="E467" s="288" t="s">
        <v>2185</v>
      </c>
    </row>
    <row r="468" spans="1:5">
      <c r="A468" s="289">
        <v>1723</v>
      </c>
      <c r="B468" s="290" t="s">
        <v>460</v>
      </c>
      <c r="C468" s="288" t="s">
        <v>2184</v>
      </c>
      <c r="D468" s="288" t="s">
        <v>2186</v>
      </c>
      <c r="E468" s="288" t="s">
        <v>2185</v>
      </c>
    </row>
    <row r="469" spans="1:5">
      <c r="A469" s="289">
        <v>1724</v>
      </c>
      <c r="B469" s="290" t="s">
        <v>461</v>
      </c>
      <c r="C469" s="288" t="s">
        <v>2184</v>
      </c>
      <c r="D469" s="288" t="s">
        <v>2186</v>
      </c>
      <c r="E469" s="288" t="s">
        <v>2185</v>
      </c>
    </row>
    <row r="470" spans="1:5">
      <c r="A470" s="289">
        <v>1725</v>
      </c>
      <c r="B470" s="290" t="s">
        <v>462</v>
      </c>
      <c r="C470" s="288" t="s">
        <v>2184</v>
      </c>
      <c r="D470" s="288" t="s">
        <v>2186</v>
      </c>
      <c r="E470" s="288" t="s">
        <v>2185</v>
      </c>
    </row>
    <row r="471" spans="1:5">
      <c r="A471" s="289">
        <v>1726</v>
      </c>
      <c r="B471" s="290" t="s">
        <v>463</v>
      </c>
      <c r="C471" s="288" t="s">
        <v>2184</v>
      </c>
      <c r="D471" s="288" t="s">
        <v>2186</v>
      </c>
      <c r="E471" s="288" t="s">
        <v>2185</v>
      </c>
    </row>
    <row r="472" spans="1:5">
      <c r="A472" s="289">
        <v>1727</v>
      </c>
      <c r="B472" s="290" t="s">
        <v>464</v>
      </c>
      <c r="C472" s="288" t="s">
        <v>2184</v>
      </c>
      <c r="D472" s="288" t="s">
        <v>2186</v>
      </c>
      <c r="E472" s="288" t="s">
        <v>2185</v>
      </c>
    </row>
    <row r="473" spans="1:5">
      <c r="A473" s="289">
        <v>1728</v>
      </c>
      <c r="B473" s="290" t="s">
        <v>465</v>
      </c>
      <c r="C473" s="288" t="s">
        <v>2184</v>
      </c>
      <c r="D473" s="288" t="s">
        <v>2186</v>
      </c>
      <c r="E473" s="288" t="s">
        <v>2185</v>
      </c>
    </row>
    <row r="474" spans="1:5">
      <c r="A474" s="289">
        <v>1729</v>
      </c>
      <c r="B474" s="290" t="s">
        <v>466</v>
      </c>
      <c r="C474" s="288" t="s">
        <v>2184</v>
      </c>
      <c r="D474" s="288" t="s">
        <v>2186</v>
      </c>
      <c r="E474" s="288" t="s">
        <v>2185</v>
      </c>
    </row>
    <row r="475" spans="1:5">
      <c r="A475" s="289">
        <v>1730</v>
      </c>
      <c r="B475" s="290" t="s">
        <v>467</v>
      </c>
      <c r="C475" s="288" t="s">
        <v>2184</v>
      </c>
      <c r="D475" s="288" t="s">
        <v>2186</v>
      </c>
      <c r="E475" s="288" t="s">
        <v>2185</v>
      </c>
    </row>
    <row r="476" spans="1:5">
      <c r="A476" s="289">
        <v>1731</v>
      </c>
      <c r="B476" s="290" t="s">
        <v>468</v>
      </c>
      <c r="C476" s="288" t="s">
        <v>2184</v>
      </c>
      <c r="D476" s="288" t="s">
        <v>2186</v>
      </c>
      <c r="E476" s="288" t="s">
        <v>2185</v>
      </c>
    </row>
    <row r="477" spans="1:5">
      <c r="A477" s="289">
        <v>1732</v>
      </c>
      <c r="B477" s="290" t="s">
        <v>469</v>
      </c>
      <c r="C477" s="288" t="s">
        <v>2184</v>
      </c>
      <c r="D477" s="288" t="s">
        <v>2186</v>
      </c>
      <c r="E477" s="288" t="s">
        <v>2185</v>
      </c>
    </row>
    <row r="478" spans="1:5">
      <c r="A478" s="289">
        <v>1733</v>
      </c>
      <c r="B478" s="290" t="s">
        <v>470</v>
      </c>
      <c r="C478" s="288" t="s">
        <v>2184</v>
      </c>
      <c r="D478" s="288" t="s">
        <v>2186</v>
      </c>
      <c r="E478" s="288" t="s">
        <v>2185</v>
      </c>
    </row>
    <row r="479" spans="1:5">
      <c r="A479" s="289">
        <v>1734</v>
      </c>
      <c r="B479" s="290" t="s">
        <v>471</v>
      </c>
      <c r="C479" s="288" t="s">
        <v>2184</v>
      </c>
      <c r="D479" s="288" t="s">
        <v>2186</v>
      </c>
      <c r="E479" s="288" t="s">
        <v>2185</v>
      </c>
    </row>
    <row r="480" spans="1:5">
      <c r="A480" s="289">
        <v>1735</v>
      </c>
      <c r="B480" s="290" t="s">
        <v>472</v>
      </c>
      <c r="C480" s="288" t="s">
        <v>2184</v>
      </c>
      <c r="D480" s="288" t="s">
        <v>2186</v>
      </c>
      <c r="E480" s="288" t="s">
        <v>2185</v>
      </c>
    </row>
    <row r="481" spans="1:5">
      <c r="A481" s="289">
        <v>1736</v>
      </c>
      <c r="B481" s="290" t="s">
        <v>473</v>
      </c>
      <c r="C481" s="288" t="s">
        <v>2184</v>
      </c>
      <c r="D481" s="288" t="s">
        <v>2186</v>
      </c>
      <c r="E481" s="288" t="s">
        <v>2185</v>
      </c>
    </row>
    <row r="482" spans="1:5">
      <c r="A482" s="289">
        <v>1737</v>
      </c>
      <c r="B482" s="290" t="s">
        <v>474</v>
      </c>
      <c r="C482" s="288" t="s">
        <v>2184</v>
      </c>
      <c r="D482" s="288" t="s">
        <v>2186</v>
      </c>
      <c r="E482" s="288" t="s">
        <v>2185</v>
      </c>
    </row>
    <row r="483" spans="1:5">
      <c r="A483" s="289">
        <v>1738</v>
      </c>
      <c r="B483" s="290" t="s">
        <v>475</v>
      </c>
      <c r="C483" s="288" t="s">
        <v>2184</v>
      </c>
      <c r="D483" s="288" t="s">
        <v>2186</v>
      </c>
      <c r="E483" s="288" t="s">
        <v>2185</v>
      </c>
    </row>
    <row r="484" spans="1:5">
      <c r="A484" s="289">
        <v>1739</v>
      </c>
      <c r="B484" s="290" t="s">
        <v>476</v>
      </c>
      <c r="C484" s="288" t="s">
        <v>2184</v>
      </c>
      <c r="D484" s="288" t="s">
        <v>2186</v>
      </c>
      <c r="E484" s="288" t="s">
        <v>2185</v>
      </c>
    </row>
    <row r="485" spans="1:5">
      <c r="A485" s="289">
        <v>1740</v>
      </c>
      <c r="B485" s="290" t="s">
        <v>477</v>
      </c>
      <c r="C485" s="288" t="s">
        <v>2184</v>
      </c>
      <c r="D485" s="288" t="s">
        <v>2186</v>
      </c>
      <c r="E485" s="288" t="s">
        <v>2185</v>
      </c>
    </row>
    <row r="486" spans="1:5">
      <c r="A486" s="289">
        <v>1741</v>
      </c>
      <c r="B486" s="290" t="s">
        <v>478</v>
      </c>
      <c r="C486" s="288" t="s">
        <v>2184</v>
      </c>
      <c r="D486" s="288" t="s">
        <v>2186</v>
      </c>
      <c r="E486" s="288" t="s">
        <v>2185</v>
      </c>
    </row>
    <row r="487" spans="1:5">
      <c r="A487" s="289">
        <v>1742</v>
      </c>
      <c r="B487" s="290" t="s">
        <v>479</v>
      </c>
      <c r="C487" s="288" t="s">
        <v>2184</v>
      </c>
      <c r="D487" s="288" t="s">
        <v>2186</v>
      </c>
      <c r="E487" s="288" t="s">
        <v>2185</v>
      </c>
    </row>
    <row r="488" spans="1:5">
      <c r="A488" s="289">
        <v>1743</v>
      </c>
      <c r="B488" s="290" t="s">
        <v>480</v>
      </c>
      <c r="C488" s="288" t="s">
        <v>2184</v>
      </c>
      <c r="D488" s="288" t="s">
        <v>2186</v>
      </c>
      <c r="E488" s="288" t="s">
        <v>2185</v>
      </c>
    </row>
    <row r="489" spans="1:5">
      <c r="A489" s="289">
        <v>1744</v>
      </c>
      <c r="B489" s="290" t="s">
        <v>481</v>
      </c>
      <c r="C489" s="288" t="s">
        <v>2184</v>
      </c>
      <c r="D489" s="288" t="s">
        <v>2186</v>
      </c>
      <c r="E489" s="288" t="s">
        <v>2185</v>
      </c>
    </row>
    <row r="490" spans="1:5">
      <c r="A490" s="289">
        <v>1745</v>
      </c>
      <c r="B490" s="290" t="s">
        <v>482</v>
      </c>
      <c r="C490" s="288" t="s">
        <v>2184</v>
      </c>
      <c r="D490" s="288" t="s">
        <v>2186</v>
      </c>
      <c r="E490" s="288" t="s">
        <v>2185</v>
      </c>
    </row>
    <row r="491" spans="1:5">
      <c r="A491" s="289">
        <v>1746</v>
      </c>
      <c r="B491" s="290" t="s">
        <v>483</v>
      </c>
      <c r="C491" s="288" t="s">
        <v>2184</v>
      </c>
      <c r="D491" s="288" t="s">
        <v>2186</v>
      </c>
      <c r="E491" s="288" t="s">
        <v>2185</v>
      </c>
    </row>
    <row r="492" spans="1:5">
      <c r="A492" s="289">
        <v>1747</v>
      </c>
      <c r="B492" s="290" t="s">
        <v>1390</v>
      </c>
      <c r="C492" s="288" t="s">
        <v>2184</v>
      </c>
      <c r="D492" s="288" t="s">
        <v>2186</v>
      </c>
      <c r="E492" s="288" t="s">
        <v>2185</v>
      </c>
    </row>
    <row r="493" spans="1:5">
      <c r="A493" s="289">
        <v>1748</v>
      </c>
      <c r="B493" s="290" t="s">
        <v>484</v>
      </c>
      <c r="C493" s="288" t="s">
        <v>2184</v>
      </c>
      <c r="D493" s="288" t="s">
        <v>2186</v>
      </c>
      <c r="E493" s="288" t="s">
        <v>2185</v>
      </c>
    </row>
    <row r="494" spans="1:5">
      <c r="A494" s="289">
        <v>1749</v>
      </c>
      <c r="B494" s="290" t="s">
        <v>485</v>
      </c>
      <c r="C494" s="288" t="s">
        <v>2184</v>
      </c>
      <c r="D494" s="288" t="s">
        <v>2186</v>
      </c>
      <c r="E494" s="288" t="s">
        <v>2185</v>
      </c>
    </row>
    <row r="495" spans="1:5">
      <c r="A495" s="289">
        <v>1750</v>
      </c>
      <c r="B495" s="290" t="s">
        <v>486</v>
      </c>
      <c r="C495" s="288" t="s">
        <v>2184</v>
      </c>
      <c r="D495" s="288" t="s">
        <v>2186</v>
      </c>
      <c r="E495" s="288" t="s">
        <v>2185</v>
      </c>
    </row>
    <row r="496" spans="1:5">
      <c r="A496" s="289">
        <v>1751</v>
      </c>
      <c r="B496" s="290" t="s">
        <v>487</v>
      </c>
      <c r="C496" s="288" t="s">
        <v>2184</v>
      </c>
      <c r="D496" s="288" t="s">
        <v>2186</v>
      </c>
      <c r="E496" s="288" t="s">
        <v>2185</v>
      </c>
    </row>
    <row r="497" spans="1:5">
      <c r="A497" s="289">
        <v>1752</v>
      </c>
      <c r="B497" s="290" t="s">
        <v>488</v>
      </c>
      <c r="C497" s="288" t="s">
        <v>2184</v>
      </c>
      <c r="D497" s="288" t="s">
        <v>2186</v>
      </c>
      <c r="E497" s="288" t="s">
        <v>2185</v>
      </c>
    </row>
    <row r="498" spans="1:5">
      <c r="A498" s="289">
        <v>1753</v>
      </c>
      <c r="B498" s="290" t="s">
        <v>489</v>
      </c>
      <c r="C498" s="288" t="s">
        <v>2184</v>
      </c>
      <c r="D498" s="288" t="s">
        <v>2186</v>
      </c>
      <c r="E498" s="288" t="s">
        <v>2185</v>
      </c>
    </row>
    <row r="499" spans="1:5">
      <c r="A499" s="289">
        <v>1754</v>
      </c>
      <c r="B499" s="290" t="s">
        <v>490</v>
      </c>
      <c r="C499" s="288" t="s">
        <v>2184</v>
      </c>
      <c r="D499" s="288" t="s">
        <v>2186</v>
      </c>
      <c r="E499" s="288" t="s">
        <v>2185</v>
      </c>
    </row>
    <row r="500" spans="1:5">
      <c r="A500" s="289">
        <v>1755</v>
      </c>
      <c r="B500" s="290" t="s">
        <v>491</v>
      </c>
      <c r="C500" s="288" t="s">
        <v>2184</v>
      </c>
      <c r="D500" s="288" t="s">
        <v>2186</v>
      </c>
      <c r="E500" s="288" t="s">
        <v>2185</v>
      </c>
    </row>
    <row r="501" spans="1:5">
      <c r="A501" s="289">
        <v>1756</v>
      </c>
      <c r="B501" s="290" t="s">
        <v>492</v>
      </c>
      <c r="C501" s="288" t="s">
        <v>2184</v>
      </c>
      <c r="D501" s="288" t="s">
        <v>2186</v>
      </c>
      <c r="E501" s="288" t="s">
        <v>2185</v>
      </c>
    </row>
    <row r="502" spans="1:5">
      <c r="A502" s="289">
        <v>1801</v>
      </c>
      <c r="B502" s="290" t="s">
        <v>493</v>
      </c>
      <c r="C502" s="288" t="s">
        <v>2184</v>
      </c>
      <c r="D502" s="288" t="s">
        <v>2186</v>
      </c>
      <c r="E502" s="288" t="s">
        <v>2185</v>
      </c>
    </row>
    <row r="503" spans="1:5">
      <c r="A503" s="289">
        <v>1802</v>
      </c>
      <c r="B503" s="290" t="s">
        <v>475</v>
      </c>
      <c r="C503" s="288" t="s">
        <v>2184</v>
      </c>
      <c r="D503" s="288" t="s">
        <v>2186</v>
      </c>
      <c r="E503" s="288" t="s">
        <v>2185</v>
      </c>
    </row>
    <row r="504" spans="1:5">
      <c r="A504" s="289">
        <v>1803</v>
      </c>
      <c r="B504" s="290" t="s">
        <v>494</v>
      </c>
      <c r="C504" s="288" t="s">
        <v>2184</v>
      </c>
      <c r="D504" s="288" t="s">
        <v>2186</v>
      </c>
      <c r="E504" s="288" t="s">
        <v>2185</v>
      </c>
    </row>
    <row r="505" spans="1:5">
      <c r="A505" s="289">
        <v>1805</v>
      </c>
      <c r="B505" s="290" t="s">
        <v>495</v>
      </c>
      <c r="C505" s="288" t="s">
        <v>2184</v>
      </c>
      <c r="D505" s="288" t="s">
        <v>2186</v>
      </c>
      <c r="E505" s="288" t="s">
        <v>2185</v>
      </c>
    </row>
    <row r="506" spans="1:5">
      <c r="A506" s="289">
        <v>1806</v>
      </c>
      <c r="B506" s="290" t="s">
        <v>496</v>
      </c>
      <c r="C506" s="288" t="s">
        <v>2184</v>
      </c>
      <c r="D506" s="288" t="s">
        <v>2186</v>
      </c>
      <c r="E506" s="288" t="s">
        <v>2185</v>
      </c>
    </row>
    <row r="507" spans="1:5">
      <c r="A507" s="289">
        <v>1807</v>
      </c>
      <c r="B507" s="290" t="s">
        <v>497</v>
      </c>
      <c r="C507" s="288" t="s">
        <v>2184</v>
      </c>
      <c r="D507" s="288" t="s">
        <v>2186</v>
      </c>
      <c r="E507" s="288" t="s">
        <v>2185</v>
      </c>
    </row>
    <row r="508" spans="1:5">
      <c r="A508" s="289">
        <v>1808</v>
      </c>
      <c r="B508" s="290" t="s">
        <v>498</v>
      </c>
      <c r="C508" s="288" t="s">
        <v>2184</v>
      </c>
      <c r="D508" s="288" t="s">
        <v>2186</v>
      </c>
      <c r="E508" s="288" t="s">
        <v>2185</v>
      </c>
    </row>
    <row r="509" spans="1:5">
      <c r="A509" s="289">
        <v>1809</v>
      </c>
      <c r="B509" s="290" t="s">
        <v>499</v>
      </c>
      <c r="C509" s="288" t="s">
        <v>2184</v>
      </c>
      <c r="D509" s="288" t="s">
        <v>2186</v>
      </c>
      <c r="E509" s="288" t="s">
        <v>2185</v>
      </c>
    </row>
    <row r="510" spans="1:5">
      <c r="A510" s="289">
        <v>1810</v>
      </c>
      <c r="B510" s="290" t="s">
        <v>500</v>
      </c>
      <c r="C510" s="288" t="s">
        <v>2184</v>
      </c>
      <c r="D510" s="288" t="s">
        <v>2186</v>
      </c>
      <c r="E510" s="288" t="s">
        <v>2185</v>
      </c>
    </row>
    <row r="511" spans="1:5">
      <c r="A511" s="289">
        <v>1811</v>
      </c>
      <c r="B511" s="290" t="s">
        <v>501</v>
      </c>
      <c r="C511" s="288" t="s">
        <v>2184</v>
      </c>
      <c r="D511" s="288" t="s">
        <v>2186</v>
      </c>
      <c r="E511" s="288" t="s">
        <v>2185</v>
      </c>
    </row>
    <row r="512" spans="1:5">
      <c r="A512" s="289">
        <v>1812</v>
      </c>
      <c r="B512" s="290" t="s">
        <v>502</v>
      </c>
      <c r="C512" s="288" t="s">
        <v>2184</v>
      </c>
      <c r="D512" s="288" t="s">
        <v>2186</v>
      </c>
      <c r="E512" s="288" t="s">
        <v>2185</v>
      </c>
    </row>
    <row r="513" spans="1:5">
      <c r="A513" s="289">
        <v>1813</v>
      </c>
      <c r="B513" s="290" t="s">
        <v>503</v>
      </c>
      <c r="C513" s="288" t="s">
        <v>2184</v>
      </c>
      <c r="D513" s="288" t="s">
        <v>2186</v>
      </c>
      <c r="E513" s="288" t="s">
        <v>2185</v>
      </c>
    </row>
    <row r="514" spans="1:5">
      <c r="A514" s="289">
        <v>1814</v>
      </c>
      <c r="B514" s="290" t="s">
        <v>504</v>
      </c>
      <c r="C514" s="288" t="s">
        <v>2184</v>
      </c>
      <c r="D514" s="288" t="s">
        <v>2186</v>
      </c>
      <c r="E514" s="288" t="s">
        <v>2185</v>
      </c>
    </row>
    <row r="515" spans="1:5">
      <c r="A515" s="358">
        <v>1815</v>
      </c>
      <c r="B515" s="359" t="s">
        <v>486</v>
      </c>
      <c r="C515" s="288" t="s">
        <v>2184</v>
      </c>
      <c r="D515" s="288" t="s">
        <v>2186</v>
      </c>
      <c r="E515" s="288" t="s">
        <v>2185</v>
      </c>
    </row>
    <row r="516" spans="1:5">
      <c r="A516" s="360">
        <v>1816</v>
      </c>
      <c r="B516" s="361" t="s">
        <v>505</v>
      </c>
      <c r="C516" s="288" t="s">
        <v>2184</v>
      </c>
      <c r="D516" s="288" t="s">
        <v>2186</v>
      </c>
      <c r="E516" s="288" t="s">
        <v>2185</v>
      </c>
    </row>
    <row r="517" spans="1:5">
      <c r="A517" s="362">
        <v>1817</v>
      </c>
      <c r="B517" s="362" t="s">
        <v>506</v>
      </c>
      <c r="C517" s="288" t="s">
        <v>2184</v>
      </c>
      <c r="D517" s="288" t="s">
        <v>2186</v>
      </c>
      <c r="E517" s="288" t="s">
        <v>2185</v>
      </c>
    </row>
    <row r="518" spans="1:5">
      <c r="A518" s="362">
        <v>1818</v>
      </c>
      <c r="B518" s="362" t="s">
        <v>507</v>
      </c>
      <c r="C518" s="288" t="s">
        <v>2184</v>
      </c>
      <c r="D518" s="288" t="s">
        <v>2186</v>
      </c>
      <c r="E518" s="288" t="s">
        <v>2185</v>
      </c>
    </row>
    <row r="519" spans="1:5">
      <c r="A519" s="362">
        <v>1819</v>
      </c>
      <c r="B519" s="362" t="s">
        <v>508</v>
      </c>
      <c r="C519" s="288" t="s">
        <v>2184</v>
      </c>
      <c r="D519" s="288" t="s">
        <v>2186</v>
      </c>
      <c r="E519" s="288" t="s">
        <v>2185</v>
      </c>
    </row>
    <row r="520" spans="1:5">
      <c r="A520" s="362">
        <v>1820</v>
      </c>
      <c r="B520" s="362" t="s">
        <v>509</v>
      </c>
      <c r="C520" s="288" t="s">
        <v>2184</v>
      </c>
      <c r="D520" s="288" t="s">
        <v>2186</v>
      </c>
      <c r="E520" s="288" t="s">
        <v>2185</v>
      </c>
    </row>
    <row r="521" spans="1:5">
      <c r="A521" s="362">
        <v>1901</v>
      </c>
      <c r="B521" s="362" t="s">
        <v>510</v>
      </c>
      <c r="C521" s="288" t="s">
        <v>2184</v>
      </c>
      <c r="D521" s="288" t="s">
        <v>2186</v>
      </c>
      <c r="E521" s="288" t="s">
        <v>2185</v>
      </c>
    </row>
    <row r="522" spans="1:5">
      <c r="A522" s="362">
        <v>1902</v>
      </c>
      <c r="B522" s="362" t="s">
        <v>511</v>
      </c>
      <c r="C522" s="288" t="s">
        <v>2184</v>
      </c>
      <c r="D522" s="288" t="s">
        <v>2186</v>
      </c>
      <c r="E522" s="288" t="s">
        <v>2185</v>
      </c>
    </row>
    <row r="523" spans="1:5">
      <c r="A523" s="362">
        <v>1903</v>
      </c>
      <c r="B523" s="362" t="s">
        <v>512</v>
      </c>
      <c r="C523" s="288" t="s">
        <v>2184</v>
      </c>
      <c r="D523" s="288" t="s">
        <v>2186</v>
      </c>
      <c r="E523" s="288" t="s">
        <v>2185</v>
      </c>
    </row>
    <row r="524" spans="1:5">
      <c r="A524" s="362">
        <v>1904</v>
      </c>
      <c r="B524" s="362" t="s">
        <v>513</v>
      </c>
      <c r="C524" s="288" t="s">
        <v>2184</v>
      </c>
      <c r="D524" s="288" t="s">
        <v>2186</v>
      </c>
      <c r="E524" s="288" t="s">
        <v>2185</v>
      </c>
    </row>
    <row r="525" spans="1:5">
      <c r="A525" s="362">
        <v>1905</v>
      </c>
      <c r="B525" s="362" t="s">
        <v>514</v>
      </c>
      <c r="C525" s="288" t="s">
        <v>2184</v>
      </c>
      <c r="D525" s="288" t="s">
        <v>2186</v>
      </c>
      <c r="E525" s="288" t="s">
        <v>2185</v>
      </c>
    </row>
    <row r="526" spans="1:5">
      <c r="A526" s="362">
        <v>1906</v>
      </c>
      <c r="B526" s="362" t="s">
        <v>490</v>
      </c>
      <c r="C526" s="288" t="s">
        <v>2184</v>
      </c>
      <c r="D526" s="288" t="s">
        <v>2186</v>
      </c>
      <c r="E526" s="288" t="s">
        <v>2185</v>
      </c>
    </row>
    <row r="527" spans="1:5">
      <c r="A527" s="362">
        <v>1907</v>
      </c>
      <c r="B527" s="362" t="s">
        <v>515</v>
      </c>
      <c r="C527" s="288" t="s">
        <v>2184</v>
      </c>
      <c r="D527" s="288" t="s">
        <v>2186</v>
      </c>
      <c r="E527" s="288" t="s">
        <v>2185</v>
      </c>
    </row>
    <row r="528" spans="1:5">
      <c r="A528" s="362">
        <v>1908</v>
      </c>
      <c r="B528" s="362" t="s">
        <v>516</v>
      </c>
      <c r="C528" s="288" t="s">
        <v>2184</v>
      </c>
      <c r="D528" s="288" t="s">
        <v>2186</v>
      </c>
      <c r="E528" s="288" t="s">
        <v>2185</v>
      </c>
    </row>
    <row r="529" spans="1:5">
      <c r="A529" s="362">
        <v>1909</v>
      </c>
      <c r="B529" s="362" t="s">
        <v>440</v>
      </c>
      <c r="C529" s="288" t="s">
        <v>2184</v>
      </c>
      <c r="D529" s="288" t="s">
        <v>2186</v>
      </c>
      <c r="E529" s="288" t="s">
        <v>2185</v>
      </c>
    </row>
    <row r="530" spans="1:5">
      <c r="A530" s="362">
        <v>1910</v>
      </c>
      <c r="B530" s="362" t="s">
        <v>517</v>
      </c>
      <c r="C530" s="288" t="s">
        <v>2184</v>
      </c>
      <c r="D530" s="288" t="s">
        <v>2186</v>
      </c>
      <c r="E530" s="288" t="s">
        <v>2185</v>
      </c>
    </row>
    <row r="531" spans="1:5">
      <c r="A531" s="362">
        <v>1911</v>
      </c>
      <c r="B531" s="362" t="s">
        <v>518</v>
      </c>
      <c r="C531" s="288" t="s">
        <v>2184</v>
      </c>
      <c r="D531" s="288" t="s">
        <v>2186</v>
      </c>
      <c r="E531" s="288" t="s">
        <v>2185</v>
      </c>
    </row>
    <row r="532" spans="1:5">
      <c r="A532" s="362">
        <v>1912</v>
      </c>
      <c r="B532" s="362" t="s">
        <v>519</v>
      </c>
      <c r="C532" s="288" t="s">
        <v>2184</v>
      </c>
      <c r="D532" s="288" t="s">
        <v>2186</v>
      </c>
      <c r="E532" s="288" t="s">
        <v>2185</v>
      </c>
    </row>
    <row r="533" spans="1:5">
      <c r="A533" s="362">
        <v>1913</v>
      </c>
      <c r="B533" s="362" t="s">
        <v>520</v>
      </c>
      <c r="C533" s="288" t="s">
        <v>2184</v>
      </c>
      <c r="D533" s="288" t="s">
        <v>2186</v>
      </c>
      <c r="E533" s="288" t="s">
        <v>2185</v>
      </c>
    </row>
    <row r="534" spans="1:5">
      <c r="A534" s="362">
        <v>1914</v>
      </c>
      <c r="B534" s="362" t="s">
        <v>521</v>
      </c>
      <c r="C534" s="288" t="s">
        <v>2184</v>
      </c>
      <c r="D534" s="288" t="s">
        <v>2186</v>
      </c>
      <c r="E534" s="288" t="s">
        <v>2185</v>
      </c>
    </row>
    <row r="535" spans="1:5">
      <c r="A535" s="362">
        <v>1915</v>
      </c>
      <c r="B535" s="362" t="s">
        <v>522</v>
      </c>
      <c r="C535" s="288" t="s">
        <v>2184</v>
      </c>
      <c r="D535" s="288" t="s">
        <v>2186</v>
      </c>
      <c r="E535" s="288" t="s">
        <v>2185</v>
      </c>
    </row>
    <row r="536" spans="1:5">
      <c r="A536" s="362">
        <v>2302</v>
      </c>
      <c r="B536" s="362" t="s">
        <v>1565</v>
      </c>
      <c r="C536" s="288" t="e">
        <v>#N/A</v>
      </c>
      <c r="D536" s="288" t="e">
        <v>#N/A</v>
      </c>
      <c r="E536" s="288" t="e">
        <v>#N/A</v>
      </c>
    </row>
    <row r="537" spans="1:5">
      <c r="A537" s="362">
        <v>2303</v>
      </c>
      <c r="B537" s="362" t="s">
        <v>1566</v>
      </c>
      <c r="C537" s="288" t="e">
        <v>#N/A</v>
      </c>
      <c r="D537" s="288" t="e">
        <v>#N/A</v>
      </c>
      <c r="E537" s="288" t="e">
        <v>#N/A</v>
      </c>
    </row>
    <row r="538" spans="1:5">
      <c r="A538" s="362">
        <v>2312</v>
      </c>
      <c r="B538" s="362" t="s">
        <v>1567</v>
      </c>
      <c r="C538" s="288" t="e">
        <v>#N/A</v>
      </c>
      <c r="D538" s="288" t="e">
        <v>#N/A</v>
      </c>
      <c r="E538" s="288" t="e">
        <v>#N/A</v>
      </c>
    </row>
    <row r="539" spans="1:5">
      <c r="A539" s="362">
        <v>2319</v>
      </c>
      <c r="B539" s="362" t="s">
        <v>1568</v>
      </c>
      <c r="C539" s="288" t="e">
        <v>#N/A</v>
      </c>
      <c r="D539" s="288" t="e">
        <v>#N/A</v>
      </c>
      <c r="E539" s="288" t="e">
        <v>#N/A</v>
      </c>
    </row>
    <row r="540" spans="1:5">
      <c r="A540" s="362" t="s">
        <v>539</v>
      </c>
      <c r="B540" s="362" t="s">
        <v>590</v>
      </c>
      <c r="C540" s="288" t="s">
        <v>5740</v>
      </c>
      <c r="D540" s="288" t="s">
        <v>2183</v>
      </c>
      <c r="E540" s="288" t="s">
        <v>5741</v>
      </c>
    </row>
    <row r="541" spans="1:5">
      <c r="A541" s="362" t="s">
        <v>541</v>
      </c>
      <c r="B541" s="362" t="s">
        <v>590</v>
      </c>
      <c r="C541" s="288" t="s">
        <v>1367</v>
      </c>
      <c r="D541" s="288" t="s">
        <v>1412</v>
      </c>
      <c r="E541" s="288" t="s">
        <v>1368</v>
      </c>
    </row>
    <row r="542" spans="1:5">
      <c r="A542" s="362" t="s">
        <v>542</v>
      </c>
      <c r="B542" s="362" t="s">
        <v>691</v>
      </c>
      <c r="C542" s="288" t="s">
        <v>1504</v>
      </c>
      <c r="D542" s="288" t="s">
        <v>1505</v>
      </c>
      <c r="E542" s="288" t="s">
        <v>1506</v>
      </c>
    </row>
    <row r="543" spans="1:5">
      <c r="A543" s="362" t="s">
        <v>544</v>
      </c>
      <c r="B543" s="362" t="s">
        <v>1569</v>
      </c>
      <c r="C543" s="288" t="s">
        <v>5740</v>
      </c>
      <c r="D543" s="288" t="s">
        <v>2183</v>
      </c>
      <c r="E543" s="288" t="s">
        <v>5741</v>
      </c>
    </row>
    <row r="544" spans="1:5">
      <c r="A544" s="362" t="s">
        <v>546</v>
      </c>
      <c r="B544" s="362" t="s">
        <v>1570</v>
      </c>
      <c r="C544" s="288" t="s">
        <v>1367</v>
      </c>
      <c r="D544" s="288" t="s">
        <v>1412</v>
      </c>
      <c r="E544" s="288" t="s">
        <v>1368</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08"/>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8" t="s">
        <v>669</v>
      </c>
      <c r="B1" s="218"/>
      <c r="C1" s="219"/>
      <c r="D1" s="220"/>
      <c r="E1" s="220"/>
      <c r="F1" s="220"/>
      <c r="G1" s="218"/>
      <c r="H1" s="218"/>
      <c r="I1" s="218"/>
      <c r="J1" s="218"/>
      <c r="K1" s="218"/>
      <c r="L1" s="218"/>
      <c r="M1" s="218"/>
      <c r="N1" s="126"/>
      <c r="O1" s="126"/>
      <c r="P1" s="126"/>
      <c r="Q1" s="218"/>
    </row>
    <row r="2" spans="1:17">
      <c r="A2" s="218" t="s">
        <v>32</v>
      </c>
      <c r="B2" s="218"/>
      <c r="C2" s="219"/>
      <c r="D2" s="220"/>
      <c r="E2" s="220"/>
      <c r="F2" s="220"/>
      <c r="G2" s="218"/>
      <c r="H2" s="218"/>
      <c r="I2" s="218"/>
      <c r="J2" s="218"/>
      <c r="K2" s="218"/>
      <c r="L2" s="218"/>
      <c r="M2" s="218"/>
      <c r="N2" s="126"/>
      <c r="O2" s="126"/>
      <c r="P2" s="126"/>
      <c r="Q2" s="218"/>
    </row>
    <row r="3" spans="1:17">
      <c r="A3" s="218" t="str">
        <f>+'CUT MN'!A3</f>
        <v>CORRESPONDIENTE AL PERIODO DE ENERO A MARZO DE 2023</v>
      </c>
      <c r="B3" s="218"/>
      <c r="C3" s="219"/>
      <c r="D3" s="220"/>
      <c r="E3" s="220"/>
      <c r="F3" s="220"/>
      <c r="G3" s="218"/>
      <c r="H3" s="218"/>
      <c r="I3" s="218"/>
      <c r="J3" s="218"/>
      <c r="K3" s="218"/>
      <c r="L3" s="218"/>
      <c r="M3" s="218"/>
      <c r="N3" s="126"/>
      <c r="O3" s="126"/>
      <c r="P3" s="126"/>
      <c r="Q3" s="218"/>
    </row>
    <row r="4" spans="1:17">
      <c r="A4" s="221" t="str">
        <f>+'CUT MN'!A4</f>
        <v>ACTUALIZADO AL : 6 de abril de 2023 Hrs. 13:20</v>
      </c>
      <c r="B4" s="221"/>
      <c r="C4" s="222"/>
      <c r="D4" s="223"/>
      <c r="E4" s="223"/>
      <c r="F4" s="223"/>
      <c r="G4" s="221"/>
      <c r="H4" s="221"/>
      <c r="I4" s="221"/>
      <c r="J4" s="221"/>
      <c r="K4" s="221"/>
      <c r="L4" s="221"/>
      <c r="M4" s="221"/>
      <c r="N4" s="137"/>
      <c r="O4" s="137"/>
      <c r="P4" s="137"/>
      <c r="Q4" s="221"/>
    </row>
    <row r="5" spans="1:17">
      <c r="A5" s="224"/>
      <c r="B5" s="225"/>
      <c r="C5" s="226"/>
      <c r="D5" s="227"/>
      <c r="E5" s="228"/>
      <c r="F5" s="228"/>
      <c r="G5" s="229"/>
      <c r="H5" s="230"/>
      <c r="I5" s="230"/>
      <c r="J5" s="230"/>
      <c r="K5" s="230"/>
      <c r="L5" s="230"/>
      <c r="M5" s="230"/>
      <c r="N5" s="78"/>
      <c r="O5" s="78"/>
      <c r="P5" s="110"/>
      <c r="Q5" s="230"/>
    </row>
    <row r="6" spans="1:17">
      <c r="A6" s="469" t="s">
        <v>1572</v>
      </c>
      <c r="B6" s="470"/>
      <c r="C6" s="232"/>
      <c r="D6" s="233"/>
      <c r="E6" s="231"/>
      <c r="F6" s="231"/>
      <c r="G6" s="234"/>
      <c r="H6" s="469" t="s">
        <v>1574</v>
      </c>
      <c r="I6" s="470"/>
      <c r="J6" s="469" t="s">
        <v>1575</v>
      </c>
      <c r="K6" s="470"/>
      <c r="L6" s="467" t="s">
        <v>1576</v>
      </c>
      <c r="M6" s="468"/>
      <c r="N6" s="467" t="s">
        <v>1577</v>
      </c>
      <c r="O6" s="468"/>
      <c r="P6" s="111"/>
      <c r="Q6" s="67"/>
    </row>
    <row r="7" spans="1:17" ht="38.25">
      <c r="A7" s="272" t="s">
        <v>657</v>
      </c>
      <c r="B7" s="272" t="s">
        <v>658</v>
      </c>
      <c r="C7" s="270" t="s">
        <v>664</v>
      </c>
      <c r="D7" s="353" t="s">
        <v>1571</v>
      </c>
      <c r="E7" s="83" t="s">
        <v>552</v>
      </c>
      <c r="F7" s="83" t="s">
        <v>1573</v>
      </c>
      <c r="G7" s="83" t="s">
        <v>36</v>
      </c>
      <c r="H7" s="272" t="s">
        <v>659</v>
      </c>
      <c r="I7" s="272" t="s">
        <v>662</v>
      </c>
      <c r="J7" s="272" t="s">
        <v>660</v>
      </c>
      <c r="K7" s="272" t="s">
        <v>661</v>
      </c>
      <c r="L7" s="271" t="s">
        <v>1308</v>
      </c>
      <c r="M7" s="271" t="s">
        <v>1309</v>
      </c>
      <c r="N7" s="271" t="s">
        <v>1294</v>
      </c>
      <c r="O7" s="271" t="s">
        <v>1295</v>
      </c>
      <c r="P7" s="84" t="s">
        <v>663</v>
      </c>
      <c r="Q7" s="116" t="s">
        <v>1578</v>
      </c>
    </row>
    <row r="8" spans="1:17" ht="51">
      <c r="A8" s="85">
        <v>86</v>
      </c>
      <c r="B8" s="157">
        <v>7</v>
      </c>
      <c r="C8" s="69" t="s">
        <v>50</v>
      </c>
      <c r="D8" s="86">
        <v>44929</v>
      </c>
      <c r="E8" s="320">
        <v>2</v>
      </c>
      <c r="F8" s="85" t="s">
        <v>2156</v>
      </c>
      <c r="G8" s="87" t="s">
        <v>2157</v>
      </c>
      <c r="H8" s="87"/>
      <c r="I8" s="87"/>
      <c r="J8" s="87"/>
      <c r="K8" s="87"/>
      <c r="L8" s="370"/>
      <c r="M8" s="370"/>
      <c r="N8" s="138">
        <v>140894.04999999999</v>
      </c>
      <c r="O8" s="138">
        <v>0</v>
      </c>
      <c r="P8" s="139">
        <v>140894.04999999999</v>
      </c>
      <c r="Q8" s="87"/>
    </row>
    <row r="9" spans="1:17" ht="63.75">
      <c r="A9" s="85">
        <v>81</v>
      </c>
      <c r="B9" s="157">
        <v>1</v>
      </c>
      <c r="C9" s="69" t="s">
        <v>49</v>
      </c>
      <c r="D9" s="86">
        <v>44935</v>
      </c>
      <c r="E9" s="320">
        <v>14</v>
      </c>
      <c r="F9" s="85" t="s">
        <v>2158</v>
      </c>
      <c r="G9" s="87" t="s">
        <v>2159</v>
      </c>
      <c r="H9" s="87"/>
      <c r="I9" s="87"/>
      <c r="J9" s="87"/>
      <c r="K9" s="87"/>
      <c r="L9" s="370"/>
      <c r="M9" s="370"/>
      <c r="N9" s="138">
        <v>12856.26</v>
      </c>
      <c r="O9" s="138">
        <v>0</v>
      </c>
      <c r="P9" s="139">
        <v>12856.26</v>
      </c>
      <c r="Q9" s="87"/>
    </row>
    <row r="10" spans="1:17" ht="63.75">
      <c r="A10" s="85" t="s">
        <v>541</v>
      </c>
      <c r="B10" s="157">
        <v>2</v>
      </c>
      <c r="C10" s="69" t="s">
        <v>590</v>
      </c>
      <c r="D10" s="86">
        <v>44935</v>
      </c>
      <c r="E10" s="320">
        <v>14</v>
      </c>
      <c r="F10" s="85" t="s">
        <v>613</v>
      </c>
      <c r="G10" s="87" t="s">
        <v>2159</v>
      </c>
      <c r="H10" s="87"/>
      <c r="I10" s="87"/>
      <c r="J10" s="87"/>
      <c r="K10" s="87"/>
      <c r="L10" s="370"/>
      <c r="M10" s="370"/>
      <c r="N10" s="138">
        <v>0</v>
      </c>
      <c r="O10" s="138">
        <v>12856.26</v>
      </c>
      <c r="P10" s="139">
        <v>12856.26</v>
      </c>
      <c r="Q10" s="87"/>
    </row>
    <row r="11" spans="1:17" ht="51">
      <c r="A11" s="85" t="s">
        <v>539</v>
      </c>
      <c r="B11" s="157">
        <v>1</v>
      </c>
      <c r="C11" s="69" t="s">
        <v>590</v>
      </c>
      <c r="D11" s="86">
        <v>44936</v>
      </c>
      <c r="E11" s="320">
        <v>21</v>
      </c>
      <c r="F11" s="85" t="s">
        <v>1430</v>
      </c>
      <c r="G11" s="87" t="s">
        <v>2160</v>
      </c>
      <c r="H11" s="87"/>
      <c r="I11" s="87"/>
      <c r="J11" s="87"/>
      <c r="K11" s="87"/>
      <c r="L11" s="370"/>
      <c r="M11" s="370"/>
      <c r="N11" s="138">
        <v>363.71</v>
      </c>
      <c r="O11" s="138">
        <v>0</v>
      </c>
      <c r="P11" s="139">
        <v>363.71</v>
      </c>
      <c r="Q11" s="87"/>
    </row>
    <row r="12" spans="1:17" ht="51">
      <c r="A12" s="85">
        <v>81</v>
      </c>
      <c r="B12" s="157">
        <v>12</v>
      </c>
      <c r="C12" s="69" t="s">
        <v>49</v>
      </c>
      <c r="D12" s="86">
        <v>44936</v>
      </c>
      <c r="E12" s="320">
        <v>20</v>
      </c>
      <c r="F12" s="85" t="s">
        <v>2161</v>
      </c>
      <c r="G12" s="87" t="s">
        <v>2162</v>
      </c>
      <c r="H12" s="87"/>
      <c r="I12" s="87"/>
      <c r="J12" s="87"/>
      <c r="K12" s="87"/>
      <c r="L12" s="370"/>
      <c r="M12" s="370"/>
      <c r="N12" s="138">
        <v>1378792.77</v>
      </c>
      <c r="O12" s="138">
        <v>0</v>
      </c>
      <c r="P12" s="139">
        <v>1378792.77</v>
      </c>
      <c r="Q12" s="87"/>
    </row>
    <row r="13" spans="1:17" ht="51">
      <c r="A13" s="85" t="s">
        <v>541</v>
      </c>
      <c r="B13" s="157">
        <v>2</v>
      </c>
      <c r="C13" s="69" t="s">
        <v>590</v>
      </c>
      <c r="D13" s="86">
        <v>44936</v>
      </c>
      <c r="E13" s="320">
        <v>20</v>
      </c>
      <c r="F13" s="85" t="s">
        <v>613</v>
      </c>
      <c r="G13" s="87" t="s">
        <v>2162</v>
      </c>
      <c r="H13" s="87"/>
      <c r="I13" s="87"/>
      <c r="J13" s="87"/>
      <c r="K13" s="87"/>
      <c r="L13" s="370"/>
      <c r="M13" s="370"/>
      <c r="N13" s="138">
        <v>0</v>
      </c>
      <c r="O13" s="138">
        <v>1378792.77</v>
      </c>
      <c r="P13" s="139">
        <v>1378792.77</v>
      </c>
      <c r="Q13" s="87"/>
    </row>
    <row r="14" spans="1:17" ht="51">
      <c r="A14" s="85">
        <v>513</v>
      </c>
      <c r="B14" s="157">
        <v>1</v>
      </c>
      <c r="C14" s="69" t="s">
        <v>160</v>
      </c>
      <c r="D14" s="86">
        <v>44938</v>
      </c>
      <c r="E14" s="320">
        <v>27</v>
      </c>
      <c r="F14" s="85" t="s">
        <v>1585</v>
      </c>
      <c r="G14" s="87" t="s">
        <v>2163</v>
      </c>
      <c r="H14" s="87"/>
      <c r="I14" s="87"/>
      <c r="J14" s="87"/>
      <c r="K14" s="87"/>
      <c r="L14" s="370"/>
      <c r="M14" s="370"/>
      <c r="N14" s="138">
        <v>216593812.59</v>
      </c>
      <c r="O14" s="138">
        <v>0</v>
      </c>
      <c r="P14" s="139">
        <v>216593812.59</v>
      </c>
      <c r="Q14" s="87"/>
    </row>
    <row r="15" spans="1:17" ht="51">
      <c r="A15" s="85" t="s">
        <v>541</v>
      </c>
      <c r="B15" s="157">
        <v>2</v>
      </c>
      <c r="C15" s="69" t="s">
        <v>590</v>
      </c>
      <c r="D15" s="86">
        <v>44938</v>
      </c>
      <c r="E15" s="320">
        <v>27</v>
      </c>
      <c r="F15" s="85" t="s">
        <v>613</v>
      </c>
      <c r="G15" s="87" t="s">
        <v>2163</v>
      </c>
      <c r="H15" s="87"/>
      <c r="I15" s="87"/>
      <c r="J15" s="87"/>
      <c r="K15" s="87"/>
      <c r="L15" s="370"/>
      <c r="M15" s="370"/>
      <c r="N15" s="138">
        <v>0</v>
      </c>
      <c r="O15" s="138">
        <v>216593812.59</v>
      </c>
      <c r="P15" s="139">
        <v>216593812.59</v>
      </c>
      <c r="Q15" s="87"/>
    </row>
    <row r="16" spans="1:17" ht="51">
      <c r="A16" s="85">
        <v>47</v>
      </c>
      <c r="B16" s="157">
        <v>8</v>
      </c>
      <c r="C16" s="69" t="s">
        <v>45</v>
      </c>
      <c r="D16" s="86">
        <v>44944</v>
      </c>
      <c r="E16" s="320">
        <v>73</v>
      </c>
      <c r="F16" s="85" t="s">
        <v>2164</v>
      </c>
      <c r="G16" s="87" t="s">
        <v>2165</v>
      </c>
      <c r="H16" s="87"/>
      <c r="I16" s="87"/>
      <c r="J16" s="87"/>
      <c r="K16" s="87"/>
      <c r="L16" s="370"/>
      <c r="M16" s="370"/>
      <c r="N16" s="138">
        <v>257098.26</v>
      </c>
      <c r="O16" s="138">
        <v>0</v>
      </c>
      <c r="P16" s="139">
        <v>257098.26</v>
      </c>
      <c r="Q16" s="87"/>
    </row>
    <row r="17" spans="1:17" ht="51">
      <c r="A17" s="85" t="s">
        <v>541</v>
      </c>
      <c r="B17" s="157">
        <v>2</v>
      </c>
      <c r="C17" s="69" t="s">
        <v>590</v>
      </c>
      <c r="D17" s="86">
        <v>44944</v>
      </c>
      <c r="E17" s="320">
        <v>73</v>
      </c>
      <c r="F17" s="85" t="s">
        <v>613</v>
      </c>
      <c r="G17" s="87" t="s">
        <v>2165</v>
      </c>
      <c r="H17" s="87"/>
      <c r="I17" s="87"/>
      <c r="J17" s="87"/>
      <c r="K17" s="87"/>
      <c r="L17" s="370"/>
      <c r="M17" s="370"/>
      <c r="N17" s="138">
        <v>0</v>
      </c>
      <c r="O17" s="138">
        <v>257098.26</v>
      </c>
      <c r="P17" s="139">
        <v>257098.26</v>
      </c>
      <c r="Q17" s="87"/>
    </row>
    <row r="18" spans="1:17" ht="51">
      <c r="A18" s="85" t="s">
        <v>541</v>
      </c>
      <c r="B18" s="157">
        <v>2</v>
      </c>
      <c r="C18" s="69" t="s">
        <v>590</v>
      </c>
      <c r="D18" s="86">
        <v>44957</v>
      </c>
      <c r="E18" s="320">
        <v>209</v>
      </c>
      <c r="F18" s="85" t="s">
        <v>613</v>
      </c>
      <c r="G18" s="87" t="s">
        <v>2166</v>
      </c>
      <c r="H18" s="87"/>
      <c r="I18" s="87"/>
      <c r="J18" s="87"/>
      <c r="K18" s="87"/>
      <c r="L18" s="370"/>
      <c r="M18" s="370"/>
      <c r="N18" s="138">
        <v>0</v>
      </c>
      <c r="O18" s="138">
        <v>1431726.03</v>
      </c>
      <c r="P18" s="139">
        <v>1431726.03</v>
      </c>
      <c r="Q18" s="87"/>
    </row>
    <row r="19" spans="1:17" ht="51">
      <c r="A19" s="85">
        <v>6</v>
      </c>
      <c r="B19" s="157">
        <v>11</v>
      </c>
      <c r="C19" s="69" t="s">
        <v>37</v>
      </c>
      <c r="D19" s="86">
        <v>44959</v>
      </c>
      <c r="E19" s="320">
        <v>257</v>
      </c>
      <c r="F19" s="85" t="s">
        <v>2931</v>
      </c>
      <c r="G19" s="87" t="s">
        <v>2932</v>
      </c>
      <c r="H19" s="87"/>
      <c r="I19" s="87"/>
      <c r="J19" s="87"/>
      <c r="K19" s="87"/>
      <c r="L19" s="370"/>
      <c r="M19" s="370"/>
      <c r="N19" s="138">
        <v>1636982</v>
      </c>
      <c r="O19" s="138">
        <v>0</v>
      </c>
      <c r="P19" s="139">
        <v>1636982</v>
      </c>
      <c r="Q19" s="87"/>
    </row>
    <row r="20" spans="1:17" ht="51">
      <c r="A20" s="85" t="s">
        <v>541</v>
      </c>
      <c r="B20" s="157">
        <v>2</v>
      </c>
      <c r="C20" s="69" t="s">
        <v>590</v>
      </c>
      <c r="D20" s="86">
        <v>44959</v>
      </c>
      <c r="E20" s="320">
        <v>256</v>
      </c>
      <c r="F20" s="85" t="s">
        <v>613</v>
      </c>
      <c r="G20" s="87" t="s">
        <v>2930</v>
      </c>
      <c r="H20" s="87"/>
      <c r="I20" s="87"/>
      <c r="J20" s="87"/>
      <c r="K20" s="87"/>
      <c r="L20" s="370"/>
      <c r="M20" s="370"/>
      <c r="N20" s="138">
        <v>0</v>
      </c>
      <c r="O20" s="138">
        <v>8466291</v>
      </c>
      <c r="P20" s="139">
        <v>8466291</v>
      </c>
      <c r="Q20" s="87"/>
    </row>
    <row r="21" spans="1:17" ht="51">
      <c r="A21" s="85">
        <v>46</v>
      </c>
      <c r="B21" s="157">
        <v>4</v>
      </c>
      <c r="C21" s="69" t="s">
        <v>1380</v>
      </c>
      <c r="D21" s="86">
        <v>44967</v>
      </c>
      <c r="E21" s="320">
        <v>325</v>
      </c>
      <c r="F21" s="85" t="s">
        <v>2933</v>
      </c>
      <c r="G21" s="87" t="s">
        <v>2934</v>
      </c>
      <c r="H21" s="87"/>
      <c r="I21" s="87"/>
      <c r="J21" s="87"/>
      <c r="K21" s="87"/>
      <c r="L21" s="370"/>
      <c r="M21" s="370"/>
      <c r="N21" s="138">
        <v>4072.08</v>
      </c>
      <c r="O21" s="138">
        <v>0</v>
      </c>
      <c r="P21" s="139">
        <v>4072.08</v>
      </c>
      <c r="Q21" s="87"/>
    </row>
    <row r="22" spans="1:17" ht="51">
      <c r="A22" s="85" t="s">
        <v>541</v>
      </c>
      <c r="B22" s="157">
        <v>2</v>
      </c>
      <c r="C22" s="69" t="s">
        <v>590</v>
      </c>
      <c r="D22" s="86">
        <v>44967</v>
      </c>
      <c r="E22" s="320">
        <v>325</v>
      </c>
      <c r="F22" s="85" t="s">
        <v>613</v>
      </c>
      <c r="G22" s="87" t="s">
        <v>2934</v>
      </c>
      <c r="H22" s="87"/>
      <c r="I22" s="87"/>
      <c r="J22" s="87"/>
      <c r="K22" s="87"/>
      <c r="L22" s="370"/>
      <c r="M22" s="370"/>
      <c r="N22" s="138">
        <v>0</v>
      </c>
      <c r="O22" s="138">
        <v>4072.08</v>
      </c>
      <c r="P22" s="139">
        <v>4072.08</v>
      </c>
      <c r="Q22" s="87"/>
    </row>
    <row r="23" spans="1:17" ht="51">
      <c r="A23" s="85">
        <v>6</v>
      </c>
      <c r="B23" s="157">
        <v>11</v>
      </c>
      <c r="C23" s="69" t="s">
        <v>37</v>
      </c>
      <c r="D23" s="86">
        <v>44971</v>
      </c>
      <c r="E23" s="320">
        <v>358</v>
      </c>
      <c r="F23" s="85" t="s">
        <v>2931</v>
      </c>
      <c r="G23" s="87" t="s">
        <v>2935</v>
      </c>
      <c r="H23" s="87"/>
      <c r="I23" s="87"/>
      <c r="J23" s="87"/>
      <c r="K23" s="87"/>
      <c r="L23" s="370"/>
      <c r="M23" s="370"/>
      <c r="N23" s="138">
        <v>15409.92</v>
      </c>
      <c r="O23" s="138">
        <v>0</v>
      </c>
      <c r="P23" s="139">
        <v>15409.92</v>
      </c>
      <c r="Q23" s="87"/>
    </row>
    <row r="24" spans="1:17" ht="51">
      <c r="A24" s="85" t="s">
        <v>541</v>
      </c>
      <c r="B24" s="157">
        <v>2</v>
      </c>
      <c r="C24" s="69" t="s">
        <v>590</v>
      </c>
      <c r="D24" s="86">
        <v>44971</v>
      </c>
      <c r="E24" s="320">
        <v>358</v>
      </c>
      <c r="F24" s="85" t="s">
        <v>613</v>
      </c>
      <c r="G24" s="87" t="s">
        <v>2935</v>
      </c>
      <c r="H24" s="87"/>
      <c r="I24" s="87"/>
      <c r="J24" s="87"/>
      <c r="K24" s="87"/>
      <c r="L24" s="370"/>
      <c r="M24" s="370"/>
      <c r="N24" s="138">
        <v>0</v>
      </c>
      <c r="O24" s="138">
        <v>15409.92</v>
      </c>
      <c r="P24" s="139">
        <v>15409.92</v>
      </c>
      <c r="Q24" s="87"/>
    </row>
    <row r="25" spans="1:17" ht="51">
      <c r="A25" s="85">
        <v>78</v>
      </c>
      <c r="B25" s="157">
        <v>2</v>
      </c>
      <c r="C25" s="69" t="s">
        <v>1381</v>
      </c>
      <c r="D25" s="86">
        <v>44984</v>
      </c>
      <c r="E25" s="320">
        <v>560</v>
      </c>
      <c r="F25" s="85" t="s">
        <v>2936</v>
      </c>
      <c r="G25" s="87" t="s">
        <v>2937</v>
      </c>
      <c r="H25" s="87"/>
      <c r="I25" s="87"/>
      <c r="J25" s="87"/>
      <c r="K25" s="87"/>
      <c r="L25" s="370"/>
      <c r="M25" s="370"/>
      <c r="N25" s="138">
        <v>585462.65</v>
      </c>
      <c r="O25" s="138">
        <v>0</v>
      </c>
      <c r="P25" s="139">
        <v>585462.65</v>
      </c>
      <c r="Q25" s="87"/>
    </row>
    <row r="26" spans="1:17" ht="51">
      <c r="A26" s="85">
        <v>78</v>
      </c>
      <c r="B26" s="157">
        <v>2</v>
      </c>
      <c r="C26" s="69" t="s">
        <v>1381</v>
      </c>
      <c r="D26" s="86">
        <v>44984</v>
      </c>
      <c r="E26" s="320">
        <v>561</v>
      </c>
      <c r="F26" s="85" t="s">
        <v>2936</v>
      </c>
      <c r="G26" s="87" t="s">
        <v>2938</v>
      </c>
      <c r="H26" s="87"/>
      <c r="I26" s="87"/>
      <c r="J26" s="87"/>
      <c r="K26" s="87"/>
      <c r="L26" s="370"/>
      <c r="M26" s="370"/>
      <c r="N26" s="138">
        <v>142181.35999999999</v>
      </c>
      <c r="O26" s="138">
        <v>0</v>
      </c>
      <c r="P26" s="139">
        <v>142181.35999999999</v>
      </c>
      <c r="Q26" s="87"/>
    </row>
    <row r="27" spans="1:17" ht="51">
      <c r="A27" s="85" t="s">
        <v>541</v>
      </c>
      <c r="B27" s="157">
        <v>2</v>
      </c>
      <c r="C27" s="69" t="s">
        <v>590</v>
      </c>
      <c r="D27" s="86">
        <v>44984</v>
      </c>
      <c r="E27" s="320">
        <v>560</v>
      </c>
      <c r="F27" s="85" t="s">
        <v>613</v>
      </c>
      <c r="G27" s="87" t="s">
        <v>2937</v>
      </c>
      <c r="H27" s="87"/>
      <c r="I27" s="87"/>
      <c r="J27" s="87"/>
      <c r="K27" s="87"/>
      <c r="L27" s="370"/>
      <c r="M27" s="370"/>
      <c r="N27" s="138">
        <v>0</v>
      </c>
      <c r="O27" s="138">
        <v>585462.65</v>
      </c>
      <c r="P27" s="139">
        <v>585462.65</v>
      </c>
      <c r="Q27" s="87"/>
    </row>
    <row r="28" spans="1:17" ht="51">
      <c r="A28" s="85">
        <v>86</v>
      </c>
      <c r="B28" s="157">
        <v>9</v>
      </c>
      <c r="C28" s="69" t="s">
        <v>50</v>
      </c>
      <c r="D28" s="86">
        <v>44984</v>
      </c>
      <c r="E28" s="320">
        <v>561</v>
      </c>
      <c r="F28" s="85" t="s">
        <v>2939</v>
      </c>
      <c r="G28" s="87" t="s">
        <v>2938</v>
      </c>
      <c r="H28" s="87"/>
      <c r="I28" s="87"/>
      <c r="J28" s="87"/>
      <c r="K28" s="87"/>
      <c r="L28" s="370"/>
      <c r="M28" s="370"/>
      <c r="N28" s="138">
        <v>0</v>
      </c>
      <c r="O28" s="138">
        <v>142181.35999999999</v>
      </c>
      <c r="P28" s="139">
        <v>142181.35999999999</v>
      </c>
      <c r="Q28" s="87"/>
    </row>
    <row r="29" spans="1:17" ht="51">
      <c r="A29" s="85" t="s">
        <v>539</v>
      </c>
      <c r="B29" s="157">
        <v>1</v>
      </c>
      <c r="C29" s="69" t="s">
        <v>590</v>
      </c>
      <c r="D29" s="86">
        <v>44987</v>
      </c>
      <c r="E29" s="320">
        <v>641</v>
      </c>
      <c r="F29" s="85" t="s">
        <v>1430</v>
      </c>
      <c r="G29" s="87" t="s">
        <v>5647</v>
      </c>
      <c r="H29" s="87"/>
      <c r="I29" s="87"/>
      <c r="J29" s="87"/>
      <c r="K29" s="87"/>
      <c r="L29" s="370"/>
      <c r="M29" s="370"/>
      <c r="N29" s="138">
        <v>292.27</v>
      </c>
      <c r="O29" s="138">
        <v>0</v>
      </c>
      <c r="P29" s="139">
        <v>292.27</v>
      </c>
      <c r="Q29" s="87"/>
    </row>
    <row r="30" spans="1:17" ht="51">
      <c r="A30" s="85" t="s">
        <v>539</v>
      </c>
      <c r="B30" s="157">
        <v>1</v>
      </c>
      <c r="C30" s="69" t="s">
        <v>590</v>
      </c>
      <c r="D30" s="86">
        <v>44987</v>
      </c>
      <c r="E30" s="320">
        <v>642</v>
      </c>
      <c r="F30" s="85" t="s">
        <v>1430</v>
      </c>
      <c r="G30" s="87" t="s">
        <v>5647</v>
      </c>
      <c r="H30" s="87"/>
      <c r="I30" s="87"/>
      <c r="J30" s="87"/>
      <c r="K30" s="87"/>
      <c r="L30" s="370"/>
      <c r="M30" s="370"/>
      <c r="N30" s="138">
        <v>1162.3800000000001</v>
      </c>
      <c r="O30" s="138">
        <v>0</v>
      </c>
      <c r="P30" s="139">
        <v>1162.3800000000001</v>
      </c>
      <c r="Q30" s="87"/>
    </row>
    <row r="31" spans="1:17" ht="51">
      <c r="A31" s="85">
        <v>287</v>
      </c>
      <c r="B31" s="157">
        <v>10</v>
      </c>
      <c r="C31" s="69" t="s">
        <v>116</v>
      </c>
      <c r="D31" s="86">
        <v>44987</v>
      </c>
      <c r="E31" s="320">
        <v>641</v>
      </c>
      <c r="F31" s="85" t="s">
        <v>5620</v>
      </c>
      <c r="G31" s="87" t="s">
        <v>5647</v>
      </c>
      <c r="H31" s="87"/>
      <c r="I31" s="87"/>
      <c r="J31" s="87"/>
      <c r="K31" s="87"/>
      <c r="L31" s="370"/>
      <c r="M31" s="370"/>
      <c r="N31" s="138">
        <v>0</v>
      </c>
      <c r="O31" s="138">
        <v>292.27</v>
      </c>
      <c r="P31" s="139">
        <v>292.27</v>
      </c>
      <c r="Q31" s="87"/>
    </row>
    <row r="32" spans="1:17" ht="51">
      <c r="A32" s="85">
        <v>287</v>
      </c>
      <c r="B32" s="157">
        <v>10</v>
      </c>
      <c r="C32" s="69" t="s">
        <v>116</v>
      </c>
      <c r="D32" s="86">
        <v>44987</v>
      </c>
      <c r="E32" s="320">
        <v>642</v>
      </c>
      <c r="F32" s="85" t="s">
        <v>5620</v>
      </c>
      <c r="G32" s="87" t="s">
        <v>5647</v>
      </c>
      <c r="H32" s="87"/>
      <c r="I32" s="87"/>
      <c r="J32" s="87"/>
      <c r="K32" s="87"/>
      <c r="L32" s="370"/>
      <c r="M32" s="370"/>
      <c r="N32" s="138">
        <v>0</v>
      </c>
      <c r="O32" s="138">
        <v>1162.3800000000001</v>
      </c>
      <c r="P32" s="139">
        <v>1162.3800000000001</v>
      </c>
      <c r="Q32" s="87"/>
    </row>
    <row r="33" spans="1:17" ht="51">
      <c r="A33" s="85">
        <v>206</v>
      </c>
      <c r="B33" s="157">
        <v>4</v>
      </c>
      <c r="C33" s="69" t="s">
        <v>87</v>
      </c>
      <c r="D33" s="86">
        <v>44987</v>
      </c>
      <c r="E33" s="320">
        <v>646</v>
      </c>
      <c r="F33" s="85" t="s">
        <v>5621</v>
      </c>
      <c r="G33" s="87" t="s">
        <v>5648</v>
      </c>
      <c r="H33" s="87"/>
      <c r="I33" s="87"/>
      <c r="J33" s="87"/>
      <c r="K33" s="87"/>
      <c r="L33" s="370"/>
      <c r="M33" s="370"/>
      <c r="N33" s="138">
        <v>0</v>
      </c>
      <c r="O33" s="138">
        <v>21502744.91</v>
      </c>
      <c r="P33" s="139">
        <v>21502744.91</v>
      </c>
      <c r="Q33" s="87"/>
    </row>
    <row r="34" spans="1:17" ht="51">
      <c r="A34" s="85">
        <v>206</v>
      </c>
      <c r="B34" s="157">
        <v>5</v>
      </c>
      <c r="C34" s="69" t="s">
        <v>87</v>
      </c>
      <c r="D34" s="86">
        <v>44987</v>
      </c>
      <c r="E34" s="320">
        <v>648</v>
      </c>
      <c r="F34" s="85" t="s">
        <v>5622</v>
      </c>
      <c r="G34" s="87" t="s">
        <v>5649</v>
      </c>
      <c r="H34" s="87"/>
      <c r="I34" s="87"/>
      <c r="J34" s="87"/>
      <c r="K34" s="87"/>
      <c r="L34" s="370"/>
      <c r="M34" s="370"/>
      <c r="N34" s="138">
        <v>0</v>
      </c>
      <c r="O34" s="138">
        <v>561220.78</v>
      </c>
      <c r="P34" s="139">
        <v>561220.78</v>
      </c>
      <c r="Q34" s="87"/>
    </row>
    <row r="35" spans="1:17" ht="51">
      <c r="A35" s="85">
        <v>81</v>
      </c>
      <c r="B35" s="157">
        <v>9</v>
      </c>
      <c r="C35" s="69" t="s">
        <v>49</v>
      </c>
      <c r="D35" s="86">
        <v>44991</v>
      </c>
      <c r="E35" s="320">
        <v>690</v>
      </c>
      <c r="F35" s="85" t="s">
        <v>5623</v>
      </c>
      <c r="G35" s="87" t="s">
        <v>5650</v>
      </c>
      <c r="H35" s="87"/>
      <c r="I35" s="87"/>
      <c r="J35" s="87"/>
      <c r="K35" s="87"/>
      <c r="L35" s="370"/>
      <c r="M35" s="370"/>
      <c r="N35" s="138">
        <v>723399.47</v>
      </c>
      <c r="O35" s="138">
        <v>0</v>
      </c>
      <c r="P35" s="139">
        <v>723399.47</v>
      </c>
      <c r="Q35" s="87"/>
    </row>
    <row r="36" spans="1:17" ht="51">
      <c r="A36" s="85" t="s">
        <v>541</v>
      </c>
      <c r="B36" s="157">
        <v>2</v>
      </c>
      <c r="C36" s="69" t="s">
        <v>590</v>
      </c>
      <c r="D36" s="86">
        <v>44991</v>
      </c>
      <c r="E36" s="320">
        <v>690</v>
      </c>
      <c r="F36" s="85" t="s">
        <v>613</v>
      </c>
      <c r="G36" s="87" t="s">
        <v>5650</v>
      </c>
      <c r="H36" s="87"/>
      <c r="I36" s="87"/>
      <c r="J36" s="87"/>
      <c r="K36" s="87"/>
      <c r="L36" s="370"/>
      <c r="M36" s="370"/>
      <c r="N36" s="138">
        <v>0</v>
      </c>
      <c r="O36" s="138">
        <v>723399.47</v>
      </c>
      <c r="P36" s="139">
        <v>723399.47</v>
      </c>
      <c r="Q36" s="87"/>
    </row>
    <row r="37" spans="1:17" ht="51">
      <c r="A37" s="85" t="s">
        <v>541</v>
      </c>
      <c r="B37" s="157">
        <v>2</v>
      </c>
      <c r="C37" s="69" t="s">
        <v>590</v>
      </c>
      <c r="D37" s="86">
        <v>44994</v>
      </c>
      <c r="E37" s="320">
        <v>738</v>
      </c>
      <c r="F37" s="85" t="s">
        <v>613</v>
      </c>
      <c r="G37" s="87" t="s">
        <v>5651</v>
      </c>
      <c r="H37" s="87"/>
      <c r="I37" s="87"/>
      <c r="J37" s="87"/>
      <c r="K37" s="87"/>
      <c r="L37" s="370"/>
      <c r="M37" s="370"/>
      <c r="N37" s="138">
        <v>2881200</v>
      </c>
      <c r="O37" s="138">
        <v>0</v>
      </c>
      <c r="P37" s="139">
        <v>2881200</v>
      </c>
      <c r="Q37" s="87"/>
    </row>
    <row r="38" spans="1:17" ht="51">
      <c r="A38" s="85" t="s">
        <v>541</v>
      </c>
      <c r="B38" s="157">
        <v>2</v>
      </c>
      <c r="C38" s="69" t="s">
        <v>590</v>
      </c>
      <c r="D38" s="86">
        <v>44994</v>
      </c>
      <c r="E38" s="320">
        <v>739</v>
      </c>
      <c r="F38" s="85" t="s">
        <v>613</v>
      </c>
      <c r="G38" s="87" t="s">
        <v>5652</v>
      </c>
      <c r="H38" s="87"/>
      <c r="I38" s="87"/>
      <c r="J38" s="87"/>
      <c r="K38" s="87"/>
      <c r="L38" s="370"/>
      <c r="M38" s="370"/>
      <c r="N38" s="138">
        <v>9604000</v>
      </c>
      <c r="O38" s="138">
        <v>0</v>
      </c>
      <c r="P38" s="139">
        <v>9604000</v>
      </c>
      <c r="Q38" s="87"/>
    </row>
    <row r="39" spans="1:17" ht="51">
      <c r="A39" s="85" t="s">
        <v>541</v>
      </c>
      <c r="B39" s="157">
        <v>2</v>
      </c>
      <c r="C39" s="69" t="s">
        <v>590</v>
      </c>
      <c r="D39" s="86">
        <v>44994</v>
      </c>
      <c r="E39" s="320">
        <v>740</v>
      </c>
      <c r="F39" s="85" t="s">
        <v>613</v>
      </c>
      <c r="G39" s="87" t="s">
        <v>5653</v>
      </c>
      <c r="H39" s="87"/>
      <c r="I39" s="87"/>
      <c r="J39" s="87"/>
      <c r="K39" s="87"/>
      <c r="L39" s="370"/>
      <c r="M39" s="370"/>
      <c r="N39" s="138">
        <v>3430000</v>
      </c>
      <c r="O39" s="138">
        <v>0</v>
      </c>
      <c r="P39" s="139">
        <v>3430000</v>
      </c>
      <c r="Q39" s="87"/>
    </row>
    <row r="40" spans="1:17" ht="51">
      <c r="A40" s="85" t="s">
        <v>541</v>
      </c>
      <c r="B40" s="157">
        <v>2</v>
      </c>
      <c r="C40" s="69" t="s">
        <v>590</v>
      </c>
      <c r="D40" s="86">
        <v>44994</v>
      </c>
      <c r="E40" s="320">
        <v>741</v>
      </c>
      <c r="F40" s="85" t="s">
        <v>613</v>
      </c>
      <c r="G40" s="87" t="s">
        <v>5654</v>
      </c>
      <c r="H40" s="87"/>
      <c r="I40" s="87"/>
      <c r="J40" s="87"/>
      <c r="K40" s="87"/>
      <c r="L40" s="370"/>
      <c r="M40" s="370"/>
      <c r="N40" s="138">
        <v>9892120</v>
      </c>
      <c r="O40" s="138">
        <v>0</v>
      </c>
      <c r="P40" s="139">
        <v>9892120</v>
      </c>
      <c r="Q40" s="87"/>
    </row>
    <row r="41" spans="1:17" ht="51">
      <c r="A41" s="85" t="s">
        <v>541</v>
      </c>
      <c r="B41" s="157">
        <v>2</v>
      </c>
      <c r="C41" s="69" t="s">
        <v>590</v>
      </c>
      <c r="D41" s="86">
        <v>44994</v>
      </c>
      <c r="E41" s="320">
        <v>742</v>
      </c>
      <c r="F41" s="85" t="s">
        <v>613</v>
      </c>
      <c r="G41" s="87" t="s">
        <v>5655</v>
      </c>
      <c r="H41" s="87"/>
      <c r="I41" s="87"/>
      <c r="J41" s="87"/>
      <c r="K41" s="87"/>
      <c r="L41" s="370"/>
      <c r="M41" s="370"/>
      <c r="N41" s="138">
        <v>17150000</v>
      </c>
      <c r="O41" s="138">
        <v>0</v>
      </c>
      <c r="P41" s="139">
        <v>17150000</v>
      </c>
      <c r="Q41" s="87"/>
    </row>
    <row r="42" spans="1:17" ht="51">
      <c r="A42" s="85">
        <v>291</v>
      </c>
      <c r="B42" s="157">
        <v>1</v>
      </c>
      <c r="C42" s="69" t="s">
        <v>119</v>
      </c>
      <c r="D42" s="86">
        <v>44994</v>
      </c>
      <c r="E42" s="320">
        <v>738</v>
      </c>
      <c r="F42" s="85" t="s">
        <v>5624</v>
      </c>
      <c r="G42" s="87" t="s">
        <v>5651</v>
      </c>
      <c r="H42" s="87"/>
      <c r="I42" s="87"/>
      <c r="J42" s="87"/>
      <c r="K42" s="87"/>
      <c r="L42" s="370"/>
      <c r="M42" s="370"/>
      <c r="N42" s="138">
        <v>0</v>
      </c>
      <c r="O42" s="138">
        <v>2881200</v>
      </c>
      <c r="P42" s="139">
        <v>2881200</v>
      </c>
      <c r="Q42" s="87"/>
    </row>
    <row r="43" spans="1:17" ht="51">
      <c r="A43" s="85">
        <v>291</v>
      </c>
      <c r="B43" s="157">
        <v>1</v>
      </c>
      <c r="C43" s="69" t="s">
        <v>119</v>
      </c>
      <c r="D43" s="86">
        <v>44994</v>
      </c>
      <c r="E43" s="320">
        <v>739</v>
      </c>
      <c r="F43" s="85" t="s">
        <v>5625</v>
      </c>
      <c r="G43" s="87" t="s">
        <v>5652</v>
      </c>
      <c r="H43" s="87"/>
      <c r="I43" s="87"/>
      <c r="J43" s="87"/>
      <c r="K43" s="87"/>
      <c r="L43" s="370"/>
      <c r="M43" s="370"/>
      <c r="N43" s="138">
        <v>0</v>
      </c>
      <c r="O43" s="138">
        <v>9604000</v>
      </c>
      <c r="P43" s="139">
        <v>9604000</v>
      </c>
      <c r="Q43" s="87"/>
    </row>
    <row r="44" spans="1:17" ht="51">
      <c r="A44" s="85">
        <v>291</v>
      </c>
      <c r="B44" s="157">
        <v>1</v>
      </c>
      <c r="C44" s="69" t="s">
        <v>119</v>
      </c>
      <c r="D44" s="86">
        <v>44994</v>
      </c>
      <c r="E44" s="320">
        <v>740</v>
      </c>
      <c r="F44" s="85" t="s">
        <v>5626</v>
      </c>
      <c r="G44" s="87" t="s">
        <v>5653</v>
      </c>
      <c r="H44" s="87"/>
      <c r="I44" s="87"/>
      <c r="J44" s="87"/>
      <c r="K44" s="87"/>
      <c r="L44" s="370"/>
      <c r="M44" s="370"/>
      <c r="N44" s="138">
        <v>0</v>
      </c>
      <c r="O44" s="138">
        <v>3430000</v>
      </c>
      <c r="P44" s="139">
        <v>3430000</v>
      </c>
      <c r="Q44" s="87"/>
    </row>
    <row r="45" spans="1:17" ht="51">
      <c r="A45" s="85">
        <v>291</v>
      </c>
      <c r="B45" s="157">
        <v>1</v>
      </c>
      <c r="C45" s="69" t="s">
        <v>119</v>
      </c>
      <c r="D45" s="86">
        <v>44994</v>
      </c>
      <c r="E45" s="320">
        <v>741</v>
      </c>
      <c r="F45" s="85" t="s">
        <v>5627</v>
      </c>
      <c r="G45" s="87" t="s">
        <v>5654</v>
      </c>
      <c r="H45" s="87"/>
      <c r="I45" s="87"/>
      <c r="J45" s="87"/>
      <c r="K45" s="87"/>
      <c r="L45" s="370"/>
      <c r="M45" s="370"/>
      <c r="N45" s="138">
        <v>0</v>
      </c>
      <c r="O45" s="138">
        <v>9892120</v>
      </c>
      <c r="P45" s="139">
        <v>9892120</v>
      </c>
      <c r="Q45" s="87"/>
    </row>
    <row r="46" spans="1:17" ht="51">
      <c r="A46" s="85">
        <v>291</v>
      </c>
      <c r="B46" s="157">
        <v>8</v>
      </c>
      <c r="C46" s="69" t="s">
        <v>119</v>
      </c>
      <c r="D46" s="86">
        <v>44994</v>
      </c>
      <c r="E46" s="320">
        <v>742</v>
      </c>
      <c r="F46" s="85" t="s">
        <v>5628</v>
      </c>
      <c r="G46" s="87" t="s">
        <v>5655</v>
      </c>
      <c r="H46" s="87"/>
      <c r="I46" s="87"/>
      <c r="J46" s="87"/>
      <c r="K46" s="87"/>
      <c r="L46" s="370"/>
      <c r="M46" s="370"/>
      <c r="N46" s="138">
        <v>0</v>
      </c>
      <c r="O46" s="138">
        <v>17150000</v>
      </c>
      <c r="P46" s="139">
        <v>17150000</v>
      </c>
      <c r="Q46" s="87"/>
    </row>
    <row r="47" spans="1:17" ht="51">
      <c r="A47" s="85" t="s">
        <v>541</v>
      </c>
      <c r="B47" s="157">
        <v>2</v>
      </c>
      <c r="C47" s="69" t="s">
        <v>590</v>
      </c>
      <c r="D47" s="86">
        <v>45000</v>
      </c>
      <c r="E47" s="320">
        <v>796</v>
      </c>
      <c r="F47" s="85" t="s">
        <v>613</v>
      </c>
      <c r="G47" s="87" t="s">
        <v>5656</v>
      </c>
      <c r="H47" s="87"/>
      <c r="I47" s="87"/>
      <c r="J47" s="87"/>
      <c r="K47" s="87"/>
      <c r="L47" s="370"/>
      <c r="M47" s="370"/>
      <c r="N47" s="138">
        <v>207582.16</v>
      </c>
      <c r="O47" s="138">
        <v>0</v>
      </c>
      <c r="P47" s="139">
        <v>207582.16</v>
      </c>
      <c r="Q47" s="87"/>
    </row>
    <row r="48" spans="1:17" ht="51">
      <c r="A48" s="85" t="s">
        <v>541</v>
      </c>
      <c r="B48" s="157">
        <v>2</v>
      </c>
      <c r="C48" s="69" t="s">
        <v>590</v>
      </c>
      <c r="D48" s="86">
        <v>45000</v>
      </c>
      <c r="E48" s="320">
        <v>800</v>
      </c>
      <c r="F48" s="85" t="s">
        <v>613</v>
      </c>
      <c r="G48" s="87" t="s">
        <v>5657</v>
      </c>
      <c r="H48" s="87"/>
      <c r="I48" s="87"/>
      <c r="J48" s="87"/>
      <c r="K48" s="87"/>
      <c r="L48" s="370"/>
      <c r="M48" s="370"/>
      <c r="N48" s="138">
        <v>50.01</v>
      </c>
      <c r="O48" s="138">
        <v>0</v>
      </c>
      <c r="P48" s="139">
        <v>50.01</v>
      </c>
      <c r="Q48" s="87"/>
    </row>
    <row r="49" spans="1:17" ht="51">
      <c r="A49" s="85">
        <v>383</v>
      </c>
      <c r="B49" s="157">
        <v>1</v>
      </c>
      <c r="C49" s="69" t="s">
        <v>1246</v>
      </c>
      <c r="D49" s="86">
        <v>45000</v>
      </c>
      <c r="E49" s="320">
        <v>796</v>
      </c>
      <c r="F49" s="85" t="s">
        <v>5629</v>
      </c>
      <c r="G49" s="87" t="s">
        <v>5656</v>
      </c>
      <c r="H49" s="87"/>
      <c r="I49" s="87"/>
      <c r="J49" s="87"/>
      <c r="K49" s="87"/>
      <c r="L49" s="370"/>
      <c r="M49" s="370"/>
      <c r="N49" s="138">
        <v>0</v>
      </c>
      <c r="O49" s="138">
        <v>207582.16</v>
      </c>
      <c r="P49" s="139">
        <v>207582.16</v>
      </c>
      <c r="Q49" s="87"/>
    </row>
    <row r="50" spans="1:17" ht="51">
      <c r="A50" s="85">
        <v>514</v>
      </c>
      <c r="B50" s="157">
        <v>1</v>
      </c>
      <c r="C50" s="69" t="s">
        <v>161</v>
      </c>
      <c r="D50" s="86">
        <v>45000</v>
      </c>
      <c r="E50" s="320">
        <v>800</v>
      </c>
      <c r="F50" s="85" t="s">
        <v>5630</v>
      </c>
      <c r="G50" s="87" t="s">
        <v>5657</v>
      </c>
      <c r="H50" s="87"/>
      <c r="I50" s="87"/>
      <c r="J50" s="87"/>
      <c r="K50" s="87"/>
      <c r="L50" s="370"/>
      <c r="M50" s="370"/>
      <c r="N50" s="138">
        <v>0</v>
      </c>
      <c r="O50" s="138">
        <v>50.01</v>
      </c>
      <c r="P50" s="139">
        <v>50.01</v>
      </c>
      <c r="Q50" s="87"/>
    </row>
    <row r="51" spans="1:17" ht="51">
      <c r="A51" s="85">
        <v>46</v>
      </c>
      <c r="B51" s="157">
        <v>2</v>
      </c>
      <c r="C51" s="69" t="s">
        <v>1380</v>
      </c>
      <c r="D51" s="86">
        <v>45000</v>
      </c>
      <c r="E51" s="320">
        <v>798</v>
      </c>
      <c r="F51" s="85" t="s">
        <v>5631</v>
      </c>
      <c r="G51" s="87" t="s">
        <v>5658</v>
      </c>
      <c r="H51" s="87"/>
      <c r="I51" s="87"/>
      <c r="J51" s="87"/>
      <c r="K51" s="87"/>
      <c r="L51" s="370"/>
      <c r="M51" s="370"/>
      <c r="N51" s="138">
        <v>0</v>
      </c>
      <c r="O51" s="138">
        <v>2776</v>
      </c>
      <c r="P51" s="139">
        <v>2776</v>
      </c>
      <c r="Q51" s="87"/>
    </row>
    <row r="52" spans="1:17" ht="51">
      <c r="A52" s="85" t="s">
        <v>541</v>
      </c>
      <c r="B52" s="157">
        <v>2</v>
      </c>
      <c r="C52" s="69" t="s">
        <v>590</v>
      </c>
      <c r="D52" s="86">
        <v>45001</v>
      </c>
      <c r="E52" s="320">
        <v>822</v>
      </c>
      <c r="F52" s="85" t="s">
        <v>613</v>
      </c>
      <c r="G52" s="87" t="s">
        <v>5659</v>
      </c>
      <c r="H52" s="87"/>
      <c r="I52" s="87"/>
      <c r="J52" s="87"/>
      <c r="K52" s="87"/>
      <c r="L52" s="370"/>
      <c r="M52" s="370"/>
      <c r="N52" s="138">
        <v>20580000</v>
      </c>
      <c r="O52" s="138">
        <v>0</v>
      </c>
      <c r="P52" s="139">
        <v>20580000</v>
      </c>
      <c r="Q52" s="87"/>
    </row>
    <row r="53" spans="1:17" ht="51">
      <c r="A53" s="85">
        <v>287</v>
      </c>
      <c r="B53" s="157">
        <v>10</v>
      </c>
      <c r="C53" s="69" t="s">
        <v>116</v>
      </c>
      <c r="D53" s="86">
        <v>45001</v>
      </c>
      <c r="E53" s="320">
        <v>822</v>
      </c>
      <c r="F53" s="85" t="s">
        <v>5632</v>
      </c>
      <c r="G53" s="87" t="s">
        <v>5659</v>
      </c>
      <c r="H53" s="87"/>
      <c r="I53" s="87"/>
      <c r="J53" s="87"/>
      <c r="K53" s="87"/>
      <c r="L53" s="370"/>
      <c r="M53" s="370"/>
      <c r="N53" s="138">
        <v>0</v>
      </c>
      <c r="O53" s="138">
        <v>20580000</v>
      </c>
      <c r="P53" s="139">
        <v>20580000</v>
      </c>
      <c r="Q53" s="87"/>
    </row>
    <row r="54" spans="1:17" ht="51">
      <c r="A54" s="85" t="s">
        <v>541</v>
      </c>
      <c r="B54" s="157">
        <v>2</v>
      </c>
      <c r="C54" s="69" t="s">
        <v>590</v>
      </c>
      <c r="D54" s="86">
        <v>45001</v>
      </c>
      <c r="E54" s="320">
        <v>821</v>
      </c>
      <c r="F54" s="85" t="s">
        <v>613</v>
      </c>
      <c r="G54" s="87" t="s">
        <v>5660</v>
      </c>
      <c r="H54" s="87"/>
      <c r="I54" s="87"/>
      <c r="J54" s="87"/>
      <c r="K54" s="87"/>
      <c r="L54" s="370"/>
      <c r="M54" s="370"/>
      <c r="N54" s="138">
        <v>18884950.600000001</v>
      </c>
      <c r="O54" s="138">
        <v>0</v>
      </c>
      <c r="P54" s="139">
        <v>18884950.600000001</v>
      </c>
      <c r="Q54" s="87"/>
    </row>
    <row r="55" spans="1:17" ht="51">
      <c r="A55" s="85" t="s">
        <v>541</v>
      </c>
      <c r="B55" s="157">
        <v>2</v>
      </c>
      <c r="C55" s="69" t="s">
        <v>590</v>
      </c>
      <c r="D55" s="86">
        <v>45001</v>
      </c>
      <c r="E55" s="320">
        <v>825</v>
      </c>
      <c r="F55" s="85" t="s">
        <v>613</v>
      </c>
      <c r="G55" s="87" t="s">
        <v>5661</v>
      </c>
      <c r="H55" s="87"/>
      <c r="I55" s="87"/>
      <c r="J55" s="87"/>
      <c r="K55" s="87"/>
      <c r="L55" s="370"/>
      <c r="M55" s="370"/>
      <c r="N55" s="138">
        <v>686000</v>
      </c>
      <c r="O55" s="138">
        <v>0</v>
      </c>
      <c r="P55" s="139">
        <v>686000</v>
      </c>
      <c r="Q55" s="87"/>
    </row>
    <row r="56" spans="1:17" ht="51">
      <c r="A56" s="85">
        <v>35</v>
      </c>
      <c r="B56" s="157">
        <v>1</v>
      </c>
      <c r="C56" s="69" t="s">
        <v>43</v>
      </c>
      <c r="D56" s="86">
        <v>45001</v>
      </c>
      <c r="E56" s="320">
        <v>821</v>
      </c>
      <c r="F56" s="85" t="s">
        <v>5633</v>
      </c>
      <c r="G56" s="87" t="s">
        <v>5660</v>
      </c>
      <c r="H56" s="87"/>
      <c r="I56" s="87"/>
      <c r="J56" s="87"/>
      <c r="K56" s="87"/>
      <c r="L56" s="370"/>
      <c r="M56" s="370"/>
      <c r="N56" s="138">
        <v>0</v>
      </c>
      <c r="O56" s="138">
        <v>18884950.600000001</v>
      </c>
      <c r="P56" s="139">
        <v>18884950.600000001</v>
      </c>
      <c r="Q56" s="87"/>
    </row>
    <row r="57" spans="1:17" ht="51">
      <c r="A57" s="85">
        <v>46</v>
      </c>
      <c r="B57" s="157">
        <v>5</v>
      </c>
      <c r="C57" s="69" t="s">
        <v>1380</v>
      </c>
      <c r="D57" s="86">
        <v>45001</v>
      </c>
      <c r="E57" s="320">
        <v>825</v>
      </c>
      <c r="F57" s="85" t="s">
        <v>5634</v>
      </c>
      <c r="G57" s="87" t="s">
        <v>5661</v>
      </c>
      <c r="H57" s="87"/>
      <c r="I57" s="87"/>
      <c r="J57" s="87"/>
      <c r="K57" s="87"/>
      <c r="L57" s="370"/>
      <c r="M57" s="370"/>
      <c r="N57" s="138">
        <v>0</v>
      </c>
      <c r="O57" s="138">
        <v>686000</v>
      </c>
      <c r="P57" s="139">
        <v>686000</v>
      </c>
      <c r="Q57" s="87"/>
    </row>
    <row r="58" spans="1:17" ht="51">
      <c r="A58" s="85" t="s">
        <v>541</v>
      </c>
      <c r="B58" s="157">
        <v>2</v>
      </c>
      <c r="C58" s="69" t="s">
        <v>590</v>
      </c>
      <c r="D58" s="86">
        <v>45005</v>
      </c>
      <c r="E58" s="320">
        <v>831</v>
      </c>
      <c r="F58" s="85" t="s">
        <v>613</v>
      </c>
      <c r="G58" s="87" t="s">
        <v>5662</v>
      </c>
      <c r="H58" s="87"/>
      <c r="I58" s="87"/>
      <c r="J58" s="87"/>
      <c r="K58" s="87"/>
      <c r="L58" s="370"/>
      <c r="M58" s="370"/>
      <c r="N58" s="138">
        <v>1905055.13</v>
      </c>
      <c r="O58" s="138">
        <v>0</v>
      </c>
      <c r="P58" s="139">
        <v>1905055.13</v>
      </c>
      <c r="Q58" s="87"/>
    </row>
    <row r="59" spans="1:17" ht="51">
      <c r="A59" s="85">
        <v>389</v>
      </c>
      <c r="B59" s="157">
        <v>1</v>
      </c>
      <c r="C59" s="69" t="s">
        <v>1426</v>
      </c>
      <c r="D59" s="86">
        <v>45005</v>
      </c>
      <c r="E59" s="320">
        <v>831</v>
      </c>
      <c r="F59" s="85" t="s">
        <v>5635</v>
      </c>
      <c r="G59" s="87" t="s">
        <v>5662</v>
      </c>
      <c r="H59" s="87"/>
      <c r="I59" s="87"/>
      <c r="J59" s="87"/>
      <c r="K59" s="87"/>
      <c r="L59" s="370"/>
      <c r="M59" s="370"/>
      <c r="N59" s="138">
        <v>0</v>
      </c>
      <c r="O59" s="138">
        <v>1905055.13</v>
      </c>
      <c r="P59" s="139">
        <v>1905055.13</v>
      </c>
      <c r="Q59" s="87"/>
    </row>
    <row r="60" spans="1:17" ht="63.75">
      <c r="A60" s="85" t="s">
        <v>541</v>
      </c>
      <c r="B60" s="157">
        <v>2</v>
      </c>
      <c r="C60" s="69" t="s">
        <v>590</v>
      </c>
      <c r="D60" s="86">
        <v>45005</v>
      </c>
      <c r="E60" s="320">
        <v>845</v>
      </c>
      <c r="F60" s="85" t="s">
        <v>613</v>
      </c>
      <c r="G60" s="87" t="s">
        <v>5663</v>
      </c>
      <c r="H60" s="87"/>
      <c r="I60" s="87"/>
      <c r="J60" s="87"/>
      <c r="K60" s="87"/>
      <c r="L60" s="370"/>
      <c r="M60" s="370"/>
      <c r="N60" s="138">
        <v>0</v>
      </c>
      <c r="O60" s="138">
        <v>140543.63</v>
      </c>
      <c r="P60" s="139">
        <v>140543.63</v>
      </c>
      <c r="Q60" s="87"/>
    </row>
    <row r="61" spans="1:17" ht="51">
      <c r="A61" s="85" t="s">
        <v>541</v>
      </c>
      <c r="B61" s="157">
        <v>2</v>
      </c>
      <c r="C61" s="69" t="s">
        <v>590</v>
      </c>
      <c r="D61" s="86">
        <v>45005</v>
      </c>
      <c r="E61" s="320">
        <v>830</v>
      </c>
      <c r="F61" s="85" t="s">
        <v>613</v>
      </c>
      <c r="G61" s="87" t="s">
        <v>5664</v>
      </c>
      <c r="H61" s="87"/>
      <c r="I61" s="87"/>
      <c r="J61" s="87"/>
      <c r="K61" s="87"/>
      <c r="L61" s="370"/>
      <c r="M61" s="370"/>
      <c r="N61" s="138">
        <v>3233.6</v>
      </c>
      <c r="O61" s="138">
        <v>0</v>
      </c>
      <c r="P61" s="139">
        <v>3233.6</v>
      </c>
      <c r="Q61" s="87"/>
    </row>
    <row r="62" spans="1:17" ht="51">
      <c r="A62" s="85">
        <v>15</v>
      </c>
      <c r="B62" s="157">
        <v>5</v>
      </c>
      <c r="C62" s="69" t="s">
        <v>39</v>
      </c>
      <c r="D62" s="86">
        <v>45005</v>
      </c>
      <c r="E62" s="320">
        <v>830</v>
      </c>
      <c r="F62" s="85" t="s">
        <v>5636</v>
      </c>
      <c r="G62" s="87" t="s">
        <v>5664</v>
      </c>
      <c r="H62" s="87"/>
      <c r="I62" s="87"/>
      <c r="J62" s="87"/>
      <c r="K62" s="87"/>
      <c r="L62" s="370"/>
      <c r="M62" s="370"/>
      <c r="N62" s="138">
        <v>0</v>
      </c>
      <c r="O62" s="138">
        <v>3233.6</v>
      </c>
      <c r="P62" s="139">
        <v>3233.6</v>
      </c>
      <c r="Q62" s="87"/>
    </row>
    <row r="63" spans="1:17" ht="51">
      <c r="A63" s="85" t="s">
        <v>541</v>
      </c>
      <c r="B63" s="157">
        <v>2</v>
      </c>
      <c r="C63" s="69" t="s">
        <v>590</v>
      </c>
      <c r="D63" s="86">
        <v>45007</v>
      </c>
      <c r="E63" s="320">
        <v>955</v>
      </c>
      <c r="F63" s="85" t="s">
        <v>613</v>
      </c>
      <c r="G63" s="87" t="s">
        <v>5665</v>
      </c>
      <c r="H63" s="87"/>
      <c r="I63" s="87"/>
      <c r="J63" s="87"/>
      <c r="K63" s="87"/>
      <c r="L63" s="370"/>
      <c r="M63" s="370"/>
      <c r="N63" s="138">
        <v>17150000</v>
      </c>
      <c r="O63" s="138">
        <v>0</v>
      </c>
      <c r="P63" s="139">
        <v>17150000</v>
      </c>
      <c r="Q63" s="87"/>
    </row>
    <row r="64" spans="1:17" ht="51">
      <c r="A64" s="85">
        <v>287</v>
      </c>
      <c r="B64" s="157">
        <v>10</v>
      </c>
      <c r="C64" s="69" t="s">
        <v>116</v>
      </c>
      <c r="D64" s="86">
        <v>45007</v>
      </c>
      <c r="E64" s="320">
        <v>955</v>
      </c>
      <c r="F64" s="85" t="s">
        <v>5637</v>
      </c>
      <c r="G64" s="87" t="s">
        <v>5665</v>
      </c>
      <c r="H64" s="87"/>
      <c r="I64" s="87"/>
      <c r="J64" s="87"/>
      <c r="K64" s="87"/>
      <c r="L64" s="370"/>
      <c r="M64" s="370"/>
      <c r="N64" s="138">
        <v>0</v>
      </c>
      <c r="O64" s="138">
        <v>17150000</v>
      </c>
      <c r="P64" s="139">
        <v>17150000</v>
      </c>
      <c r="Q64" s="87"/>
    </row>
    <row r="65" spans="1:17" ht="51">
      <c r="A65" s="85" t="s">
        <v>541</v>
      </c>
      <c r="B65" s="157">
        <v>2</v>
      </c>
      <c r="C65" s="69" t="s">
        <v>590</v>
      </c>
      <c r="D65" s="86">
        <v>45009</v>
      </c>
      <c r="E65" s="320">
        <v>1112</v>
      </c>
      <c r="F65" s="85" t="s">
        <v>613</v>
      </c>
      <c r="G65" s="87" t="s">
        <v>5666</v>
      </c>
      <c r="H65" s="87"/>
      <c r="I65" s="87"/>
      <c r="J65" s="87"/>
      <c r="K65" s="87"/>
      <c r="L65" s="370"/>
      <c r="M65" s="370"/>
      <c r="N65" s="138">
        <v>5831000</v>
      </c>
      <c r="O65" s="138">
        <v>0</v>
      </c>
      <c r="P65" s="139">
        <v>5831000</v>
      </c>
      <c r="Q65" s="87"/>
    </row>
    <row r="66" spans="1:17" ht="51">
      <c r="A66" s="85" t="s">
        <v>541</v>
      </c>
      <c r="B66" s="157">
        <v>2</v>
      </c>
      <c r="C66" s="69" t="s">
        <v>590</v>
      </c>
      <c r="D66" s="86">
        <v>45009</v>
      </c>
      <c r="E66" s="320">
        <v>1114</v>
      </c>
      <c r="F66" s="85" t="s">
        <v>613</v>
      </c>
      <c r="G66" s="87" t="s">
        <v>5667</v>
      </c>
      <c r="H66" s="87"/>
      <c r="I66" s="87"/>
      <c r="J66" s="87"/>
      <c r="K66" s="87"/>
      <c r="L66" s="370"/>
      <c r="M66" s="370"/>
      <c r="N66" s="138">
        <v>10290000</v>
      </c>
      <c r="O66" s="138">
        <v>0</v>
      </c>
      <c r="P66" s="139">
        <v>10290000</v>
      </c>
      <c r="Q66" s="87"/>
    </row>
    <row r="67" spans="1:17" ht="51">
      <c r="A67" s="85" t="s">
        <v>541</v>
      </c>
      <c r="B67" s="157">
        <v>2</v>
      </c>
      <c r="C67" s="69" t="s">
        <v>590</v>
      </c>
      <c r="D67" s="86">
        <v>45009</v>
      </c>
      <c r="E67" s="320">
        <v>1116</v>
      </c>
      <c r="F67" s="85" t="s">
        <v>613</v>
      </c>
      <c r="G67" s="87" t="s">
        <v>5668</v>
      </c>
      <c r="H67" s="87"/>
      <c r="I67" s="87"/>
      <c r="J67" s="87"/>
      <c r="K67" s="87"/>
      <c r="L67" s="370"/>
      <c r="M67" s="370"/>
      <c r="N67" s="138">
        <v>6860000</v>
      </c>
      <c r="O67" s="138">
        <v>0</v>
      </c>
      <c r="P67" s="139">
        <v>6860000</v>
      </c>
      <c r="Q67" s="87"/>
    </row>
    <row r="68" spans="1:17" ht="51">
      <c r="A68" s="85" t="s">
        <v>541</v>
      </c>
      <c r="B68" s="157">
        <v>2</v>
      </c>
      <c r="C68" s="69" t="s">
        <v>590</v>
      </c>
      <c r="D68" s="86">
        <v>45009</v>
      </c>
      <c r="E68" s="320">
        <v>1118</v>
      </c>
      <c r="F68" s="85" t="s">
        <v>613</v>
      </c>
      <c r="G68" s="87" t="s">
        <v>5669</v>
      </c>
      <c r="H68" s="87"/>
      <c r="I68" s="87"/>
      <c r="J68" s="87"/>
      <c r="K68" s="87"/>
      <c r="L68" s="370"/>
      <c r="M68" s="370"/>
      <c r="N68" s="138">
        <v>393764</v>
      </c>
      <c r="O68" s="138">
        <v>0</v>
      </c>
      <c r="P68" s="139">
        <v>393764</v>
      </c>
      <c r="Q68" s="87"/>
    </row>
    <row r="69" spans="1:17" ht="51">
      <c r="A69" s="85">
        <v>291</v>
      </c>
      <c r="B69" s="157">
        <v>1</v>
      </c>
      <c r="C69" s="69" t="s">
        <v>119</v>
      </c>
      <c r="D69" s="86">
        <v>45009</v>
      </c>
      <c r="E69" s="320">
        <v>1112</v>
      </c>
      <c r="F69" s="85" t="s">
        <v>5638</v>
      </c>
      <c r="G69" s="87" t="s">
        <v>5666</v>
      </c>
      <c r="H69" s="87"/>
      <c r="I69" s="87"/>
      <c r="J69" s="87"/>
      <c r="K69" s="87"/>
      <c r="L69" s="370"/>
      <c r="M69" s="370"/>
      <c r="N69" s="138">
        <v>0</v>
      </c>
      <c r="O69" s="138">
        <v>5831000</v>
      </c>
      <c r="P69" s="139">
        <v>5831000</v>
      </c>
      <c r="Q69" s="87"/>
    </row>
    <row r="70" spans="1:17" ht="51">
      <c r="A70" s="85">
        <v>291</v>
      </c>
      <c r="B70" s="157">
        <v>8</v>
      </c>
      <c r="C70" s="69" t="s">
        <v>119</v>
      </c>
      <c r="D70" s="86">
        <v>45009</v>
      </c>
      <c r="E70" s="320">
        <v>1114</v>
      </c>
      <c r="F70" s="85" t="s">
        <v>5628</v>
      </c>
      <c r="G70" s="87" t="s">
        <v>5667</v>
      </c>
      <c r="H70" s="87"/>
      <c r="I70" s="87"/>
      <c r="J70" s="87"/>
      <c r="K70" s="87"/>
      <c r="L70" s="370"/>
      <c r="M70" s="370"/>
      <c r="N70" s="138">
        <v>0</v>
      </c>
      <c r="O70" s="138">
        <v>10290000</v>
      </c>
      <c r="P70" s="139">
        <v>10290000</v>
      </c>
      <c r="Q70" s="87"/>
    </row>
    <row r="71" spans="1:17" ht="51">
      <c r="A71" s="85">
        <v>291</v>
      </c>
      <c r="B71" s="157">
        <v>1</v>
      </c>
      <c r="C71" s="69" t="s">
        <v>119</v>
      </c>
      <c r="D71" s="86">
        <v>45009</v>
      </c>
      <c r="E71" s="320">
        <v>1116</v>
      </c>
      <c r="F71" s="85" t="s">
        <v>5639</v>
      </c>
      <c r="G71" s="87" t="s">
        <v>5668</v>
      </c>
      <c r="H71" s="87"/>
      <c r="I71" s="87"/>
      <c r="J71" s="87"/>
      <c r="K71" s="87"/>
      <c r="L71" s="370"/>
      <c r="M71" s="370"/>
      <c r="N71" s="138">
        <v>0</v>
      </c>
      <c r="O71" s="138">
        <v>6860000</v>
      </c>
      <c r="P71" s="139">
        <v>6860000</v>
      </c>
      <c r="Q71" s="87"/>
    </row>
    <row r="72" spans="1:17" ht="51">
      <c r="A72" s="85">
        <v>291</v>
      </c>
      <c r="B72" s="157">
        <v>1</v>
      </c>
      <c r="C72" s="69" t="s">
        <v>119</v>
      </c>
      <c r="D72" s="86">
        <v>45009</v>
      </c>
      <c r="E72" s="320">
        <v>1118</v>
      </c>
      <c r="F72" s="85" t="s">
        <v>5640</v>
      </c>
      <c r="G72" s="87" t="s">
        <v>5669</v>
      </c>
      <c r="H72" s="87"/>
      <c r="I72" s="87"/>
      <c r="J72" s="87"/>
      <c r="K72" s="87"/>
      <c r="L72" s="370"/>
      <c r="M72" s="370"/>
      <c r="N72" s="138">
        <v>0</v>
      </c>
      <c r="O72" s="138">
        <v>393764</v>
      </c>
      <c r="P72" s="139">
        <v>393764</v>
      </c>
      <c r="Q72" s="87"/>
    </row>
    <row r="73" spans="1:17" ht="51">
      <c r="A73" s="85">
        <v>514</v>
      </c>
      <c r="B73" s="157">
        <v>1</v>
      </c>
      <c r="C73" s="69" t="s">
        <v>161</v>
      </c>
      <c r="D73" s="86">
        <v>45012</v>
      </c>
      <c r="E73" s="320">
        <v>1122</v>
      </c>
      <c r="F73" s="85" t="s">
        <v>5630</v>
      </c>
      <c r="G73" s="87" t="s">
        <v>5670</v>
      </c>
      <c r="H73" s="87"/>
      <c r="I73" s="87"/>
      <c r="J73" s="87"/>
      <c r="K73" s="87"/>
      <c r="L73" s="370"/>
      <c r="M73" s="370"/>
      <c r="N73" s="138">
        <v>50.74</v>
      </c>
      <c r="O73" s="138">
        <v>0</v>
      </c>
      <c r="P73" s="139">
        <v>50.74</v>
      </c>
      <c r="Q73" s="87"/>
    </row>
    <row r="74" spans="1:17" ht="51">
      <c r="A74" s="85">
        <v>514</v>
      </c>
      <c r="B74" s="157">
        <v>1</v>
      </c>
      <c r="C74" s="69" t="s">
        <v>161</v>
      </c>
      <c r="D74" s="86">
        <v>45012</v>
      </c>
      <c r="E74" s="320">
        <v>1124</v>
      </c>
      <c r="F74" s="85" t="s">
        <v>5630</v>
      </c>
      <c r="G74" s="87" t="s">
        <v>5671</v>
      </c>
      <c r="H74" s="87"/>
      <c r="I74" s="87"/>
      <c r="J74" s="87"/>
      <c r="K74" s="87"/>
      <c r="L74" s="370"/>
      <c r="M74" s="370"/>
      <c r="N74" s="138">
        <v>50.74</v>
      </c>
      <c r="O74" s="138">
        <v>0</v>
      </c>
      <c r="P74" s="139">
        <v>50.74</v>
      </c>
      <c r="Q74" s="87"/>
    </row>
    <row r="75" spans="1:17" ht="51">
      <c r="A75" s="85" t="s">
        <v>541</v>
      </c>
      <c r="B75" s="157">
        <v>2</v>
      </c>
      <c r="C75" s="69" t="s">
        <v>590</v>
      </c>
      <c r="D75" s="86">
        <v>45012</v>
      </c>
      <c r="E75" s="320">
        <v>1122</v>
      </c>
      <c r="F75" s="85" t="s">
        <v>613</v>
      </c>
      <c r="G75" s="87" t="s">
        <v>5670</v>
      </c>
      <c r="H75" s="87"/>
      <c r="I75" s="87"/>
      <c r="J75" s="87"/>
      <c r="K75" s="87"/>
      <c r="L75" s="370"/>
      <c r="M75" s="370"/>
      <c r="N75" s="138">
        <v>0</v>
      </c>
      <c r="O75" s="138">
        <v>50.74</v>
      </c>
      <c r="P75" s="139">
        <v>50.74</v>
      </c>
      <c r="Q75" s="87"/>
    </row>
    <row r="76" spans="1:17" ht="51">
      <c r="A76" s="85" t="s">
        <v>541</v>
      </c>
      <c r="B76" s="157">
        <v>2</v>
      </c>
      <c r="C76" s="69" t="s">
        <v>590</v>
      </c>
      <c r="D76" s="86">
        <v>45012</v>
      </c>
      <c r="E76" s="320">
        <v>1124</v>
      </c>
      <c r="F76" s="85" t="s">
        <v>613</v>
      </c>
      <c r="G76" s="87" t="s">
        <v>5671</v>
      </c>
      <c r="H76" s="87"/>
      <c r="I76" s="87"/>
      <c r="J76" s="87"/>
      <c r="K76" s="87"/>
      <c r="L76" s="370"/>
      <c r="M76" s="370"/>
      <c r="N76" s="138">
        <v>0</v>
      </c>
      <c r="O76" s="138">
        <v>50.74</v>
      </c>
      <c r="P76" s="139">
        <v>50.74</v>
      </c>
      <c r="Q76" s="87"/>
    </row>
    <row r="77" spans="1:17" ht="51">
      <c r="A77" s="85" t="s">
        <v>541</v>
      </c>
      <c r="B77" s="157">
        <v>2</v>
      </c>
      <c r="C77" s="69" t="s">
        <v>590</v>
      </c>
      <c r="D77" s="86">
        <v>45012</v>
      </c>
      <c r="E77" s="320">
        <v>1120</v>
      </c>
      <c r="F77" s="85" t="s">
        <v>613</v>
      </c>
      <c r="G77" s="87" t="s">
        <v>5672</v>
      </c>
      <c r="H77" s="87"/>
      <c r="I77" s="87"/>
      <c r="J77" s="87"/>
      <c r="K77" s="87"/>
      <c r="L77" s="370"/>
      <c r="M77" s="370"/>
      <c r="N77" s="138">
        <v>171500000</v>
      </c>
      <c r="O77" s="138">
        <v>0</v>
      </c>
      <c r="P77" s="139">
        <v>171500000</v>
      </c>
      <c r="Q77" s="87"/>
    </row>
    <row r="78" spans="1:17" ht="51">
      <c r="A78" s="85">
        <v>46</v>
      </c>
      <c r="B78" s="157">
        <v>5</v>
      </c>
      <c r="C78" s="69" t="s">
        <v>1380</v>
      </c>
      <c r="D78" s="86">
        <v>45012</v>
      </c>
      <c r="E78" s="320">
        <v>1120</v>
      </c>
      <c r="F78" s="85" t="s">
        <v>5641</v>
      </c>
      <c r="G78" s="87" t="s">
        <v>5672</v>
      </c>
      <c r="H78" s="87"/>
      <c r="I78" s="87"/>
      <c r="J78" s="87"/>
      <c r="K78" s="87"/>
      <c r="L78" s="370"/>
      <c r="M78" s="370"/>
      <c r="N78" s="138">
        <v>0</v>
      </c>
      <c r="O78" s="138">
        <v>171500000</v>
      </c>
      <c r="P78" s="139">
        <v>171500000</v>
      </c>
      <c r="Q78" s="87"/>
    </row>
    <row r="79" spans="1:17" ht="51">
      <c r="A79" s="85" t="s">
        <v>541</v>
      </c>
      <c r="B79" s="157">
        <v>2</v>
      </c>
      <c r="C79" s="69" t="s">
        <v>590</v>
      </c>
      <c r="D79" s="86">
        <v>45014</v>
      </c>
      <c r="E79" s="320">
        <v>1184</v>
      </c>
      <c r="F79" s="85" t="s">
        <v>613</v>
      </c>
      <c r="G79" s="87" t="s">
        <v>5673</v>
      </c>
      <c r="H79" s="87"/>
      <c r="I79" s="87"/>
      <c r="J79" s="87"/>
      <c r="K79" s="87"/>
      <c r="L79" s="370"/>
      <c r="M79" s="370"/>
      <c r="N79" s="138">
        <v>1087638.53</v>
      </c>
      <c r="O79" s="138">
        <v>0</v>
      </c>
      <c r="P79" s="139">
        <v>1087638.53</v>
      </c>
      <c r="Q79" s="87"/>
    </row>
    <row r="80" spans="1:17" ht="51">
      <c r="A80" s="85">
        <v>287</v>
      </c>
      <c r="B80" s="157">
        <v>10</v>
      </c>
      <c r="C80" s="69" t="s">
        <v>116</v>
      </c>
      <c r="D80" s="86">
        <v>45014</v>
      </c>
      <c r="E80" s="320">
        <v>1186</v>
      </c>
      <c r="F80" s="85" t="s">
        <v>5642</v>
      </c>
      <c r="G80" s="87" t="s">
        <v>5674</v>
      </c>
      <c r="H80" s="87"/>
      <c r="I80" s="87"/>
      <c r="J80" s="87"/>
      <c r="K80" s="87"/>
      <c r="L80" s="370"/>
      <c r="M80" s="370"/>
      <c r="N80" s="138">
        <v>106635.83</v>
      </c>
      <c r="O80" s="138">
        <v>0</v>
      </c>
      <c r="P80" s="139">
        <v>106635.83</v>
      </c>
      <c r="Q80" s="87"/>
    </row>
    <row r="81" spans="1:18" ht="51">
      <c r="A81" s="85">
        <v>117</v>
      </c>
      <c r="B81" s="157">
        <v>1</v>
      </c>
      <c r="C81" s="69" t="s">
        <v>54</v>
      </c>
      <c r="D81" s="86">
        <v>45014</v>
      </c>
      <c r="E81" s="320">
        <v>1184</v>
      </c>
      <c r="F81" s="85" t="s">
        <v>5643</v>
      </c>
      <c r="G81" s="87" t="s">
        <v>5673</v>
      </c>
      <c r="H81" s="87"/>
      <c r="I81" s="87"/>
      <c r="J81" s="87"/>
      <c r="K81" s="87"/>
      <c r="L81" s="370"/>
      <c r="M81" s="370"/>
      <c r="N81" s="138">
        <v>0</v>
      </c>
      <c r="O81" s="138">
        <v>1087638.53</v>
      </c>
      <c r="P81" s="139">
        <v>1087638.53</v>
      </c>
      <c r="Q81" s="87"/>
    </row>
    <row r="82" spans="1:18" ht="51">
      <c r="A82" s="85" t="s">
        <v>541</v>
      </c>
      <c r="B82" s="157">
        <v>2</v>
      </c>
      <c r="C82" s="69" t="s">
        <v>590</v>
      </c>
      <c r="D82" s="86">
        <v>45014</v>
      </c>
      <c r="E82" s="320">
        <v>1186</v>
      </c>
      <c r="F82" s="85" t="s">
        <v>613</v>
      </c>
      <c r="G82" s="87" t="s">
        <v>5674</v>
      </c>
      <c r="H82" s="87"/>
      <c r="I82" s="87"/>
      <c r="J82" s="87"/>
      <c r="K82" s="87"/>
      <c r="L82" s="370"/>
      <c r="M82" s="370"/>
      <c r="N82" s="138">
        <v>0</v>
      </c>
      <c r="O82" s="138">
        <v>106635.83</v>
      </c>
      <c r="P82" s="139">
        <v>106635.83</v>
      </c>
      <c r="Q82" s="87"/>
    </row>
    <row r="83" spans="1:18" ht="51">
      <c r="A83" s="85" t="s">
        <v>541</v>
      </c>
      <c r="B83" s="157">
        <v>2</v>
      </c>
      <c r="C83" s="69" t="s">
        <v>590</v>
      </c>
      <c r="D83" s="86">
        <v>45014</v>
      </c>
      <c r="E83" s="320">
        <v>1161</v>
      </c>
      <c r="F83" s="85" t="s">
        <v>613</v>
      </c>
      <c r="G83" s="87" t="s">
        <v>5675</v>
      </c>
      <c r="H83" s="87"/>
      <c r="I83" s="87"/>
      <c r="J83" s="87"/>
      <c r="K83" s="87"/>
      <c r="L83" s="370"/>
      <c r="M83" s="370"/>
      <c r="N83" s="138">
        <v>4116000</v>
      </c>
      <c r="O83" s="138">
        <v>0</v>
      </c>
      <c r="P83" s="139">
        <v>4116000</v>
      </c>
      <c r="Q83" s="87"/>
    </row>
    <row r="84" spans="1:18" ht="51">
      <c r="A84" s="85">
        <v>46</v>
      </c>
      <c r="B84" s="157">
        <v>5</v>
      </c>
      <c r="C84" s="69" t="s">
        <v>1380</v>
      </c>
      <c r="D84" s="86">
        <v>45014</v>
      </c>
      <c r="E84" s="320">
        <v>1161</v>
      </c>
      <c r="F84" s="85" t="s">
        <v>5644</v>
      </c>
      <c r="G84" s="87" t="s">
        <v>5675</v>
      </c>
      <c r="H84" s="87"/>
      <c r="I84" s="87"/>
      <c r="J84" s="87"/>
      <c r="K84" s="87"/>
      <c r="L84" s="370"/>
      <c r="M84" s="370"/>
      <c r="N84" s="138">
        <v>0</v>
      </c>
      <c r="O84" s="138">
        <v>4116000</v>
      </c>
      <c r="P84" s="139">
        <v>4116000</v>
      </c>
      <c r="Q84" s="87"/>
    </row>
    <row r="85" spans="1:18" ht="51">
      <c r="A85" s="85" t="s">
        <v>541</v>
      </c>
      <c r="B85" s="157">
        <v>2</v>
      </c>
      <c r="C85" s="69" t="s">
        <v>590</v>
      </c>
      <c r="D85" s="86">
        <v>45015</v>
      </c>
      <c r="E85" s="320">
        <v>1206</v>
      </c>
      <c r="F85" s="85" t="s">
        <v>613</v>
      </c>
      <c r="G85" s="87" t="s">
        <v>5676</v>
      </c>
      <c r="H85" s="87"/>
      <c r="I85" s="87"/>
      <c r="J85" s="87"/>
      <c r="K85" s="87"/>
      <c r="L85" s="370"/>
      <c r="M85" s="370"/>
      <c r="N85" s="138">
        <v>7591967.9699999997</v>
      </c>
      <c r="O85" s="138">
        <v>0</v>
      </c>
      <c r="P85" s="139">
        <v>7591967.9699999997</v>
      </c>
      <c r="Q85" s="87"/>
    </row>
    <row r="86" spans="1:18" ht="51">
      <c r="A86" s="85">
        <v>573</v>
      </c>
      <c r="B86" s="157">
        <v>1</v>
      </c>
      <c r="C86" s="69" t="s">
        <v>167</v>
      </c>
      <c r="D86" s="86">
        <v>45015</v>
      </c>
      <c r="E86" s="320">
        <v>1206</v>
      </c>
      <c r="F86" s="85" t="s">
        <v>5645</v>
      </c>
      <c r="G86" s="87" t="s">
        <v>5676</v>
      </c>
      <c r="H86" s="87"/>
      <c r="I86" s="87"/>
      <c r="J86" s="87"/>
      <c r="K86" s="87"/>
      <c r="L86" s="370"/>
      <c r="M86" s="370"/>
      <c r="N86" s="138">
        <v>0</v>
      </c>
      <c r="O86" s="138">
        <v>7591967.9699999997</v>
      </c>
      <c r="P86" s="139">
        <v>7591967.9699999997</v>
      </c>
      <c r="Q86" s="87"/>
    </row>
    <row r="87" spans="1:18" ht="51">
      <c r="A87" s="85" t="s">
        <v>541</v>
      </c>
      <c r="B87" s="157">
        <v>2</v>
      </c>
      <c r="C87" s="69" t="s">
        <v>590</v>
      </c>
      <c r="D87" s="86">
        <v>45015</v>
      </c>
      <c r="E87" s="320">
        <v>1203</v>
      </c>
      <c r="F87" s="85" t="s">
        <v>613</v>
      </c>
      <c r="G87" s="87" t="s">
        <v>5677</v>
      </c>
      <c r="H87" s="87"/>
      <c r="I87" s="87"/>
      <c r="J87" s="87"/>
      <c r="K87" s="87"/>
      <c r="L87" s="370"/>
      <c r="M87" s="370"/>
      <c r="N87" s="138">
        <v>865631.78</v>
      </c>
      <c r="O87" s="138">
        <v>0</v>
      </c>
      <c r="P87" s="139">
        <v>865631.78</v>
      </c>
      <c r="Q87" s="87"/>
    </row>
    <row r="88" spans="1:18" ht="51">
      <c r="A88" s="85">
        <v>86</v>
      </c>
      <c r="B88" s="157">
        <v>10</v>
      </c>
      <c r="C88" s="69" t="s">
        <v>50</v>
      </c>
      <c r="D88" s="86">
        <v>45015</v>
      </c>
      <c r="E88" s="320">
        <v>1203</v>
      </c>
      <c r="F88" s="85" t="s">
        <v>5646</v>
      </c>
      <c r="G88" s="87" t="s">
        <v>5677</v>
      </c>
      <c r="H88" s="87"/>
      <c r="I88" s="87"/>
      <c r="J88" s="87"/>
      <c r="K88" s="87"/>
      <c r="L88" s="370"/>
      <c r="M88" s="370"/>
      <c r="N88" s="138">
        <v>0</v>
      </c>
      <c r="O88" s="138">
        <v>865631.78</v>
      </c>
      <c r="P88" s="139">
        <v>865631.78</v>
      </c>
      <c r="Q88" s="87"/>
    </row>
    <row r="89" spans="1:18">
      <c r="A89" s="199"/>
      <c r="B89" s="200"/>
      <c r="C89" s="104"/>
      <c r="D89" s="201"/>
      <c r="E89" s="322"/>
      <c r="F89" s="199"/>
      <c r="G89" s="202"/>
      <c r="H89" s="202"/>
      <c r="I89" s="202"/>
      <c r="J89" s="202"/>
      <c r="K89" s="202"/>
      <c r="L89" s="391"/>
      <c r="M89" s="391"/>
      <c r="N89" s="203"/>
      <c r="O89" s="203"/>
      <c r="P89" s="204"/>
      <c r="Q89" s="202"/>
    </row>
    <row r="90" spans="1:18">
      <c r="G90" s="147" t="s">
        <v>554</v>
      </c>
      <c r="H90" s="147"/>
      <c r="I90" s="147"/>
      <c r="J90" s="147"/>
      <c r="K90" s="147"/>
      <c r="L90" s="147"/>
      <c r="M90" s="147"/>
      <c r="N90" s="113">
        <f>+SUBTOTAL(9,N8:N88)</f>
        <v>532509710.86000001</v>
      </c>
      <c r="O90" s="113">
        <f>+SUBTOTAL(9,O8:O88)</f>
        <v>562836773.45000017</v>
      </c>
      <c r="P90" s="113">
        <f>+SUBTOTAL(9,P8:P88)</f>
        <v>1095346484.3099999</v>
      </c>
      <c r="Q90" s="113"/>
    </row>
    <row r="93" spans="1:18">
      <c r="A93" s="66"/>
      <c r="B93" s="66"/>
      <c r="C93" s="104"/>
      <c r="D93" s="66"/>
      <c r="G93" s="66"/>
      <c r="H93" s="66"/>
      <c r="I93" s="66"/>
      <c r="J93" s="66"/>
      <c r="K93" s="72"/>
      <c r="L93" s="72"/>
      <c r="M93" s="72"/>
      <c r="N93" s="66"/>
      <c r="O93" s="158"/>
      <c r="P93" s="158"/>
      <c r="Q93" s="66"/>
      <c r="R93" s="66"/>
    </row>
    <row r="94" spans="1:18">
      <c r="A94" s="66"/>
      <c r="B94" s="66"/>
      <c r="C94" s="104"/>
      <c r="D94" s="66"/>
      <c r="G94" s="66"/>
      <c r="H94" s="66"/>
      <c r="I94" s="66"/>
      <c r="J94" s="66"/>
      <c r="K94" s="72"/>
      <c r="L94" s="72"/>
      <c r="M94" s="72"/>
      <c r="N94" s="66"/>
      <c r="O94" s="158"/>
      <c r="P94" s="158"/>
      <c r="Q94" s="66"/>
      <c r="R94" s="66"/>
    </row>
    <row r="95" spans="1:18">
      <c r="A95" s="66"/>
      <c r="B95" s="66"/>
      <c r="C95" s="104"/>
      <c r="D95" s="66"/>
      <c r="G95" s="66"/>
      <c r="H95" s="66"/>
      <c r="I95" s="66"/>
      <c r="J95" s="66"/>
      <c r="K95" s="72"/>
      <c r="L95" s="72"/>
      <c r="M95" s="72"/>
      <c r="N95" s="66"/>
      <c r="O95" s="158"/>
      <c r="P95" s="158"/>
      <c r="Q95" s="66"/>
      <c r="R95" s="66"/>
    </row>
    <row r="96" spans="1:18">
      <c r="A96" s="66"/>
      <c r="B96" s="66"/>
      <c r="C96" s="104"/>
      <c r="D96" s="66"/>
      <c r="G96" s="66"/>
      <c r="H96" s="66"/>
      <c r="I96" s="66"/>
      <c r="J96" s="66"/>
      <c r="K96" s="72"/>
      <c r="L96" s="72"/>
      <c r="M96" s="72"/>
      <c r="N96" s="66"/>
      <c r="O96" s="158"/>
      <c r="P96" s="158"/>
      <c r="Q96" s="66"/>
      <c r="R96" s="66"/>
    </row>
    <row r="97" spans="1:18">
      <c r="A97" s="66"/>
      <c r="B97" s="66"/>
      <c r="C97" s="104"/>
      <c r="D97" s="66"/>
      <c r="G97" s="66"/>
      <c r="H97" s="66"/>
      <c r="I97" s="66"/>
      <c r="J97" s="66"/>
      <c r="K97" s="72"/>
      <c r="L97" s="72"/>
      <c r="M97" s="72"/>
      <c r="N97" s="66"/>
      <c r="O97" s="158"/>
      <c r="P97" s="158"/>
      <c r="Q97" s="66"/>
      <c r="R97" s="66"/>
    </row>
    <row r="98" spans="1:18">
      <c r="A98" s="66"/>
      <c r="B98" s="66"/>
      <c r="C98" s="104"/>
      <c r="D98" s="66"/>
      <c r="E98" s="64"/>
      <c r="G98" s="66"/>
      <c r="H98" s="66"/>
      <c r="I98" s="66"/>
      <c r="J98" s="66"/>
      <c r="K98" s="72"/>
      <c r="L98" s="72"/>
      <c r="M98" s="72"/>
      <c r="N98" s="66"/>
      <c r="O98" s="158"/>
      <c r="P98" s="158"/>
      <c r="Q98" s="66"/>
      <c r="R98" s="66"/>
    </row>
    <row r="99" spans="1:18">
      <c r="A99" s="66"/>
      <c r="B99" s="66"/>
      <c r="C99" s="104"/>
      <c r="D99" s="66"/>
      <c r="G99" s="66"/>
      <c r="H99" s="66"/>
      <c r="I99" s="66"/>
      <c r="J99" s="66"/>
      <c r="K99" s="72"/>
      <c r="L99" s="72"/>
      <c r="M99" s="72"/>
      <c r="N99" s="66"/>
      <c r="O99" s="158"/>
      <c r="P99" s="158"/>
      <c r="Q99" s="66"/>
      <c r="R99" s="66"/>
    </row>
    <row r="103" spans="1:18">
      <c r="A103" s="369" t="s">
        <v>1579</v>
      </c>
    </row>
    <row r="104" spans="1:18">
      <c r="A104" s="368" t="s">
        <v>1580</v>
      </c>
    </row>
    <row r="105" spans="1:18">
      <c r="A105" s="368" t="s">
        <v>1581</v>
      </c>
    </row>
    <row r="106" spans="1:18">
      <c r="A106" s="368"/>
    </row>
    <row r="107" spans="1:18">
      <c r="A107" s="368" t="s">
        <v>1582</v>
      </c>
    </row>
    <row r="108" spans="1:18">
      <c r="A108" s="368" t="s">
        <v>1583</v>
      </c>
    </row>
  </sheetData>
  <sheetProtection formatCells="0" formatColumns="0" formatRows="0" autoFilter="0"/>
  <protectedRanges>
    <protectedRange sqref="H8:M89 Q8:Q89"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80"/>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MARZO DE 2023</v>
      </c>
      <c r="B3" s="115"/>
      <c r="C3" s="115"/>
      <c r="D3" s="132"/>
      <c r="E3" s="132"/>
      <c r="F3" s="132"/>
      <c r="G3" s="141"/>
      <c r="H3" s="115"/>
      <c r="I3" s="115"/>
      <c r="J3" s="115"/>
      <c r="K3" s="115"/>
      <c r="L3" s="115"/>
      <c r="M3" s="115"/>
      <c r="N3" s="115"/>
      <c r="O3" s="114"/>
      <c r="P3" s="114"/>
      <c r="Q3" s="115"/>
    </row>
    <row r="4" spans="1:17" ht="13.5" customHeight="1">
      <c r="A4" s="65" t="str">
        <f>+'CUT MN'!A4</f>
        <v>ACTUALIZADO AL : 6 de abril de 2023 Hrs. 13:20</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9" t="s">
        <v>1572</v>
      </c>
      <c r="B6" s="470"/>
      <c r="C6" s="80"/>
      <c r="D6" s="81"/>
      <c r="E6" s="80"/>
      <c r="F6" s="80"/>
      <c r="G6" s="105"/>
      <c r="H6" s="469" t="s">
        <v>1574</v>
      </c>
      <c r="I6" s="470"/>
      <c r="J6" s="469" t="s">
        <v>1575</v>
      </c>
      <c r="K6" s="470"/>
      <c r="L6" s="467" t="s">
        <v>1576</v>
      </c>
      <c r="M6" s="468"/>
      <c r="N6" s="467" t="s">
        <v>1577</v>
      </c>
      <c r="O6" s="468"/>
      <c r="P6" s="114"/>
      <c r="Q6" s="117"/>
    </row>
    <row r="7" spans="1:17" ht="38.25">
      <c r="A7" s="272" t="s">
        <v>657</v>
      </c>
      <c r="B7" s="272" t="s">
        <v>658</v>
      </c>
      <c r="C7" s="159" t="s">
        <v>664</v>
      </c>
      <c r="D7" s="353" t="s">
        <v>1571</v>
      </c>
      <c r="E7" s="83" t="s">
        <v>552</v>
      </c>
      <c r="F7" s="83" t="s">
        <v>1573</v>
      </c>
      <c r="G7" s="83" t="s">
        <v>36</v>
      </c>
      <c r="H7" s="272" t="s">
        <v>659</v>
      </c>
      <c r="I7" s="272" t="s">
        <v>662</v>
      </c>
      <c r="J7" s="272" t="s">
        <v>660</v>
      </c>
      <c r="K7" s="272" t="s">
        <v>661</v>
      </c>
      <c r="L7" s="271" t="s">
        <v>1308</v>
      </c>
      <c r="M7" s="270" t="s">
        <v>1309</v>
      </c>
      <c r="N7" s="270" t="s">
        <v>1294</v>
      </c>
      <c r="O7" s="270" t="s">
        <v>1295</v>
      </c>
      <c r="P7" s="84" t="s">
        <v>663</v>
      </c>
      <c r="Q7" s="116" t="s">
        <v>1578</v>
      </c>
    </row>
    <row r="8" spans="1:17" ht="51">
      <c r="A8" s="68" t="s">
        <v>541</v>
      </c>
      <c r="B8" s="68">
        <v>2</v>
      </c>
      <c r="C8" s="69" t="s">
        <v>590</v>
      </c>
      <c r="D8" s="108">
        <v>44938</v>
      </c>
      <c r="E8" s="68">
        <v>28</v>
      </c>
      <c r="F8" s="68" t="s">
        <v>613</v>
      </c>
      <c r="G8" s="106" t="s">
        <v>2167</v>
      </c>
      <c r="H8" s="68"/>
      <c r="I8" s="68"/>
      <c r="J8" s="68"/>
      <c r="K8" s="68"/>
      <c r="L8" s="134">
        <v>31119800.66</v>
      </c>
      <c r="M8" s="134">
        <v>0</v>
      </c>
      <c r="N8" s="134">
        <v>213481832.52760002</v>
      </c>
      <c r="O8" s="134">
        <v>0</v>
      </c>
      <c r="P8" s="140">
        <v>213481832.52760002</v>
      </c>
      <c r="Q8" s="68"/>
    </row>
    <row r="9" spans="1:17" ht="51">
      <c r="A9" s="68">
        <v>513</v>
      </c>
      <c r="B9" s="68">
        <v>1</v>
      </c>
      <c r="C9" s="69" t="s">
        <v>160</v>
      </c>
      <c r="D9" s="108">
        <v>44938</v>
      </c>
      <c r="E9" s="68">
        <v>28</v>
      </c>
      <c r="F9" s="68" t="s">
        <v>1586</v>
      </c>
      <c r="G9" s="106" t="s">
        <v>2167</v>
      </c>
      <c r="H9" s="68"/>
      <c r="I9" s="68"/>
      <c r="J9" s="68"/>
      <c r="K9" s="68"/>
      <c r="L9" s="134">
        <v>0</v>
      </c>
      <c r="M9" s="134">
        <v>31119800.66</v>
      </c>
      <c r="N9" s="134">
        <v>0</v>
      </c>
      <c r="O9" s="134">
        <v>213481832.52760002</v>
      </c>
      <c r="P9" s="140">
        <v>213481832.52760002</v>
      </c>
      <c r="Q9" s="68"/>
    </row>
    <row r="10" spans="1:17" ht="51">
      <c r="A10" s="68" t="s">
        <v>541</v>
      </c>
      <c r="B10" s="68">
        <v>2</v>
      </c>
      <c r="C10" s="69" t="s">
        <v>590</v>
      </c>
      <c r="D10" s="108">
        <v>44965</v>
      </c>
      <c r="E10" s="68">
        <v>314</v>
      </c>
      <c r="F10" s="68" t="s">
        <v>613</v>
      </c>
      <c r="G10" s="106" t="s">
        <v>2940</v>
      </c>
      <c r="H10" s="68"/>
      <c r="I10" s="68"/>
      <c r="J10" s="68"/>
      <c r="K10" s="68"/>
      <c r="L10" s="134">
        <v>128607.61</v>
      </c>
      <c r="M10" s="134">
        <v>0</v>
      </c>
      <c r="N10" s="134">
        <v>882248.20460000006</v>
      </c>
      <c r="O10" s="134">
        <v>0</v>
      </c>
      <c r="P10" s="140">
        <v>882248.20460000006</v>
      </c>
      <c r="Q10" s="68"/>
    </row>
    <row r="11" spans="1:17" ht="51">
      <c r="A11" s="68">
        <v>10</v>
      </c>
      <c r="B11" s="68">
        <v>1</v>
      </c>
      <c r="C11" s="69" t="s">
        <v>38</v>
      </c>
      <c r="D11" s="108">
        <v>44965</v>
      </c>
      <c r="E11" s="68">
        <v>314</v>
      </c>
      <c r="F11" s="68" t="s">
        <v>2941</v>
      </c>
      <c r="G11" s="106" t="s">
        <v>2940</v>
      </c>
      <c r="H11" s="68"/>
      <c r="I11" s="68"/>
      <c r="J11" s="68"/>
      <c r="K11" s="68"/>
      <c r="L11" s="134">
        <v>0</v>
      </c>
      <c r="M11" s="134">
        <v>128607.61</v>
      </c>
      <c r="N11" s="134">
        <v>0</v>
      </c>
      <c r="O11" s="134">
        <v>882248.20460000006</v>
      </c>
      <c r="P11" s="140">
        <v>882248.20460000006</v>
      </c>
      <c r="Q11" s="68"/>
    </row>
    <row r="12" spans="1:17" ht="51">
      <c r="A12" s="68">
        <v>206</v>
      </c>
      <c r="B12" s="68">
        <v>4</v>
      </c>
      <c r="C12" s="69" t="s">
        <v>87</v>
      </c>
      <c r="D12" s="108">
        <v>44987</v>
      </c>
      <c r="E12" s="68">
        <v>645</v>
      </c>
      <c r="F12" s="68" t="s">
        <v>5621</v>
      </c>
      <c r="G12" s="106" t="s">
        <v>5678</v>
      </c>
      <c r="H12" s="68"/>
      <c r="I12" s="68"/>
      <c r="J12" s="68"/>
      <c r="K12" s="68"/>
      <c r="L12" s="134">
        <v>3134510.92</v>
      </c>
      <c r="M12" s="134">
        <v>0</v>
      </c>
      <c r="N12" s="134">
        <v>21502744.911200002</v>
      </c>
      <c r="O12" s="134">
        <v>0</v>
      </c>
      <c r="P12" s="140">
        <v>21502744.911200002</v>
      </c>
      <c r="Q12" s="68"/>
    </row>
    <row r="13" spans="1:17" ht="51">
      <c r="A13" s="68">
        <v>206</v>
      </c>
      <c r="B13" s="68">
        <v>4</v>
      </c>
      <c r="C13" s="69" t="s">
        <v>87</v>
      </c>
      <c r="D13" s="108">
        <v>44987</v>
      </c>
      <c r="E13" s="68">
        <v>647</v>
      </c>
      <c r="F13" s="68" t="s">
        <v>5621</v>
      </c>
      <c r="G13" s="106" t="s">
        <v>5678</v>
      </c>
      <c r="H13" s="68"/>
      <c r="I13" s="68"/>
      <c r="J13" s="68"/>
      <c r="K13" s="68"/>
      <c r="L13" s="134">
        <v>81810.61</v>
      </c>
      <c r="M13" s="134">
        <v>0</v>
      </c>
      <c r="N13" s="134">
        <v>561220.78460000001</v>
      </c>
      <c r="O13" s="134">
        <v>0</v>
      </c>
      <c r="P13" s="140">
        <v>561220.78460000001</v>
      </c>
      <c r="Q13" s="68"/>
    </row>
    <row r="14" spans="1:17" ht="51">
      <c r="A14" s="68" t="s">
        <v>541</v>
      </c>
      <c r="B14" s="68">
        <v>2</v>
      </c>
      <c r="C14" s="69" t="s">
        <v>590</v>
      </c>
      <c r="D14" s="108">
        <v>44987</v>
      </c>
      <c r="E14" s="68">
        <v>645</v>
      </c>
      <c r="F14" s="68" t="s">
        <v>613</v>
      </c>
      <c r="G14" s="106" t="s">
        <v>5678</v>
      </c>
      <c r="H14" s="68"/>
      <c r="I14" s="68"/>
      <c r="J14" s="68"/>
      <c r="K14" s="68"/>
      <c r="L14" s="134">
        <v>0</v>
      </c>
      <c r="M14" s="134">
        <v>3134510.92</v>
      </c>
      <c r="N14" s="134">
        <v>0</v>
      </c>
      <c r="O14" s="134">
        <v>21502744.911200002</v>
      </c>
      <c r="P14" s="140">
        <v>21502744.911200002</v>
      </c>
      <c r="Q14" s="68"/>
    </row>
    <row r="15" spans="1:17" ht="51">
      <c r="A15" s="68" t="s">
        <v>541</v>
      </c>
      <c r="B15" s="68">
        <v>2</v>
      </c>
      <c r="C15" s="69" t="s">
        <v>590</v>
      </c>
      <c r="D15" s="108">
        <v>44987</v>
      </c>
      <c r="E15" s="68">
        <v>647</v>
      </c>
      <c r="F15" s="68" t="s">
        <v>613</v>
      </c>
      <c r="G15" s="106" t="s">
        <v>5678</v>
      </c>
      <c r="H15" s="68"/>
      <c r="I15" s="68"/>
      <c r="J15" s="68"/>
      <c r="K15" s="68"/>
      <c r="L15" s="134">
        <v>0</v>
      </c>
      <c r="M15" s="134">
        <v>81810.61</v>
      </c>
      <c r="N15" s="134">
        <v>0</v>
      </c>
      <c r="O15" s="134">
        <v>561220.78460000001</v>
      </c>
      <c r="P15" s="140">
        <v>561220.78460000001</v>
      </c>
      <c r="Q15" s="68"/>
    </row>
    <row r="16" spans="1:17" ht="63.75">
      <c r="A16" s="68">
        <v>291</v>
      </c>
      <c r="B16" s="68">
        <v>1</v>
      </c>
      <c r="C16" s="69" t="s">
        <v>119</v>
      </c>
      <c r="D16" s="108">
        <v>44994</v>
      </c>
      <c r="E16" s="68">
        <v>743</v>
      </c>
      <c r="F16" s="68" t="s">
        <v>5679</v>
      </c>
      <c r="G16" s="106" t="s">
        <v>5680</v>
      </c>
      <c r="H16" s="68"/>
      <c r="I16" s="68"/>
      <c r="J16" s="68"/>
      <c r="K16" s="68"/>
      <c r="L16" s="134">
        <v>420000</v>
      </c>
      <c r="M16" s="134">
        <v>0</v>
      </c>
      <c r="N16" s="134">
        <v>2881200</v>
      </c>
      <c r="O16" s="134">
        <v>0</v>
      </c>
      <c r="P16" s="140">
        <v>2881200</v>
      </c>
      <c r="Q16" s="68"/>
    </row>
    <row r="17" spans="1:17" ht="63.75">
      <c r="A17" s="68">
        <v>291</v>
      </c>
      <c r="B17" s="68">
        <v>8</v>
      </c>
      <c r="C17" s="69" t="s">
        <v>119</v>
      </c>
      <c r="D17" s="108">
        <v>44994</v>
      </c>
      <c r="E17" s="68">
        <v>744</v>
      </c>
      <c r="F17" s="68" t="s">
        <v>5628</v>
      </c>
      <c r="G17" s="106" t="s">
        <v>5681</v>
      </c>
      <c r="H17" s="68"/>
      <c r="I17" s="68"/>
      <c r="J17" s="68"/>
      <c r="K17" s="68"/>
      <c r="L17" s="134">
        <v>2500000</v>
      </c>
      <c r="M17" s="134">
        <v>0</v>
      </c>
      <c r="N17" s="134">
        <v>17150000</v>
      </c>
      <c r="O17" s="134">
        <v>0</v>
      </c>
      <c r="P17" s="140">
        <v>17150000</v>
      </c>
      <c r="Q17" s="68"/>
    </row>
    <row r="18" spans="1:17" ht="63.75">
      <c r="A18" s="68">
        <v>291</v>
      </c>
      <c r="B18" s="68">
        <v>1</v>
      </c>
      <c r="C18" s="69" t="s">
        <v>119</v>
      </c>
      <c r="D18" s="108">
        <v>44994</v>
      </c>
      <c r="E18" s="68">
        <v>746</v>
      </c>
      <c r="F18" s="68" t="s">
        <v>5682</v>
      </c>
      <c r="G18" s="106" t="s">
        <v>5683</v>
      </c>
      <c r="H18" s="68"/>
      <c r="I18" s="68"/>
      <c r="J18" s="68"/>
      <c r="K18" s="68"/>
      <c r="L18" s="134">
        <v>1442000</v>
      </c>
      <c r="M18" s="134">
        <v>0</v>
      </c>
      <c r="N18" s="134">
        <v>9892120</v>
      </c>
      <c r="O18" s="134">
        <v>0</v>
      </c>
      <c r="P18" s="140">
        <v>9892120</v>
      </c>
      <c r="Q18" s="68"/>
    </row>
    <row r="19" spans="1:17" ht="63.75">
      <c r="A19" s="68">
        <v>291</v>
      </c>
      <c r="B19" s="68">
        <v>1</v>
      </c>
      <c r="C19" s="69" t="s">
        <v>119</v>
      </c>
      <c r="D19" s="108">
        <v>44994</v>
      </c>
      <c r="E19" s="68">
        <v>747</v>
      </c>
      <c r="F19" s="68" t="s">
        <v>5684</v>
      </c>
      <c r="G19" s="106" t="s">
        <v>5685</v>
      </c>
      <c r="H19" s="68"/>
      <c r="I19" s="68"/>
      <c r="J19" s="68"/>
      <c r="K19" s="68"/>
      <c r="L19" s="134">
        <v>500000</v>
      </c>
      <c r="M19" s="134">
        <v>0</v>
      </c>
      <c r="N19" s="134">
        <v>3430000</v>
      </c>
      <c r="O19" s="134">
        <v>0</v>
      </c>
      <c r="P19" s="140">
        <v>3430000</v>
      </c>
      <c r="Q19" s="68"/>
    </row>
    <row r="20" spans="1:17" ht="63.75">
      <c r="A20" s="68">
        <v>291</v>
      </c>
      <c r="B20" s="68">
        <v>1</v>
      </c>
      <c r="C20" s="69" t="s">
        <v>119</v>
      </c>
      <c r="D20" s="108">
        <v>44994</v>
      </c>
      <c r="E20" s="68">
        <v>748</v>
      </c>
      <c r="F20" s="68" t="s">
        <v>5686</v>
      </c>
      <c r="G20" s="106" t="s">
        <v>5687</v>
      </c>
      <c r="H20" s="68"/>
      <c r="I20" s="68"/>
      <c r="J20" s="68"/>
      <c r="K20" s="68"/>
      <c r="L20" s="134">
        <v>1400000</v>
      </c>
      <c r="M20" s="134">
        <v>0</v>
      </c>
      <c r="N20" s="134">
        <v>9604000</v>
      </c>
      <c r="O20" s="134">
        <v>0</v>
      </c>
      <c r="P20" s="140">
        <v>9604000</v>
      </c>
      <c r="Q20" s="68"/>
    </row>
    <row r="21" spans="1:17" ht="63.75">
      <c r="A21" s="68" t="s">
        <v>541</v>
      </c>
      <c r="B21" s="68">
        <v>2</v>
      </c>
      <c r="C21" s="69" t="s">
        <v>590</v>
      </c>
      <c r="D21" s="108">
        <v>44994</v>
      </c>
      <c r="E21" s="68">
        <v>743</v>
      </c>
      <c r="F21" s="68" t="s">
        <v>613</v>
      </c>
      <c r="G21" s="106" t="s">
        <v>5680</v>
      </c>
      <c r="H21" s="68"/>
      <c r="I21" s="68"/>
      <c r="J21" s="68"/>
      <c r="K21" s="68"/>
      <c r="L21" s="134">
        <v>0</v>
      </c>
      <c r="M21" s="134">
        <v>420000</v>
      </c>
      <c r="N21" s="134">
        <v>0</v>
      </c>
      <c r="O21" s="134">
        <v>2881200</v>
      </c>
      <c r="P21" s="140">
        <v>2881200</v>
      </c>
      <c r="Q21" s="68"/>
    </row>
    <row r="22" spans="1:17" ht="63.75">
      <c r="A22" s="68" t="s">
        <v>541</v>
      </c>
      <c r="B22" s="68">
        <v>2</v>
      </c>
      <c r="C22" s="69" t="s">
        <v>590</v>
      </c>
      <c r="D22" s="108">
        <v>44994</v>
      </c>
      <c r="E22" s="68">
        <v>744</v>
      </c>
      <c r="F22" s="68" t="s">
        <v>613</v>
      </c>
      <c r="G22" s="106" t="s">
        <v>5681</v>
      </c>
      <c r="H22" s="68"/>
      <c r="I22" s="68"/>
      <c r="J22" s="68"/>
      <c r="K22" s="68"/>
      <c r="L22" s="134">
        <v>0</v>
      </c>
      <c r="M22" s="134">
        <v>2500000</v>
      </c>
      <c r="N22" s="134">
        <v>0</v>
      </c>
      <c r="O22" s="134">
        <v>17150000</v>
      </c>
      <c r="P22" s="140">
        <v>17150000</v>
      </c>
      <c r="Q22" s="68"/>
    </row>
    <row r="23" spans="1:17" ht="63.75">
      <c r="A23" s="68" t="s">
        <v>541</v>
      </c>
      <c r="B23" s="68">
        <v>2</v>
      </c>
      <c r="C23" s="69" t="s">
        <v>590</v>
      </c>
      <c r="D23" s="108">
        <v>44994</v>
      </c>
      <c r="E23" s="68">
        <v>746</v>
      </c>
      <c r="F23" s="68" t="s">
        <v>613</v>
      </c>
      <c r="G23" s="106" t="s">
        <v>5683</v>
      </c>
      <c r="H23" s="68"/>
      <c r="I23" s="68"/>
      <c r="J23" s="68"/>
      <c r="K23" s="68"/>
      <c r="L23" s="134">
        <v>0</v>
      </c>
      <c r="M23" s="134">
        <v>1442000</v>
      </c>
      <c r="N23" s="134">
        <v>0</v>
      </c>
      <c r="O23" s="134">
        <v>9892120</v>
      </c>
      <c r="P23" s="140">
        <v>9892120</v>
      </c>
      <c r="Q23" s="68"/>
    </row>
    <row r="24" spans="1:17" ht="63.75">
      <c r="A24" s="68" t="s">
        <v>541</v>
      </c>
      <c r="B24" s="68">
        <v>2</v>
      </c>
      <c r="C24" s="69" t="s">
        <v>590</v>
      </c>
      <c r="D24" s="108">
        <v>44994</v>
      </c>
      <c r="E24" s="68">
        <v>747</v>
      </c>
      <c r="F24" s="68" t="s">
        <v>613</v>
      </c>
      <c r="G24" s="106" t="s">
        <v>5685</v>
      </c>
      <c r="H24" s="68"/>
      <c r="I24" s="68"/>
      <c r="J24" s="68"/>
      <c r="K24" s="68"/>
      <c r="L24" s="134">
        <v>0</v>
      </c>
      <c r="M24" s="134">
        <v>500000</v>
      </c>
      <c r="N24" s="134">
        <v>0</v>
      </c>
      <c r="O24" s="134">
        <v>3430000</v>
      </c>
      <c r="P24" s="140">
        <v>3430000</v>
      </c>
      <c r="Q24" s="68"/>
    </row>
    <row r="25" spans="1:17" ht="63.75">
      <c r="A25" s="68" t="s">
        <v>541</v>
      </c>
      <c r="B25" s="68">
        <v>2</v>
      </c>
      <c r="C25" s="69" t="s">
        <v>590</v>
      </c>
      <c r="D25" s="108">
        <v>44994</v>
      </c>
      <c r="E25" s="68">
        <v>748</v>
      </c>
      <c r="F25" s="68" t="s">
        <v>613</v>
      </c>
      <c r="G25" s="106" t="s">
        <v>5687</v>
      </c>
      <c r="H25" s="68"/>
      <c r="I25" s="68"/>
      <c r="J25" s="68"/>
      <c r="K25" s="68"/>
      <c r="L25" s="134">
        <v>0</v>
      </c>
      <c r="M25" s="134">
        <v>1400000</v>
      </c>
      <c r="N25" s="134">
        <v>0</v>
      </c>
      <c r="O25" s="134">
        <v>9604000</v>
      </c>
      <c r="P25" s="140">
        <v>9604000</v>
      </c>
      <c r="Q25" s="68"/>
    </row>
    <row r="26" spans="1:17" ht="51">
      <c r="A26" s="68">
        <v>383</v>
      </c>
      <c r="B26" s="68">
        <v>1</v>
      </c>
      <c r="C26" s="69" t="s">
        <v>1246</v>
      </c>
      <c r="D26" s="108">
        <v>45000</v>
      </c>
      <c r="E26" s="68">
        <v>797</v>
      </c>
      <c r="F26" s="68" t="s">
        <v>5688</v>
      </c>
      <c r="G26" s="106" t="s">
        <v>5689</v>
      </c>
      <c r="H26" s="68"/>
      <c r="I26" s="68"/>
      <c r="J26" s="68"/>
      <c r="K26" s="68"/>
      <c r="L26" s="134">
        <v>30259.79</v>
      </c>
      <c r="M26" s="134">
        <v>0</v>
      </c>
      <c r="N26" s="134">
        <v>207582.1594</v>
      </c>
      <c r="O26" s="134">
        <v>0</v>
      </c>
      <c r="P26" s="140">
        <v>207582.1594</v>
      </c>
      <c r="Q26" s="68"/>
    </row>
    <row r="27" spans="1:17" ht="63.75">
      <c r="A27" s="68">
        <v>514</v>
      </c>
      <c r="B27" s="68">
        <v>1</v>
      </c>
      <c r="C27" s="69" t="s">
        <v>161</v>
      </c>
      <c r="D27" s="108">
        <v>45000</v>
      </c>
      <c r="E27" s="68">
        <v>799</v>
      </c>
      <c r="F27" s="68" t="s">
        <v>5690</v>
      </c>
      <c r="G27" s="106" t="s">
        <v>5691</v>
      </c>
      <c r="H27" s="68"/>
      <c r="I27" s="68"/>
      <c r="J27" s="68"/>
      <c r="K27" s="68"/>
      <c r="L27" s="134">
        <v>7.29</v>
      </c>
      <c r="M27" s="134">
        <v>0</v>
      </c>
      <c r="N27" s="134">
        <v>50.009399999999999</v>
      </c>
      <c r="O27" s="134">
        <v>0</v>
      </c>
      <c r="P27" s="140">
        <v>50.009399999999999</v>
      </c>
      <c r="Q27" s="68"/>
    </row>
    <row r="28" spans="1:17" ht="51">
      <c r="A28" s="68" t="s">
        <v>541</v>
      </c>
      <c r="B28" s="68">
        <v>2</v>
      </c>
      <c r="C28" s="69" t="s">
        <v>590</v>
      </c>
      <c r="D28" s="108">
        <v>45000</v>
      </c>
      <c r="E28" s="68">
        <v>797</v>
      </c>
      <c r="F28" s="68" t="s">
        <v>613</v>
      </c>
      <c r="G28" s="106" t="s">
        <v>5689</v>
      </c>
      <c r="H28" s="68"/>
      <c r="I28" s="68"/>
      <c r="J28" s="68"/>
      <c r="K28" s="68"/>
      <c r="L28" s="134">
        <v>0</v>
      </c>
      <c r="M28" s="134">
        <v>30259.79</v>
      </c>
      <c r="N28" s="134">
        <v>0</v>
      </c>
      <c r="O28" s="134">
        <v>207582.1594</v>
      </c>
      <c r="P28" s="140">
        <v>207582.1594</v>
      </c>
      <c r="Q28" s="68"/>
    </row>
    <row r="29" spans="1:17" ht="63.75">
      <c r="A29" s="68" t="s">
        <v>541</v>
      </c>
      <c r="B29" s="68">
        <v>2</v>
      </c>
      <c r="C29" s="69" t="s">
        <v>590</v>
      </c>
      <c r="D29" s="108">
        <v>45000</v>
      </c>
      <c r="E29" s="68">
        <v>799</v>
      </c>
      <c r="F29" s="68" t="s">
        <v>613</v>
      </c>
      <c r="G29" s="106" t="s">
        <v>5691</v>
      </c>
      <c r="H29" s="68"/>
      <c r="I29" s="68"/>
      <c r="J29" s="68"/>
      <c r="K29" s="68"/>
      <c r="L29" s="134">
        <v>0</v>
      </c>
      <c r="M29" s="134">
        <v>7.29</v>
      </c>
      <c r="N29" s="134">
        <v>0</v>
      </c>
      <c r="O29" s="134">
        <v>50.009399999999999</v>
      </c>
      <c r="P29" s="140">
        <v>50.009399999999999</v>
      </c>
      <c r="Q29" s="68"/>
    </row>
    <row r="30" spans="1:17" ht="51">
      <c r="A30" s="68">
        <v>287</v>
      </c>
      <c r="B30" s="68">
        <v>10</v>
      </c>
      <c r="C30" s="69" t="s">
        <v>116</v>
      </c>
      <c r="D30" s="108">
        <v>45001</v>
      </c>
      <c r="E30" s="68">
        <v>823</v>
      </c>
      <c r="F30" s="68" t="s">
        <v>5692</v>
      </c>
      <c r="G30" s="106" t="s">
        <v>5693</v>
      </c>
      <c r="H30" s="68"/>
      <c r="I30" s="68"/>
      <c r="J30" s="68"/>
      <c r="K30" s="68"/>
      <c r="L30" s="134">
        <v>3000000</v>
      </c>
      <c r="M30" s="134">
        <v>0</v>
      </c>
      <c r="N30" s="134">
        <v>20580000</v>
      </c>
      <c r="O30" s="134">
        <v>0</v>
      </c>
      <c r="P30" s="140">
        <v>20580000</v>
      </c>
      <c r="Q30" s="68"/>
    </row>
    <row r="31" spans="1:17" ht="63.75">
      <c r="A31" s="68">
        <v>46</v>
      </c>
      <c r="B31" s="68">
        <v>5</v>
      </c>
      <c r="C31" s="69" t="s">
        <v>1380</v>
      </c>
      <c r="D31" s="108">
        <v>45001</v>
      </c>
      <c r="E31" s="68">
        <v>824</v>
      </c>
      <c r="F31" s="68" t="s">
        <v>5634</v>
      </c>
      <c r="G31" s="106" t="s">
        <v>5694</v>
      </c>
      <c r="H31" s="68"/>
      <c r="I31" s="68"/>
      <c r="J31" s="68"/>
      <c r="K31" s="68"/>
      <c r="L31" s="134">
        <v>100000</v>
      </c>
      <c r="M31" s="134">
        <v>0</v>
      </c>
      <c r="N31" s="134">
        <v>686000</v>
      </c>
      <c r="O31" s="134">
        <v>0</v>
      </c>
      <c r="P31" s="140">
        <v>686000</v>
      </c>
      <c r="Q31" s="68"/>
    </row>
    <row r="32" spans="1:17" ht="51">
      <c r="A32" s="68" t="s">
        <v>541</v>
      </c>
      <c r="B32" s="68">
        <v>2</v>
      </c>
      <c r="C32" s="69" t="s">
        <v>590</v>
      </c>
      <c r="D32" s="108">
        <v>45001</v>
      </c>
      <c r="E32" s="68">
        <v>823</v>
      </c>
      <c r="F32" s="68" t="s">
        <v>613</v>
      </c>
      <c r="G32" s="106" t="s">
        <v>5693</v>
      </c>
      <c r="H32" s="68"/>
      <c r="I32" s="68"/>
      <c r="J32" s="68"/>
      <c r="K32" s="68"/>
      <c r="L32" s="134">
        <v>0</v>
      </c>
      <c r="M32" s="134">
        <v>3000000</v>
      </c>
      <c r="N32" s="134">
        <v>0</v>
      </c>
      <c r="O32" s="134">
        <v>20580000</v>
      </c>
      <c r="P32" s="140">
        <v>20580000</v>
      </c>
      <c r="Q32" s="68"/>
    </row>
    <row r="33" spans="1:17" ht="63.75">
      <c r="A33" s="68" t="s">
        <v>541</v>
      </c>
      <c r="B33" s="68">
        <v>2</v>
      </c>
      <c r="C33" s="69" t="s">
        <v>590</v>
      </c>
      <c r="D33" s="108">
        <v>45001</v>
      </c>
      <c r="E33" s="68">
        <v>824</v>
      </c>
      <c r="F33" s="68" t="s">
        <v>613</v>
      </c>
      <c r="G33" s="106" t="s">
        <v>5694</v>
      </c>
      <c r="H33" s="68"/>
      <c r="I33" s="68"/>
      <c r="J33" s="68"/>
      <c r="K33" s="68"/>
      <c r="L33" s="134">
        <v>0</v>
      </c>
      <c r="M33" s="134">
        <v>100000</v>
      </c>
      <c r="N33" s="134">
        <v>0</v>
      </c>
      <c r="O33" s="134">
        <v>686000</v>
      </c>
      <c r="P33" s="140">
        <v>686000</v>
      </c>
      <c r="Q33" s="68"/>
    </row>
    <row r="34" spans="1:17" ht="51">
      <c r="A34" s="68">
        <v>35</v>
      </c>
      <c r="B34" s="68">
        <v>1</v>
      </c>
      <c r="C34" s="69" t="s">
        <v>43</v>
      </c>
      <c r="D34" s="108">
        <v>45001</v>
      </c>
      <c r="E34" s="68">
        <v>815</v>
      </c>
      <c r="F34" s="68" t="s">
        <v>5633</v>
      </c>
      <c r="G34" s="106" t="s">
        <v>5695</v>
      </c>
      <c r="H34" s="68"/>
      <c r="I34" s="68"/>
      <c r="J34" s="68"/>
      <c r="K34" s="68"/>
      <c r="L34" s="134">
        <v>2752908.25</v>
      </c>
      <c r="M34" s="134">
        <v>0</v>
      </c>
      <c r="N34" s="134">
        <v>18884950.595000003</v>
      </c>
      <c r="O34" s="134">
        <v>0</v>
      </c>
      <c r="P34" s="140">
        <v>18884950.595000003</v>
      </c>
      <c r="Q34" s="68"/>
    </row>
    <row r="35" spans="1:17" ht="51">
      <c r="A35" s="68" t="s">
        <v>541</v>
      </c>
      <c r="B35" s="68">
        <v>2</v>
      </c>
      <c r="C35" s="69" t="s">
        <v>590</v>
      </c>
      <c r="D35" s="108">
        <v>45001</v>
      </c>
      <c r="E35" s="68">
        <v>815</v>
      </c>
      <c r="F35" s="68" t="s">
        <v>613</v>
      </c>
      <c r="G35" s="106" t="s">
        <v>5695</v>
      </c>
      <c r="H35" s="68"/>
      <c r="I35" s="68"/>
      <c r="J35" s="68"/>
      <c r="K35" s="68"/>
      <c r="L35" s="134">
        <v>0</v>
      </c>
      <c r="M35" s="134">
        <v>2752908.25</v>
      </c>
      <c r="N35" s="134">
        <v>0</v>
      </c>
      <c r="O35" s="134">
        <v>18884950.595000003</v>
      </c>
      <c r="P35" s="140">
        <v>18884950.595000003</v>
      </c>
      <c r="Q35" s="68"/>
    </row>
    <row r="36" spans="1:17" ht="51">
      <c r="A36" s="68">
        <v>389</v>
      </c>
      <c r="B36" s="68">
        <v>1</v>
      </c>
      <c r="C36" s="69" t="s">
        <v>1426</v>
      </c>
      <c r="D36" s="108">
        <v>45005</v>
      </c>
      <c r="E36" s="68">
        <v>832</v>
      </c>
      <c r="F36" s="68" t="s">
        <v>5635</v>
      </c>
      <c r="G36" s="106" t="s">
        <v>5696</v>
      </c>
      <c r="H36" s="68"/>
      <c r="I36" s="68"/>
      <c r="J36" s="68"/>
      <c r="K36" s="68"/>
      <c r="L36" s="134">
        <v>277704.83</v>
      </c>
      <c r="M36" s="134">
        <v>0</v>
      </c>
      <c r="N36" s="134">
        <v>1905055.1338000002</v>
      </c>
      <c r="O36" s="134">
        <v>0</v>
      </c>
      <c r="P36" s="140">
        <v>1905055.1338000002</v>
      </c>
      <c r="Q36" s="68"/>
    </row>
    <row r="37" spans="1:17" ht="51">
      <c r="A37" s="68" t="s">
        <v>541</v>
      </c>
      <c r="B37" s="68">
        <v>2</v>
      </c>
      <c r="C37" s="69" t="s">
        <v>590</v>
      </c>
      <c r="D37" s="108">
        <v>45005</v>
      </c>
      <c r="E37" s="68">
        <v>832</v>
      </c>
      <c r="F37" s="68" t="s">
        <v>613</v>
      </c>
      <c r="G37" s="106" t="s">
        <v>5696</v>
      </c>
      <c r="H37" s="68"/>
      <c r="I37" s="68"/>
      <c r="J37" s="68"/>
      <c r="K37" s="68"/>
      <c r="L37" s="134">
        <v>0</v>
      </c>
      <c r="M37" s="134">
        <v>277704.83</v>
      </c>
      <c r="N37" s="134">
        <v>0</v>
      </c>
      <c r="O37" s="134">
        <v>1905055.1338000002</v>
      </c>
      <c r="P37" s="140">
        <v>1905055.1338000002</v>
      </c>
      <c r="Q37" s="68"/>
    </row>
    <row r="38" spans="1:17" ht="51">
      <c r="A38" s="68">
        <v>287</v>
      </c>
      <c r="B38" s="68">
        <v>10</v>
      </c>
      <c r="C38" s="69" t="s">
        <v>116</v>
      </c>
      <c r="D38" s="108">
        <v>45007</v>
      </c>
      <c r="E38" s="68">
        <v>956</v>
      </c>
      <c r="F38" s="68" t="s">
        <v>5697</v>
      </c>
      <c r="G38" s="106" t="s">
        <v>5698</v>
      </c>
      <c r="H38" s="68"/>
      <c r="I38" s="68"/>
      <c r="J38" s="68"/>
      <c r="K38" s="68"/>
      <c r="L38" s="134">
        <v>2500000</v>
      </c>
      <c r="M38" s="134">
        <v>0</v>
      </c>
      <c r="N38" s="134">
        <v>17150000</v>
      </c>
      <c r="O38" s="134">
        <v>0</v>
      </c>
      <c r="P38" s="140">
        <v>17150000</v>
      </c>
      <c r="Q38" s="68"/>
    </row>
    <row r="39" spans="1:17" ht="51">
      <c r="A39" s="68" t="s">
        <v>541</v>
      </c>
      <c r="B39" s="68">
        <v>2</v>
      </c>
      <c r="C39" s="69" t="s">
        <v>590</v>
      </c>
      <c r="D39" s="108">
        <v>45007</v>
      </c>
      <c r="E39" s="68">
        <v>956</v>
      </c>
      <c r="F39" s="68" t="s">
        <v>613</v>
      </c>
      <c r="G39" s="106" t="s">
        <v>5698</v>
      </c>
      <c r="H39" s="68"/>
      <c r="I39" s="68"/>
      <c r="J39" s="68"/>
      <c r="K39" s="68"/>
      <c r="L39" s="134">
        <v>0</v>
      </c>
      <c r="M39" s="134">
        <v>2500000</v>
      </c>
      <c r="N39" s="134">
        <v>0</v>
      </c>
      <c r="O39" s="134">
        <v>17150000</v>
      </c>
      <c r="P39" s="140">
        <v>17150000</v>
      </c>
      <c r="Q39" s="68"/>
    </row>
    <row r="40" spans="1:17" ht="51">
      <c r="A40" s="68">
        <v>291</v>
      </c>
      <c r="B40" s="68">
        <v>1</v>
      </c>
      <c r="C40" s="69" t="s">
        <v>119</v>
      </c>
      <c r="D40" s="108">
        <v>45009</v>
      </c>
      <c r="E40" s="68">
        <v>1111</v>
      </c>
      <c r="F40" s="68" t="s">
        <v>5699</v>
      </c>
      <c r="G40" s="106" t="s">
        <v>5700</v>
      </c>
      <c r="H40" s="68"/>
      <c r="I40" s="68"/>
      <c r="J40" s="68"/>
      <c r="K40" s="68"/>
      <c r="L40" s="134">
        <v>850000</v>
      </c>
      <c r="M40" s="134">
        <v>0</v>
      </c>
      <c r="N40" s="134">
        <v>5831000</v>
      </c>
      <c r="O40" s="134">
        <v>0</v>
      </c>
      <c r="P40" s="140">
        <v>5831000</v>
      </c>
      <c r="Q40" s="68"/>
    </row>
    <row r="41" spans="1:17" ht="51">
      <c r="A41" s="68">
        <v>291</v>
      </c>
      <c r="B41" s="68">
        <v>8</v>
      </c>
      <c r="C41" s="69" t="s">
        <v>119</v>
      </c>
      <c r="D41" s="108">
        <v>45009</v>
      </c>
      <c r="E41" s="68">
        <v>1113</v>
      </c>
      <c r="F41" s="68" t="s">
        <v>5628</v>
      </c>
      <c r="G41" s="106" t="s">
        <v>5701</v>
      </c>
      <c r="H41" s="68"/>
      <c r="I41" s="68"/>
      <c r="J41" s="68"/>
      <c r="K41" s="68"/>
      <c r="L41" s="134">
        <v>1500000</v>
      </c>
      <c r="M41" s="134">
        <v>0</v>
      </c>
      <c r="N41" s="134">
        <v>10290000</v>
      </c>
      <c r="O41" s="134">
        <v>0</v>
      </c>
      <c r="P41" s="140">
        <v>10290000</v>
      </c>
      <c r="Q41" s="68"/>
    </row>
    <row r="42" spans="1:17" ht="51">
      <c r="A42" s="68">
        <v>291</v>
      </c>
      <c r="B42" s="68">
        <v>1</v>
      </c>
      <c r="C42" s="69" t="s">
        <v>119</v>
      </c>
      <c r="D42" s="108">
        <v>45009</v>
      </c>
      <c r="E42" s="68">
        <v>1115</v>
      </c>
      <c r="F42" s="68" t="s">
        <v>5702</v>
      </c>
      <c r="G42" s="106" t="s">
        <v>5703</v>
      </c>
      <c r="H42" s="68"/>
      <c r="I42" s="68"/>
      <c r="J42" s="68"/>
      <c r="K42" s="68"/>
      <c r="L42" s="134">
        <v>1000000</v>
      </c>
      <c r="M42" s="134">
        <v>0</v>
      </c>
      <c r="N42" s="134">
        <v>6860000</v>
      </c>
      <c r="O42" s="134">
        <v>0</v>
      </c>
      <c r="P42" s="140">
        <v>6860000</v>
      </c>
      <c r="Q42" s="68"/>
    </row>
    <row r="43" spans="1:17" ht="51">
      <c r="A43" s="68">
        <v>291</v>
      </c>
      <c r="B43" s="68">
        <v>1</v>
      </c>
      <c r="C43" s="69" t="s">
        <v>119</v>
      </c>
      <c r="D43" s="108">
        <v>45009</v>
      </c>
      <c r="E43" s="68">
        <v>1117</v>
      </c>
      <c r="F43" s="68" t="s">
        <v>5638</v>
      </c>
      <c r="G43" s="106" t="s">
        <v>5704</v>
      </c>
      <c r="H43" s="68"/>
      <c r="I43" s="68"/>
      <c r="J43" s="68"/>
      <c r="K43" s="68"/>
      <c r="L43" s="134">
        <v>57400</v>
      </c>
      <c r="M43" s="134">
        <v>0</v>
      </c>
      <c r="N43" s="134">
        <v>393764</v>
      </c>
      <c r="O43" s="134">
        <v>0</v>
      </c>
      <c r="P43" s="140">
        <v>393764</v>
      </c>
      <c r="Q43" s="68"/>
    </row>
    <row r="44" spans="1:17" ht="51">
      <c r="A44" s="68" t="s">
        <v>541</v>
      </c>
      <c r="B44" s="68">
        <v>2</v>
      </c>
      <c r="C44" s="69" t="s">
        <v>590</v>
      </c>
      <c r="D44" s="108">
        <v>45009</v>
      </c>
      <c r="E44" s="68">
        <v>1111</v>
      </c>
      <c r="F44" s="68" t="s">
        <v>613</v>
      </c>
      <c r="G44" s="106" t="s">
        <v>5700</v>
      </c>
      <c r="H44" s="68"/>
      <c r="I44" s="68"/>
      <c r="J44" s="68"/>
      <c r="K44" s="68"/>
      <c r="L44" s="134">
        <v>0</v>
      </c>
      <c r="M44" s="134">
        <v>850000</v>
      </c>
      <c r="N44" s="134">
        <v>0</v>
      </c>
      <c r="O44" s="134">
        <v>5831000</v>
      </c>
      <c r="P44" s="140">
        <v>5831000</v>
      </c>
      <c r="Q44" s="68"/>
    </row>
    <row r="45" spans="1:17" ht="51">
      <c r="A45" s="68" t="s">
        <v>541</v>
      </c>
      <c r="B45" s="68">
        <v>2</v>
      </c>
      <c r="C45" s="69" t="s">
        <v>590</v>
      </c>
      <c r="D45" s="108">
        <v>45009</v>
      </c>
      <c r="E45" s="68">
        <v>1113</v>
      </c>
      <c r="F45" s="68" t="s">
        <v>613</v>
      </c>
      <c r="G45" s="106" t="s">
        <v>5701</v>
      </c>
      <c r="H45" s="68"/>
      <c r="I45" s="68"/>
      <c r="J45" s="68"/>
      <c r="K45" s="68"/>
      <c r="L45" s="134">
        <v>0</v>
      </c>
      <c r="M45" s="134">
        <v>1500000</v>
      </c>
      <c r="N45" s="134">
        <v>0</v>
      </c>
      <c r="O45" s="134">
        <v>10290000</v>
      </c>
      <c r="P45" s="140">
        <v>10290000</v>
      </c>
      <c r="Q45" s="68"/>
    </row>
    <row r="46" spans="1:17" ht="51">
      <c r="A46" s="68" t="s">
        <v>541</v>
      </c>
      <c r="B46" s="68">
        <v>2</v>
      </c>
      <c r="C46" s="69" t="s">
        <v>590</v>
      </c>
      <c r="D46" s="108">
        <v>45009</v>
      </c>
      <c r="E46" s="68">
        <v>1115</v>
      </c>
      <c r="F46" s="68" t="s">
        <v>613</v>
      </c>
      <c r="G46" s="106" t="s">
        <v>5703</v>
      </c>
      <c r="H46" s="68"/>
      <c r="I46" s="68"/>
      <c r="J46" s="68"/>
      <c r="K46" s="68"/>
      <c r="L46" s="134">
        <v>0</v>
      </c>
      <c r="M46" s="134">
        <v>1000000</v>
      </c>
      <c r="N46" s="134">
        <v>0</v>
      </c>
      <c r="O46" s="134">
        <v>6860000</v>
      </c>
      <c r="P46" s="140">
        <v>6860000</v>
      </c>
      <c r="Q46" s="68"/>
    </row>
    <row r="47" spans="1:17" ht="51">
      <c r="A47" s="68" t="s">
        <v>541</v>
      </c>
      <c r="B47" s="68">
        <v>2</v>
      </c>
      <c r="C47" s="69" t="s">
        <v>590</v>
      </c>
      <c r="D47" s="108">
        <v>45009</v>
      </c>
      <c r="E47" s="68">
        <v>1117</v>
      </c>
      <c r="F47" s="68" t="s">
        <v>613</v>
      </c>
      <c r="G47" s="106" t="s">
        <v>5704</v>
      </c>
      <c r="H47" s="68"/>
      <c r="I47" s="68"/>
      <c r="J47" s="68"/>
      <c r="K47" s="68"/>
      <c r="L47" s="134">
        <v>0</v>
      </c>
      <c r="M47" s="134">
        <v>57400</v>
      </c>
      <c r="N47" s="134">
        <v>0</v>
      </c>
      <c r="O47" s="134">
        <v>393764</v>
      </c>
      <c r="P47" s="140">
        <v>393764</v>
      </c>
      <c r="Q47" s="68"/>
    </row>
    <row r="48" spans="1:17" ht="51">
      <c r="A48" s="68" t="s">
        <v>541</v>
      </c>
      <c r="B48" s="68">
        <v>2</v>
      </c>
      <c r="C48" s="69" t="s">
        <v>590</v>
      </c>
      <c r="D48" s="108">
        <v>45012</v>
      </c>
      <c r="E48" s="68">
        <v>1121</v>
      </c>
      <c r="F48" s="68" t="s">
        <v>613</v>
      </c>
      <c r="G48" s="106" t="s">
        <v>5705</v>
      </c>
      <c r="H48" s="68"/>
      <c r="I48" s="68"/>
      <c r="J48" s="68"/>
      <c r="K48" s="68"/>
      <c r="L48" s="134">
        <v>7.29</v>
      </c>
      <c r="M48" s="134">
        <v>0</v>
      </c>
      <c r="N48" s="134">
        <v>50.009399999999999</v>
      </c>
      <c r="O48" s="134">
        <v>0</v>
      </c>
      <c r="P48" s="140">
        <v>50.009399999999999</v>
      </c>
      <c r="Q48" s="68"/>
    </row>
    <row r="49" spans="1:17" ht="51">
      <c r="A49" s="68" t="s">
        <v>541</v>
      </c>
      <c r="B49" s="68">
        <v>2</v>
      </c>
      <c r="C49" s="69" t="s">
        <v>590</v>
      </c>
      <c r="D49" s="108">
        <v>45012</v>
      </c>
      <c r="E49" s="68">
        <v>1123</v>
      </c>
      <c r="F49" s="68" t="s">
        <v>613</v>
      </c>
      <c r="G49" s="106" t="s">
        <v>5706</v>
      </c>
      <c r="H49" s="68"/>
      <c r="I49" s="68"/>
      <c r="J49" s="68"/>
      <c r="K49" s="68"/>
      <c r="L49" s="134">
        <v>7.29</v>
      </c>
      <c r="M49" s="134">
        <v>0</v>
      </c>
      <c r="N49" s="134">
        <v>50.009399999999999</v>
      </c>
      <c r="O49" s="134">
        <v>0</v>
      </c>
      <c r="P49" s="140">
        <v>50.009399999999999</v>
      </c>
      <c r="Q49" s="68"/>
    </row>
    <row r="50" spans="1:17" ht="51">
      <c r="A50" s="68">
        <v>514</v>
      </c>
      <c r="B50" s="68">
        <v>1</v>
      </c>
      <c r="C50" s="69" t="s">
        <v>161</v>
      </c>
      <c r="D50" s="108">
        <v>45012</v>
      </c>
      <c r="E50" s="68">
        <v>1121</v>
      </c>
      <c r="F50" s="68" t="s">
        <v>5690</v>
      </c>
      <c r="G50" s="106" t="s">
        <v>5705</v>
      </c>
      <c r="H50" s="68"/>
      <c r="I50" s="68"/>
      <c r="J50" s="68"/>
      <c r="K50" s="68"/>
      <c r="L50" s="134">
        <v>0</v>
      </c>
      <c r="M50" s="134">
        <v>7.29</v>
      </c>
      <c r="N50" s="134">
        <v>0</v>
      </c>
      <c r="O50" s="134">
        <v>50.009399999999999</v>
      </c>
      <c r="P50" s="140">
        <v>50.009399999999999</v>
      </c>
      <c r="Q50" s="68"/>
    </row>
    <row r="51" spans="1:17" ht="51">
      <c r="A51" s="68">
        <v>514</v>
      </c>
      <c r="B51" s="68">
        <v>1</v>
      </c>
      <c r="C51" s="69" t="s">
        <v>161</v>
      </c>
      <c r="D51" s="108">
        <v>45012</v>
      </c>
      <c r="E51" s="68">
        <v>1123</v>
      </c>
      <c r="F51" s="68" t="s">
        <v>5690</v>
      </c>
      <c r="G51" s="106" t="s">
        <v>5706</v>
      </c>
      <c r="H51" s="68"/>
      <c r="I51" s="68"/>
      <c r="J51" s="68"/>
      <c r="K51" s="68"/>
      <c r="L51" s="134">
        <v>0</v>
      </c>
      <c r="M51" s="134">
        <v>7.29</v>
      </c>
      <c r="N51" s="134">
        <v>0</v>
      </c>
      <c r="O51" s="134">
        <v>50.009399999999999</v>
      </c>
      <c r="P51" s="140">
        <v>50.009399999999999</v>
      </c>
      <c r="Q51" s="68"/>
    </row>
    <row r="52" spans="1:17" ht="51">
      <c r="A52" s="68">
        <v>46</v>
      </c>
      <c r="B52" s="68">
        <v>5</v>
      </c>
      <c r="C52" s="69" t="s">
        <v>1380</v>
      </c>
      <c r="D52" s="108">
        <v>45012</v>
      </c>
      <c r="E52" s="68">
        <v>1119</v>
      </c>
      <c r="F52" s="68" t="s">
        <v>5641</v>
      </c>
      <c r="G52" s="106" t="s">
        <v>5707</v>
      </c>
      <c r="H52" s="68"/>
      <c r="I52" s="68"/>
      <c r="J52" s="68"/>
      <c r="K52" s="68"/>
      <c r="L52" s="134">
        <v>25000000</v>
      </c>
      <c r="M52" s="134">
        <v>0</v>
      </c>
      <c r="N52" s="134">
        <v>171500000</v>
      </c>
      <c r="O52" s="134">
        <v>0</v>
      </c>
      <c r="P52" s="140">
        <v>171500000</v>
      </c>
      <c r="Q52" s="68"/>
    </row>
    <row r="53" spans="1:17" ht="51">
      <c r="A53" s="68" t="s">
        <v>541</v>
      </c>
      <c r="B53" s="68">
        <v>2</v>
      </c>
      <c r="C53" s="69" t="s">
        <v>590</v>
      </c>
      <c r="D53" s="108">
        <v>45012</v>
      </c>
      <c r="E53" s="68">
        <v>1119</v>
      </c>
      <c r="F53" s="68" t="s">
        <v>613</v>
      </c>
      <c r="G53" s="106" t="s">
        <v>5707</v>
      </c>
      <c r="H53" s="68"/>
      <c r="I53" s="68"/>
      <c r="J53" s="68"/>
      <c r="K53" s="68"/>
      <c r="L53" s="134">
        <v>0</v>
      </c>
      <c r="M53" s="134">
        <v>25000000</v>
      </c>
      <c r="N53" s="134">
        <v>0</v>
      </c>
      <c r="O53" s="134">
        <v>171500000</v>
      </c>
      <c r="P53" s="140">
        <v>171500000</v>
      </c>
      <c r="Q53" s="68"/>
    </row>
    <row r="54" spans="1:17" ht="51">
      <c r="A54" s="68">
        <v>117</v>
      </c>
      <c r="B54" s="68">
        <v>1</v>
      </c>
      <c r="C54" s="69" t="s">
        <v>54</v>
      </c>
      <c r="D54" s="108">
        <v>45014</v>
      </c>
      <c r="E54" s="68">
        <v>1185</v>
      </c>
      <c r="F54" s="68" t="s">
        <v>5643</v>
      </c>
      <c r="G54" s="106" t="s">
        <v>5708</v>
      </c>
      <c r="H54" s="68"/>
      <c r="I54" s="68"/>
      <c r="J54" s="68"/>
      <c r="K54" s="68"/>
      <c r="L54" s="134">
        <v>158547.89000000001</v>
      </c>
      <c r="M54" s="134">
        <v>0</v>
      </c>
      <c r="N54" s="134">
        <v>1087638.5254000002</v>
      </c>
      <c r="O54" s="134">
        <v>0</v>
      </c>
      <c r="P54" s="140">
        <v>1087638.5254000002</v>
      </c>
      <c r="Q54" s="68"/>
    </row>
    <row r="55" spans="1:17" ht="51">
      <c r="A55" s="68" t="s">
        <v>541</v>
      </c>
      <c r="B55" s="68">
        <v>2</v>
      </c>
      <c r="C55" s="69" t="s">
        <v>590</v>
      </c>
      <c r="D55" s="108">
        <v>45014</v>
      </c>
      <c r="E55" s="68">
        <v>1185</v>
      </c>
      <c r="F55" s="68" t="s">
        <v>613</v>
      </c>
      <c r="G55" s="106" t="s">
        <v>5708</v>
      </c>
      <c r="H55" s="68"/>
      <c r="I55" s="68"/>
      <c r="J55" s="68"/>
      <c r="K55" s="68"/>
      <c r="L55" s="134">
        <v>0</v>
      </c>
      <c r="M55" s="134">
        <v>158547.89000000001</v>
      </c>
      <c r="N55" s="134">
        <v>0</v>
      </c>
      <c r="O55" s="134">
        <v>1087638.5254000002</v>
      </c>
      <c r="P55" s="140">
        <v>1087638.5254000002</v>
      </c>
      <c r="Q55" s="68"/>
    </row>
    <row r="56" spans="1:17" ht="51">
      <c r="A56" s="68">
        <v>46</v>
      </c>
      <c r="B56" s="68">
        <v>5</v>
      </c>
      <c r="C56" s="69" t="s">
        <v>1380</v>
      </c>
      <c r="D56" s="108">
        <v>45014</v>
      </c>
      <c r="E56" s="68">
        <v>1160</v>
      </c>
      <c r="F56" s="68" t="s">
        <v>5644</v>
      </c>
      <c r="G56" s="106" t="s">
        <v>5709</v>
      </c>
      <c r="H56" s="68"/>
      <c r="I56" s="68"/>
      <c r="J56" s="68"/>
      <c r="K56" s="68"/>
      <c r="L56" s="134">
        <v>600000</v>
      </c>
      <c r="M56" s="134">
        <v>0</v>
      </c>
      <c r="N56" s="134">
        <v>4116000</v>
      </c>
      <c r="O56" s="134">
        <v>0</v>
      </c>
      <c r="P56" s="140">
        <v>4116000</v>
      </c>
      <c r="Q56" s="68"/>
    </row>
    <row r="57" spans="1:17" ht="51">
      <c r="A57" s="68" t="s">
        <v>541</v>
      </c>
      <c r="B57" s="68">
        <v>2</v>
      </c>
      <c r="C57" s="69" t="s">
        <v>590</v>
      </c>
      <c r="D57" s="108">
        <v>45014</v>
      </c>
      <c r="E57" s="68">
        <v>1160</v>
      </c>
      <c r="F57" s="68" t="s">
        <v>613</v>
      </c>
      <c r="G57" s="106" t="s">
        <v>5709</v>
      </c>
      <c r="H57" s="68"/>
      <c r="I57" s="68"/>
      <c r="J57" s="68"/>
      <c r="K57" s="68"/>
      <c r="L57" s="134">
        <v>0</v>
      </c>
      <c r="M57" s="134">
        <v>600000</v>
      </c>
      <c r="N57" s="134">
        <v>0</v>
      </c>
      <c r="O57" s="134">
        <v>4116000</v>
      </c>
      <c r="P57" s="140">
        <v>4116000</v>
      </c>
      <c r="Q57" s="68"/>
    </row>
    <row r="58" spans="1:17" ht="51">
      <c r="A58" s="68">
        <v>573</v>
      </c>
      <c r="B58" s="68">
        <v>1</v>
      </c>
      <c r="C58" s="69" t="s">
        <v>167</v>
      </c>
      <c r="D58" s="108">
        <v>45015</v>
      </c>
      <c r="E58" s="68">
        <v>1207</v>
      </c>
      <c r="F58" s="68" t="s">
        <v>5645</v>
      </c>
      <c r="G58" s="106" t="s">
        <v>5710</v>
      </c>
      <c r="H58" s="68"/>
      <c r="I58" s="68"/>
      <c r="J58" s="68"/>
      <c r="K58" s="68"/>
      <c r="L58" s="134">
        <v>1106700.8700000001</v>
      </c>
      <c r="M58" s="134">
        <v>0</v>
      </c>
      <c r="N58" s="134">
        <v>7591967.9682000009</v>
      </c>
      <c r="O58" s="134">
        <v>0</v>
      </c>
      <c r="P58" s="140">
        <v>7591967.9682000009</v>
      </c>
      <c r="Q58" s="68"/>
    </row>
    <row r="59" spans="1:17" ht="51">
      <c r="A59" s="68" t="s">
        <v>541</v>
      </c>
      <c r="B59" s="68">
        <v>2</v>
      </c>
      <c r="C59" s="69" t="s">
        <v>590</v>
      </c>
      <c r="D59" s="108">
        <v>45015</v>
      </c>
      <c r="E59" s="68">
        <v>1207</v>
      </c>
      <c r="F59" s="68" t="s">
        <v>613</v>
      </c>
      <c r="G59" s="106" t="s">
        <v>5710</v>
      </c>
      <c r="H59" s="68"/>
      <c r="I59" s="68"/>
      <c r="J59" s="68"/>
      <c r="K59" s="68"/>
      <c r="L59" s="134">
        <v>0</v>
      </c>
      <c r="M59" s="134">
        <v>1106700.8700000001</v>
      </c>
      <c r="N59" s="134">
        <v>0</v>
      </c>
      <c r="O59" s="134">
        <v>7591967.9682000009</v>
      </c>
      <c r="P59" s="140">
        <v>7591967.9682000009</v>
      </c>
      <c r="Q59" s="68"/>
    </row>
    <row r="60" spans="1:17" ht="63.75">
      <c r="A60" s="68">
        <v>86</v>
      </c>
      <c r="B60" s="68">
        <v>10</v>
      </c>
      <c r="C60" s="69" t="s">
        <v>50</v>
      </c>
      <c r="D60" s="108">
        <v>45015</v>
      </c>
      <c r="E60" s="68">
        <v>1204</v>
      </c>
      <c r="F60" s="68" t="s">
        <v>5646</v>
      </c>
      <c r="G60" s="106" t="s">
        <v>5711</v>
      </c>
      <c r="H60" s="68"/>
      <c r="I60" s="68"/>
      <c r="J60" s="68"/>
      <c r="K60" s="68"/>
      <c r="L60" s="134">
        <v>126185.39</v>
      </c>
      <c r="M60" s="134">
        <v>0</v>
      </c>
      <c r="N60" s="134">
        <v>865631.77540000004</v>
      </c>
      <c r="O60" s="134">
        <v>0</v>
      </c>
      <c r="P60" s="140">
        <v>865631.77540000004</v>
      </c>
      <c r="Q60" s="68"/>
    </row>
    <row r="61" spans="1:17" ht="63.75">
      <c r="A61" s="68" t="s">
        <v>541</v>
      </c>
      <c r="B61" s="68">
        <v>2</v>
      </c>
      <c r="C61" s="69" t="s">
        <v>590</v>
      </c>
      <c r="D61" s="108">
        <v>45015</v>
      </c>
      <c r="E61" s="68">
        <v>1204</v>
      </c>
      <c r="F61" s="68" t="s">
        <v>613</v>
      </c>
      <c r="G61" s="106" t="s">
        <v>5711</v>
      </c>
      <c r="H61" s="68"/>
      <c r="I61" s="68"/>
      <c r="J61" s="68"/>
      <c r="K61" s="68"/>
      <c r="L61" s="134">
        <v>0</v>
      </c>
      <c r="M61" s="134">
        <v>126185.39</v>
      </c>
      <c r="N61" s="134">
        <v>0</v>
      </c>
      <c r="O61" s="134">
        <v>865631.77540000004</v>
      </c>
      <c r="P61" s="140">
        <v>865631.77540000004</v>
      </c>
      <c r="Q61" s="68"/>
    </row>
    <row r="62" spans="1:17">
      <c r="A62" s="66"/>
      <c r="B62" s="66"/>
      <c r="C62" s="104"/>
      <c r="D62" s="123"/>
      <c r="H62" s="66"/>
      <c r="I62" s="66"/>
      <c r="J62" s="66"/>
      <c r="K62" s="66"/>
      <c r="L62" s="307"/>
      <c r="M62" s="307"/>
      <c r="N62" s="307"/>
      <c r="O62" s="307"/>
      <c r="P62" s="308"/>
      <c r="Q62" s="66"/>
    </row>
    <row r="63" spans="1:17">
      <c r="A63" s="91"/>
      <c r="B63" s="91"/>
      <c r="C63" s="91"/>
      <c r="D63" s="182"/>
      <c r="E63" s="182"/>
      <c r="F63" s="182"/>
      <c r="G63" s="372" t="s">
        <v>554</v>
      </c>
      <c r="H63" s="147"/>
      <c r="I63" s="147"/>
      <c r="J63" s="147"/>
      <c r="K63" s="147"/>
      <c r="L63" s="388">
        <f>+SUBTOTAL(9,L8:L61)</f>
        <v>79786458.689999998</v>
      </c>
      <c r="M63" s="388">
        <f>+SUBTOTAL(9,M8:M61)</f>
        <v>79786458.689999998</v>
      </c>
      <c r="N63" s="388">
        <f>+SUBTOTAL(9,N8:N61)</f>
        <v>547335106.6134001</v>
      </c>
      <c r="O63" s="388">
        <f>+SUBTOTAL(9,O8:O61)</f>
        <v>547335106.6134001</v>
      </c>
      <c r="P63" s="388">
        <f>+SUBTOTAL(9,P8:P61)</f>
        <v>1094670213.2268</v>
      </c>
      <c r="Q63" s="371"/>
    </row>
    <row r="64" spans="1:17">
      <c r="A64" s="92"/>
      <c r="B64" s="92"/>
      <c r="C64" s="92"/>
      <c r="D64" s="183"/>
      <c r="E64" s="183"/>
      <c r="F64" s="183"/>
      <c r="G64" s="143"/>
      <c r="H64" s="90"/>
      <c r="I64" s="90"/>
      <c r="J64" s="90"/>
      <c r="K64" s="90"/>
      <c r="L64" s="90"/>
      <c r="M64" s="90"/>
      <c r="Q64" s="90"/>
    </row>
    <row r="75" spans="1:1">
      <c r="A75" s="369" t="s">
        <v>1579</v>
      </c>
    </row>
    <row r="76" spans="1:1">
      <c r="A76" s="368" t="s">
        <v>1580</v>
      </c>
    </row>
    <row r="77" spans="1:1">
      <c r="A77" s="368" t="s">
        <v>1581</v>
      </c>
    </row>
    <row r="78" spans="1:1">
      <c r="A78" s="368"/>
    </row>
    <row r="79" spans="1:1">
      <c r="A79" s="368" t="s">
        <v>1582</v>
      </c>
    </row>
    <row r="80" spans="1:1">
      <c r="A80" s="368" t="s">
        <v>1583</v>
      </c>
    </row>
  </sheetData>
  <sheetProtection formatCells="0" formatColumns="0" formatRows="0" autoFilter="0"/>
  <protectedRanges>
    <protectedRange sqref="H8:K62 Q8:Q62"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9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MARZO DE 2023</v>
      </c>
      <c r="B3" s="125"/>
      <c r="C3" s="125"/>
      <c r="D3" s="127"/>
      <c r="E3" s="127"/>
      <c r="F3" s="127"/>
      <c r="G3" s="127"/>
      <c r="H3" s="127"/>
      <c r="I3" s="125"/>
    </row>
    <row r="4" spans="1:9" s="93" customFormat="1">
      <c r="A4" s="187" t="str">
        <f>+'CUT MN'!A4</f>
        <v>ACTUALIZADO AL : 6 de abril de 2023 Hrs. 13:20</v>
      </c>
      <c r="B4" s="76"/>
      <c r="C4" s="77"/>
      <c r="D4" s="78"/>
      <c r="E4" s="78"/>
      <c r="F4" s="128"/>
      <c r="G4" s="129"/>
      <c r="H4" s="129"/>
      <c r="I4" s="79"/>
    </row>
    <row r="5" spans="1:9" s="93" customFormat="1">
      <c r="A5" s="94"/>
      <c r="B5" s="95"/>
      <c r="C5" s="96"/>
      <c r="D5" s="130"/>
      <c r="E5" s="130"/>
      <c r="F5" s="130"/>
      <c r="G5" s="130"/>
      <c r="H5" s="135"/>
    </row>
    <row r="6" spans="1:9" s="93" customFormat="1">
      <c r="C6" s="97"/>
      <c r="D6" s="476" t="s">
        <v>617</v>
      </c>
      <c r="E6" s="476"/>
      <c r="F6" s="476"/>
      <c r="G6" s="476"/>
      <c r="H6" s="136"/>
    </row>
    <row r="7" spans="1:9">
      <c r="A7" s="379" t="s">
        <v>657</v>
      </c>
      <c r="B7" s="380" t="s">
        <v>658</v>
      </c>
      <c r="C7" s="381" t="s">
        <v>664</v>
      </c>
      <c r="D7" s="382" t="s">
        <v>634</v>
      </c>
      <c r="E7" s="382" t="s">
        <v>635</v>
      </c>
      <c r="F7" s="382" t="s">
        <v>636</v>
      </c>
      <c r="G7" s="382" t="s">
        <v>637</v>
      </c>
      <c r="H7" s="383" t="s">
        <v>665</v>
      </c>
    </row>
    <row r="8" spans="1:9">
      <c r="A8" s="188">
        <v>20</v>
      </c>
      <c r="B8" s="188">
        <v>1</v>
      </c>
      <c r="C8" s="189" t="s">
        <v>41</v>
      </c>
      <c r="D8" s="337">
        <v>10903784.59</v>
      </c>
      <c r="E8" s="337">
        <v>0</v>
      </c>
      <c r="F8" s="337">
        <v>4842720.6100000022</v>
      </c>
      <c r="G8" s="337">
        <v>0</v>
      </c>
      <c r="H8" s="338">
        <f>+D8+E8+F8+G8</f>
        <v>15746505.200000003</v>
      </c>
    </row>
    <row r="9" spans="1:9">
      <c r="A9" s="188">
        <v>20</v>
      </c>
      <c r="B9" s="188">
        <v>2</v>
      </c>
      <c r="C9" s="189" t="s">
        <v>41</v>
      </c>
      <c r="D9" s="337">
        <v>0</v>
      </c>
      <c r="E9" s="337">
        <v>0</v>
      </c>
      <c r="F9" s="337">
        <v>68760</v>
      </c>
      <c r="G9" s="337">
        <v>0</v>
      </c>
      <c r="H9" s="338">
        <f t="shared" ref="H9:H73" si="0">+D9+E9+F9+G9</f>
        <v>68760</v>
      </c>
    </row>
    <row r="10" spans="1:9">
      <c r="A10" s="188">
        <v>20</v>
      </c>
      <c r="B10" s="188">
        <v>3</v>
      </c>
      <c r="C10" s="189" t="s">
        <v>41</v>
      </c>
      <c r="D10" s="337">
        <v>0</v>
      </c>
      <c r="E10" s="337">
        <v>0</v>
      </c>
      <c r="F10" s="337">
        <v>744913.38</v>
      </c>
      <c r="G10" s="337">
        <v>0</v>
      </c>
      <c r="H10" s="338">
        <f t="shared" si="0"/>
        <v>744913.38</v>
      </c>
    </row>
    <row r="11" spans="1:9">
      <c r="A11" s="188">
        <v>20</v>
      </c>
      <c r="B11" s="188">
        <v>4</v>
      </c>
      <c r="C11" s="189" t="s">
        <v>41</v>
      </c>
      <c r="D11" s="337">
        <v>0</v>
      </c>
      <c r="E11" s="337">
        <v>0</v>
      </c>
      <c r="F11" s="337">
        <v>877851.52</v>
      </c>
      <c r="G11" s="337">
        <v>0</v>
      </c>
      <c r="H11" s="338">
        <f t="shared" si="0"/>
        <v>877851.52</v>
      </c>
    </row>
    <row r="12" spans="1:9">
      <c r="A12" s="188">
        <v>20</v>
      </c>
      <c r="B12" s="188">
        <v>5</v>
      </c>
      <c r="C12" s="189" t="s">
        <v>41</v>
      </c>
      <c r="D12" s="337">
        <v>0</v>
      </c>
      <c r="E12" s="337">
        <v>0</v>
      </c>
      <c r="F12" s="337">
        <v>75970.370000000112</v>
      </c>
      <c r="G12" s="337">
        <v>0</v>
      </c>
      <c r="H12" s="338">
        <f t="shared" si="0"/>
        <v>75970.370000000112</v>
      </c>
    </row>
    <row r="13" spans="1:9">
      <c r="A13" s="188">
        <v>20</v>
      </c>
      <c r="B13" s="188">
        <v>7</v>
      </c>
      <c r="C13" s="189" t="s">
        <v>41</v>
      </c>
      <c r="D13" s="337">
        <v>0</v>
      </c>
      <c r="E13" s="337">
        <v>0</v>
      </c>
      <c r="F13" s="337">
        <v>110080</v>
      </c>
      <c r="G13" s="337">
        <v>0</v>
      </c>
      <c r="H13" s="338">
        <f t="shared" si="0"/>
        <v>110080</v>
      </c>
    </row>
    <row r="14" spans="1:9">
      <c r="A14" s="188">
        <v>25</v>
      </c>
      <c r="B14" s="188">
        <v>1</v>
      </c>
      <c r="C14" s="189" t="s">
        <v>42</v>
      </c>
      <c r="D14" s="337">
        <v>0</v>
      </c>
      <c r="E14" s="337">
        <v>0</v>
      </c>
      <c r="F14" s="337">
        <v>1981866.399999999</v>
      </c>
      <c r="G14" s="337">
        <v>0</v>
      </c>
      <c r="H14" s="338">
        <f t="shared" si="0"/>
        <v>1981866.399999999</v>
      </c>
    </row>
    <row r="15" spans="1:9">
      <c r="A15" s="188">
        <v>41</v>
      </c>
      <c r="B15" s="188">
        <v>3</v>
      </c>
      <c r="C15" s="189" t="s">
        <v>44</v>
      </c>
      <c r="D15" s="337">
        <v>0</v>
      </c>
      <c r="E15" s="337">
        <v>0</v>
      </c>
      <c r="F15" s="337">
        <v>20488</v>
      </c>
      <c r="G15" s="337">
        <v>0</v>
      </c>
      <c r="H15" s="338">
        <f t="shared" si="0"/>
        <v>20488</v>
      </c>
    </row>
    <row r="16" spans="1:9">
      <c r="A16" s="188">
        <v>41</v>
      </c>
      <c r="B16" s="188">
        <v>4</v>
      </c>
      <c r="C16" s="189" t="s">
        <v>44</v>
      </c>
      <c r="D16" s="337">
        <v>9236757.4299999997</v>
      </c>
      <c r="E16" s="337">
        <v>0</v>
      </c>
      <c r="F16" s="337">
        <v>0</v>
      </c>
      <c r="G16" s="337">
        <v>0</v>
      </c>
      <c r="H16" s="338">
        <f t="shared" si="0"/>
        <v>9236757.4299999997</v>
      </c>
    </row>
    <row r="17" spans="1:8">
      <c r="A17" s="188">
        <v>46</v>
      </c>
      <c r="B17" s="188">
        <v>2</v>
      </c>
      <c r="C17" s="189" t="s">
        <v>1380</v>
      </c>
      <c r="D17" s="337">
        <v>10250750.84</v>
      </c>
      <c r="E17" s="337">
        <v>0</v>
      </c>
      <c r="F17" s="337">
        <v>408944.69</v>
      </c>
      <c r="G17" s="337">
        <v>0</v>
      </c>
      <c r="H17" s="338">
        <f t="shared" si="0"/>
        <v>10659695.529999999</v>
      </c>
    </row>
    <row r="18" spans="1:8">
      <c r="A18" s="188">
        <v>46</v>
      </c>
      <c r="B18" s="188">
        <v>4</v>
      </c>
      <c r="C18" s="189" t="s">
        <v>1380</v>
      </c>
      <c r="D18" s="337">
        <v>2131.5</v>
      </c>
      <c r="E18" s="337">
        <v>0</v>
      </c>
      <c r="F18" s="337">
        <v>0</v>
      </c>
      <c r="G18" s="337">
        <v>0</v>
      </c>
      <c r="H18" s="338">
        <f t="shared" si="0"/>
        <v>2131.5</v>
      </c>
    </row>
    <row r="19" spans="1:8">
      <c r="A19" s="188">
        <v>46</v>
      </c>
      <c r="B19" s="188">
        <v>19</v>
      </c>
      <c r="C19" s="189" t="s">
        <v>1380</v>
      </c>
      <c r="D19" s="337">
        <v>651.25</v>
      </c>
      <c r="E19" s="337">
        <v>0</v>
      </c>
      <c r="F19" s="337">
        <v>0</v>
      </c>
      <c r="G19" s="337">
        <v>0</v>
      </c>
      <c r="H19" s="338">
        <f t="shared" si="0"/>
        <v>651.25</v>
      </c>
    </row>
    <row r="20" spans="1:8">
      <c r="A20" s="188">
        <v>47</v>
      </c>
      <c r="B20" s="188">
        <v>26</v>
      </c>
      <c r="C20" s="189" t="s">
        <v>45</v>
      </c>
      <c r="D20" s="337">
        <v>0</v>
      </c>
      <c r="E20" s="337">
        <v>0</v>
      </c>
      <c r="F20" s="337">
        <v>106965.90999999999</v>
      </c>
      <c r="G20" s="337">
        <v>0</v>
      </c>
      <c r="H20" s="338">
        <f t="shared" si="0"/>
        <v>106965.90999999999</v>
      </c>
    </row>
    <row r="21" spans="1:8">
      <c r="A21" s="188">
        <v>47</v>
      </c>
      <c r="B21" s="188">
        <v>36</v>
      </c>
      <c r="C21" s="189" t="s">
        <v>45</v>
      </c>
      <c r="D21" s="337">
        <v>770000</v>
      </c>
      <c r="E21" s="337">
        <v>0</v>
      </c>
      <c r="F21" s="337">
        <v>0</v>
      </c>
      <c r="G21" s="337">
        <v>0</v>
      </c>
      <c r="H21" s="338">
        <f t="shared" si="0"/>
        <v>770000</v>
      </c>
    </row>
    <row r="22" spans="1:8">
      <c r="A22" s="188">
        <v>66</v>
      </c>
      <c r="B22" s="188">
        <v>2</v>
      </c>
      <c r="C22" s="189" t="s">
        <v>46</v>
      </c>
      <c r="D22" s="337">
        <v>0</v>
      </c>
      <c r="E22" s="337">
        <v>0</v>
      </c>
      <c r="F22" s="337">
        <v>4405</v>
      </c>
      <c r="G22" s="337">
        <v>0</v>
      </c>
      <c r="H22" s="338">
        <f t="shared" si="0"/>
        <v>4405</v>
      </c>
    </row>
    <row r="23" spans="1:8">
      <c r="A23" s="188">
        <v>70</v>
      </c>
      <c r="B23" s="188">
        <v>1</v>
      </c>
      <c r="C23" s="189" t="s">
        <v>47</v>
      </c>
      <c r="D23" s="337">
        <v>715017</v>
      </c>
      <c r="E23" s="337">
        <v>0</v>
      </c>
      <c r="F23" s="337">
        <v>0</v>
      </c>
      <c r="G23" s="337">
        <v>0</v>
      </c>
      <c r="H23" s="338">
        <f t="shared" si="0"/>
        <v>715017</v>
      </c>
    </row>
    <row r="24" spans="1:8">
      <c r="A24" s="188">
        <v>78</v>
      </c>
      <c r="B24" s="188">
        <v>3</v>
      </c>
      <c r="C24" s="189" t="s">
        <v>1381</v>
      </c>
      <c r="D24" s="337">
        <v>0</v>
      </c>
      <c r="E24" s="337">
        <v>0</v>
      </c>
      <c r="F24" s="337">
        <v>244.82999999999998</v>
      </c>
      <c r="G24" s="337">
        <v>0</v>
      </c>
      <c r="H24" s="338">
        <f t="shared" si="0"/>
        <v>244.82999999999998</v>
      </c>
    </row>
    <row r="25" spans="1:8">
      <c r="A25" s="188">
        <v>81</v>
      </c>
      <c r="B25" s="188">
        <v>1</v>
      </c>
      <c r="C25" s="189" t="s">
        <v>49</v>
      </c>
      <c r="D25" s="337">
        <v>39000000</v>
      </c>
      <c r="E25" s="337">
        <v>0</v>
      </c>
      <c r="F25" s="337">
        <v>0</v>
      </c>
      <c r="G25" s="337">
        <v>0</v>
      </c>
      <c r="H25" s="338">
        <f t="shared" si="0"/>
        <v>39000000</v>
      </c>
    </row>
    <row r="26" spans="1:8">
      <c r="A26" s="188">
        <v>81</v>
      </c>
      <c r="B26" s="188">
        <v>3</v>
      </c>
      <c r="C26" s="189" t="s">
        <v>49</v>
      </c>
      <c r="D26" s="337">
        <v>1315398.8400000001</v>
      </c>
      <c r="E26" s="337">
        <v>0</v>
      </c>
      <c r="F26" s="337">
        <v>0</v>
      </c>
      <c r="G26" s="337">
        <v>0</v>
      </c>
      <c r="H26" s="338">
        <f t="shared" si="0"/>
        <v>1315398.8400000001</v>
      </c>
    </row>
    <row r="27" spans="1:8">
      <c r="A27" s="188">
        <v>81</v>
      </c>
      <c r="B27" s="188">
        <v>16</v>
      </c>
      <c r="C27" s="189" t="s">
        <v>49</v>
      </c>
      <c r="D27" s="337">
        <v>0</v>
      </c>
      <c r="E27" s="337">
        <v>0</v>
      </c>
      <c r="F27" s="337">
        <v>6900</v>
      </c>
      <c r="G27" s="337">
        <v>0</v>
      </c>
      <c r="H27" s="338">
        <f t="shared" si="0"/>
        <v>6900</v>
      </c>
    </row>
    <row r="28" spans="1:8">
      <c r="A28" s="188">
        <v>81</v>
      </c>
      <c r="B28" s="188">
        <v>17</v>
      </c>
      <c r="C28" s="189" t="s">
        <v>49</v>
      </c>
      <c r="D28" s="337">
        <v>5000000</v>
      </c>
      <c r="E28" s="337">
        <v>0</v>
      </c>
      <c r="F28" s="337">
        <v>0</v>
      </c>
      <c r="G28" s="337">
        <v>0</v>
      </c>
      <c r="H28" s="338">
        <f t="shared" si="0"/>
        <v>5000000</v>
      </c>
    </row>
    <row r="29" spans="1:8">
      <c r="A29" s="188" t="s">
        <v>541</v>
      </c>
      <c r="B29" s="188">
        <v>2</v>
      </c>
      <c r="C29" s="189" t="s">
        <v>590</v>
      </c>
      <c r="D29" s="337">
        <v>588612021.80999994</v>
      </c>
      <c r="E29" s="337">
        <v>0</v>
      </c>
      <c r="F29" s="337">
        <v>0</v>
      </c>
      <c r="G29" s="337">
        <v>0</v>
      </c>
      <c r="H29" s="338">
        <f t="shared" si="0"/>
        <v>588612021.80999994</v>
      </c>
    </row>
    <row r="30" spans="1:8">
      <c r="A30" s="188">
        <v>108</v>
      </c>
      <c r="B30" s="188">
        <v>1</v>
      </c>
      <c r="C30" s="189" t="s">
        <v>51</v>
      </c>
      <c r="D30" s="337">
        <v>0</v>
      </c>
      <c r="E30" s="337">
        <v>0</v>
      </c>
      <c r="F30" s="337">
        <v>0</v>
      </c>
      <c r="G30" s="337">
        <v>21465</v>
      </c>
      <c r="H30" s="338">
        <f t="shared" si="0"/>
        <v>21465</v>
      </c>
    </row>
    <row r="31" spans="1:8">
      <c r="A31" s="188">
        <v>109</v>
      </c>
      <c r="B31" s="188">
        <v>1</v>
      </c>
      <c r="C31" s="189" t="s">
        <v>614</v>
      </c>
      <c r="D31" s="337">
        <v>0</v>
      </c>
      <c r="E31" s="337">
        <v>0</v>
      </c>
      <c r="F31" s="337">
        <v>0</v>
      </c>
      <c r="G31" s="337">
        <v>101597.51999999999</v>
      </c>
      <c r="H31" s="338">
        <f t="shared" si="0"/>
        <v>101597.51999999999</v>
      </c>
    </row>
    <row r="32" spans="1:8">
      <c r="A32" s="188">
        <v>117</v>
      </c>
      <c r="B32" s="188">
        <v>1</v>
      </c>
      <c r="C32" s="189" t="s">
        <v>54</v>
      </c>
      <c r="D32" s="337">
        <v>0</v>
      </c>
      <c r="E32" s="337">
        <v>0</v>
      </c>
      <c r="F32" s="337">
        <v>0</v>
      </c>
      <c r="G32" s="337">
        <v>4733149.839999998</v>
      </c>
      <c r="H32" s="338">
        <f t="shared" si="0"/>
        <v>4733149.839999998</v>
      </c>
    </row>
    <row r="33" spans="1:8">
      <c r="A33" s="188">
        <v>132</v>
      </c>
      <c r="B33" s="188">
        <v>1</v>
      </c>
      <c r="C33" s="189" t="s">
        <v>59</v>
      </c>
      <c r="D33" s="337">
        <v>0</v>
      </c>
      <c r="E33" s="337">
        <v>0</v>
      </c>
      <c r="F33" s="337">
        <v>0</v>
      </c>
      <c r="G33" s="337">
        <v>108000</v>
      </c>
      <c r="H33" s="338">
        <f t="shared" si="0"/>
        <v>108000</v>
      </c>
    </row>
    <row r="34" spans="1:8">
      <c r="A34" s="188">
        <v>132</v>
      </c>
      <c r="B34" s="188">
        <v>4</v>
      </c>
      <c r="C34" s="189" t="s">
        <v>59</v>
      </c>
      <c r="D34" s="337">
        <v>15791006</v>
      </c>
      <c r="E34" s="337">
        <v>0</v>
      </c>
      <c r="F34" s="337">
        <v>0</v>
      </c>
      <c r="G34" s="337">
        <v>0</v>
      </c>
      <c r="H34" s="338">
        <f t="shared" si="0"/>
        <v>15791006</v>
      </c>
    </row>
    <row r="35" spans="1:8">
      <c r="A35" s="188">
        <v>133</v>
      </c>
      <c r="B35" s="188">
        <v>1</v>
      </c>
      <c r="C35" s="189" t="s">
        <v>60</v>
      </c>
      <c r="D35" s="337">
        <v>0</v>
      </c>
      <c r="E35" s="337">
        <v>0</v>
      </c>
      <c r="F35" s="337">
        <v>0</v>
      </c>
      <c r="G35" s="337">
        <v>1392700.1400000001</v>
      </c>
      <c r="H35" s="338">
        <f t="shared" si="0"/>
        <v>1392700.1400000001</v>
      </c>
    </row>
    <row r="36" spans="1:8">
      <c r="A36" s="188">
        <v>134</v>
      </c>
      <c r="B36" s="188">
        <v>1</v>
      </c>
      <c r="C36" s="189" t="s">
        <v>61</v>
      </c>
      <c r="D36" s="337">
        <v>0</v>
      </c>
      <c r="E36" s="337">
        <v>0</v>
      </c>
      <c r="F36" s="337">
        <v>0</v>
      </c>
      <c r="G36" s="337">
        <v>14646333.090000002</v>
      </c>
      <c r="H36" s="338">
        <f t="shared" si="0"/>
        <v>14646333.090000002</v>
      </c>
    </row>
    <row r="37" spans="1:8">
      <c r="A37" s="188">
        <v>163</v>
      </c>
      <c r="B37" s="188">
        <v>1</v>
      </c>
      <c r="C37" s="189" t="s">
        <v>78</v>
      </c>
      <c r="D37" s="337">
        <v>881286.73</v>
      </c>
      <c r="E37" s="337">
        <v>0</v>
      </c>
      <c r="F37" s="337">
        <v>0</v>
      </c>
      <c r="G37" s="337">
        <v>1321540.9700000002</v>
      </c>
      <c r="H37" s="338">
        <f t="shared" si="0"/>
        <v>2202827.7000000002</v>
      </c>
    </row>
    <row r="38" spans="1:8">
      <c r="A38" s="188">
        <v>192</v>
      </c>
      <c r="B38" s="188">
        <v>1</v>
      </c>
      <c r="C38" s="189" t="s">
        <v>83</v>
      </c>
      <c r="D38" s="337">
        <v>0</v>
      </c>
      <c r="E38" s="337">
        <v>0</v>
      </c>
      <c r="F38" s="337">
        <v>0</v>
      </c>
      <c r="G38" s="337">
        <v>564215</v>
      </c>
      <c r="H38" s="338">
        <f t="shared" si="0"/>
        <v>564215</v>
      </c>
    </row>
    <row r="39" spans="1:8">
      <c r="A39" s="188">
        <v>203</v>
      </c>
      <c r="B39" s="188">
        <v>1</v>
      </c>
      <c r="C39" s="189" t="s">
        <v>86</v>
      </c>
      <c r="D39" s="337">
        <v>0</v>
      </c>
      <c r="E39" s="337">
        <v>0</v>
      </c>
      <c r="F39" s="337">
        <v>0</v>
      </c>
      <c r="G39" s="337">
        <v>176.04</v>
      </c>
      <c r="H39" s="338">
        <f t="shared" si="0"/>
        <v>176.04</v>
      </c>
    </row>
    <row r="40" spans="1:8">
      <c r="A40" s="188">
        <v>222</v>
      </c>
      <c r="B40" s="188">
        <v>1</v>
      </c>
      <c r="C40" s="189" t="s">
        <v>93</v>
      </c>
      <c r="D40" s="337">
        <v>0</v>
      </c>
      <c r="E40" s="337">
        <v>0</v>
      </c>
      <c r="F40" s="337">
        <v>0</v>
      </c>
      <c r="G40" s="337">
        <v>2459417.6800000002</v>
      </c>
      <c r="H40" s="338">
        <f t="shared" si="0"/>
        <v>2459417.6800000002</v>
      </c>
    </row>
    <row r="41" spans="1:8">
      <c r="A41" s="188">
        <v>223</v>
      </c>
      <c r="B41" s="188">
        <v>1</v>
      </c>
      <c r="C41" s="189" t="s">
        <v>94</v>
      </c>
      <c r="D41" s="337">
        <v>4627859.87</v>
      </c>
      <c r="E41" s="337">
        <v>0</v>
      </c>
      <c r="F41" s="337">
        <v>0</v>
      </c>
      <c r="G41" s="337">
        <v>0</v>
      </c>
      <c r="H41" s="338">
        <f t="shared" si="0"/>
        <v>4627859.87</v>
      </c>
    </row>
    <row r="42" spans="1:8">
      <c r="A42" s="188">
        <v>225</v>
      </c>
      <c r="B42" s="188">
        <v>1</v>
      </c>
      <c r="C42" s="189" t="s">
        <v>96</v>
      </c>
      <c r="D42" s="337">
        <v>800000</v>
      </c>
      <c r="E42" s="337">
        <v>0</v>
      </c>
      <c r="F42" s="337">
        <v>0</v>
      </c>
      <c r="G42" s="337">
        <v>0</v>
      </c>
      <c r="H42" s="338">
        <f t="shared" si="0"/>
        <v>800000</v>
      </c>
    </row>
    <row r="43" spans="1:8">
      <c r="A43" s="188">
        <v>227</v>
      </c>
      <c r="B43" s="188">
        <v>1</v>
      </c>
      <c r="C43" s="189" t="s">
        <v>98</v>
      </c>
      <c r="D43" s="337">
        <v>0</v>
      </c>
      <c r="E43" s="337">
        <v>0</v>
      </c>
      <c r="F43" s="337">
        <v>0</v>
      </c>
      <c r="G43" s="337">
        <v>22881.1</v>
      </c>
      <c r="H43" s="338">
        <f t="shared" si="0"/>
        <v>22881.1</v>
      </c>
    </row>
    <row r="44" spans="1:8">
      <c r="A44" s="188">
        <v>249</v>
      </c>
      <c r="B44" s="188">
        <v>1</v>
      </c>
      <c r="C44" s="189" t="s">
        <v>102</v>
      </c>
      <c r="D44" s="337">
        <v>0</v>
      </c>
      <c r="E44" s="337">
        <v>0</v>
      </c>
      <c r="F44" s="337">
        <v>0</v>
      </c>
      <c r="G44" s="337">
        <v>10</v>
      </c>
      <c r="H44" s="338">
        <f t="shared" si="0"/>
        <v>10</v>
      </c>
    </row>
    <row r="45" spans="1:8">
      <c r="A45" s="188">
        <v>253</v>
      </c>
      <c r="B45" s="188">
        <v>1</v>
      </c>
      <c r="C45" s="189" t="s">
        <v>104</v>
      </c>
      <c r="D45" s="337">
        <v>61109.88</v>
      </c>
      <c r="E45" s="337">
        <v>0</v>
      </c>
      <c r="F45" s="337">
        <v>0</v>
      </c>
      <c r="G45" s="337">
        <v>0</v>
      </c>
      <c r="H45" s="338">
        <f t="shared" si="0"/>
        <v>61109.88</v>
      </c>
    </row>
    <row r="46" spans="1:8">
      <c r="A46" s="188">
        <v>269</v>
      </c>
      <c r="B46" s="188">
        <v>2</v>
      </c>
      <c r="C46" s="189" t="s">
        <v>109</v>
      </c>
      <c r="D46" s="337">
        <v>0</v>
      </c>
      <c r="E46" s="337">
        <v>0</v>
      </c>
      <c r="F46" s="337">
        <v>0</v>
      </c>
      <c r="G46" s="337">
        <v>138392</v>
      </c>
      <c r="H46" s="338">
        <f t="shared" si="0"/>
        <v>138392</v>
      </c>
    </row>
    <row r="47" spans="1:8">
      <c r="A47" s="188">
        <v>283</v>
      </c>
      <c r="B47" s="188">
        <v>1</v>
      </c>
      <c r="C47" s="189" t="s">
        <v>115</v>
      </c>
      <c r="D47" s="337">
        <v>0</v>
      </c>
      <c r="E47" s="337">
        <v>0</v>
      </c>
      <c r="F47" s="337">
        <v>0</v>
      </c>
      <c r="G47" s="337">
        <v>12319324</v>
      </c>
      <c r="H47" s="338">
        <f t="shared" si="0"/>
        <v>12319324</v>
      </c>
    </row>
    <row r="48" spans="1:8">
      <c r="A48" s="188">
        <v>290</v>
      </c>
      <c r="B48" s="188">
        <v>1</v>
      </c>
      <c r="C48" s="189" t="s">
        <v>118</v>
      </c>
      <c r="D48" s="337">
        <v>6513689.7000000002</v>
      </c>
      <c r="E48" s="337">
        <v>0</v>
      </c>
      <c r="F48" s="337">
        <v>0</v>
      </c>
      <c r="G48" s="337">
        <v>0</v>
      </c>
      <c r="H48" s="338">
        <f t="shared" si="0"/>
        <v>6513689.7000000002</v>
      </c>
    </row>
    <row r="49" spans="1:8">
      <c r="A49" s="188">
        <v>291</v>
      </c>
      <c r="B49" s="188">
        <v>1</v>
      </c>
      <c r="C49" s="189" t="s">
        <v>119</v>
      </c>
      <c r="D49" s="337">
        <v>23586625.710000001</v>
      </c>
      <c r="E49" s="337">
        <v>0</v>
      </c>
      <c r="F49" s="337">
        <v>0</v>
      </c>
      <c r="G49" s="337">
        <v>0</v>
      </c>
      <c r="H49" s="338">
        <f t="shared" si="0"/>
        <v>23586625.710000001</v>
      </c>
    </row>
    <row r="50" spans="1:8">
      <c r="A50" s="188">
        <v>293</v>
      </c>
      <c r="B50" s="188">
        <v>1</v>
      </c>
      <c r="C50" s="189" t="s">
        <v>121</v>
      </c>
      <c r="D50" s="337">
        <v>0</v>
      </c>
      <c r="E50" s="337">
        <v>0</v>
      </c>
      <c r="F50" s="337">
        <v>0</v>
      </c>
      <c r="G50" s="337">
        <v>18645</v>
      </c>
      <c r="H50" s="338">
        <f t="shared" si="0"/>
        <v>18645</v>
      </c>
    </row>
    <row r="51" spans="1:8">
      <c r="A51" s="188">
        <v>293</v>
      </c>
      <c r="B51" s="188">
        <v>3</v>
      </c>
      <c r="C51" s="189" t="s">
        <v>121</v>
      </c>
      <c r="D51" s="337">
        <v>0</v>
      </c>
      <c r="E51" s="337">
        <v>0</v>
      </c>
      <c r="F51" s="337">
        <v>0</v>
      </c>
      <c r="G51" s="337">
        <v>5803</v>
      </c>
      <c r="H51" s="338">
        <f t="shared" si="0"/>
        <v>5803</v>
      </c>
    </row>
    <row r="52" spans="1:8">
      <c r="A52" s="188">
        <v>294</v>
      </c>
      <c r="B52" s="188">
        <v>1</v>
      </c>
      <c r="C52" s="189" t="s">
        <v>122</v>
      </c>
      <c r="D52" s="337">
        <v>0</v>
      </c>
      <c r="E52" s="337">
        <v>0</v>
      </c>
      <c r="F52" s="337">
        <v>0</v>
      </c>
      <c r="G52" s="337">
        <v>335721.9</v>
      </c>
      <c r="H52" s="338">
        <f t="shared" si="0"/>
        <v>335721.9</v>
      </c>
    </row>
    <row r="53" spans="1:8">
      <c r="A53" s="188">
        <v>295</v>
      </c>
      <c r="B53" s="188">
        <v>1</v>
      </c>
      <c r="C53" s="189" t="s">
        <v>123</v>
      </c>
      <c r="D53" s="337">
        <v>0</v>
      </c>
      <c r="E53" s="337">
        <v>0</v>
      </c>
      <c r="F53" s="337">
        <v>0</v>
      </c>
      <c r="G53" s="337">
        <v>57757</v>
      </c>
      <c r="H53" s="338">
        <f t="shared" si="0"/>
        <v>57757</v>
      </c>
    </row>
    <row r="54" spans="1:8">
      <c r="A54" s="188">
        <v>296</v>
      </c>
      <c r="B54" s="188">
        <v>1</v>
      </c>
      <c r="C54" s="189" t="s">
        <v>124</v>
      </c>
      <c r="D54" s="337">
        <v>0</v>
      </c>
      <c r="E54" s="337">
        <v>0</v>
      </c>
      <c r="F54" s="337">
        <v>0</v>
      </c>
      <c r="G54" s="337">
        <v>800</v>
      </c>
      <c r="H54" s="338">
        <f t="shared" si="0"/>
        <v>800</v>
      </c>
    </row>
    <row r="55" spans="1:8">
      <c r="A55" s="188">
        <v>312</v>
      </c>
      <c r="B55" s="188">
        <v>1</v>
      </c>
      <c r="C55" s="189" t="s">
        <v>133</v>
      </c>
      <c r="D55" s="337">
        <v>0</v>
      </c>
      <c r="E55" s="337">
        <v>0</v>
      </c>
      <c r="F55" s="337">
        <v>0</v>
      </c>
      <c r="G55" s="337">
        <v>14740278.579999993</v>
      </c>
      <c r="H55" s="338">
        <f t="shared" si="0"/>
        <v>14740278.579999993</v>
      </c>
    </row>
    <row r="56" spans="1:8">
      <c r="A56" s="188">
        <v>315</v>
      </c>
      <c r="B56" s="188">
        <v>1</v>
      </c>
      <c r="C56" s="189" t="s">
        <v>1243</v>
      </c>
      <c r="D56" s="337">
        <v>245742.59</v>
      </c>
      <c r="E56" s="337">
        <v>0</v>
      </c>
      <c r="F56" s="337">
        <v>0</v>
      </c>
      <c r="G56" s="337">
        <v>0</v>
      </c>
      <c r="H56" s="338">
        <f t="shared" si="0"/>
        <v>245742.59</v>
      </c>
    </row>
    <row r="57" spans="1:8">
      <c r="A57" s="188">
        <v>324</v>
      </c>
      <c r="B57" s="188">
        <v>1</v>
      </c>
      <c r="C57" s="189" t="s">
        <v>135</v>
      </c>
      <c r="D57" s="337">
        <v>0</v>
      </c>
      <c r="E57" s="337">
        <v>0</v>
      </c>
      <c r="F57" s="337">
        <v>0</v>
      </c>
      <c r="G57" s="337">
        <v>69405</v>
      </c>
      <c r="H57" s="338">
        <f t="shared" si="0"/>
        <v>69405</v>
      </c>
    </row>
    <row r="58" spans="1:8">
      <c r="A58" s="188">
        <v>343</v>
      </c>
      <c r="B58" s="188">
        <v>1</v>
      </c>
      <c r="C58" s="189" t="s">
        <v>138</v>
      </c>
      <c r="D58" s="337">
        <v>1589864</v>
      </c>
      <c r="E58" s="337">
        <v>0</v>
      </c>
      <c r="F58" s="337">
        <v>0</v>
      </c>
      <c r="G58" s="337">
        <v>0</v>
      </c>
      <c r="H58" s="338">
        <f t="shared" si="0"/>
        <v>1589864</v>
      </c>
    </row>
    <row r="59" spans="1:8">
      <c r="A59" s="188">
        <v>344</v>
      </c>
      <c r="B59" s="188">
        <v>1</v>
      </c>
      <c r="C59" s="189" t="s">
        <v>139</v>
      </c>
      <c r="D59" s="337">
        <v>1803000</v>
      </c>
      <c r="E59" s="337">
        <v>0</v>
      </c>
      <c r="F59" s="337">
        <v>0</v>
      </c>
      <c r="G59" s="337">
        <v>0</v>
      </c>
      <c r="H59" s="338">
        <f t="shared" si="0"/>
        <v>1803000</v>
      </c>
    </row>
    <row r="60" spans="1:8">
      <c r="A60" s="188">
        <v>347</v>
      </c>
      <c r="B60" s="188">
        <v>1</v>
      </c>
      <c r="C60" s="189" t="s">
        <v>142</v>
      </c>
      <c r="D60" s="337">
        <v>0</v>
      </c>
      <c r="E60" s="337">
        <v>0</v>
      </c>
      <c r="F60" s="337">
        <v>0</v>
      </c>
      <c r="G60" s="337">
        <v>885623.05</v>
      </c>
      <c r="H60" s="338">
        <f t="shared" si="0"/>
        <v>885623.05</v>
      </c>
    </row>
    <row r="61" spans="1:8">
      <c r="A61" s="188">
        <v>387</v>
      </c>
      <c r="B61" s="188">
        <v>1</v>
      </c>
      <c r="C61" s="189" t="s">
        <v>1268</v>
      </c>
      <c r="D61" s="337">
        <v>0</v>
      </c>
      <c r="E61" s="337">
        <v>0</v>
      </c>
      <c r="F61" s="337">
        <v>0</v>
      </c>
      <c r="G61" s="337">
        <v>15660</v>
      </c>
      <c r="H61" s="338">
        <f t="shared" si="0"/>
        <v>15660</v>
      </c>
    </row>
    <row r="62" spans="1:8">
      <c r="A62" s="188">
        <v>389</v>
      </c>
      <c r="B62" s="188">
        <v>1</v>
      </c>
      <c r="C62" s="189" t="s">
        <v>1426</v>
      </c>
      <c r="D62" s="337">
        <v>0</v>
      </c>
      <c r="E62" s="337">
        <v>0</v>
      </c>
      <c r="F62" s="337">
        <v>0</v>
      </c>
      <c r="G62" s="337">
        <v>673721.79</v>
      </c>
      <c r="H62" s="338">
        <f t="shared" si="0"/>
        <v>673721.79</v>
      </c>
    </row>
    <row r="63" spans="1:8">
      <c r="A63" s="188">
        <v>389</v>
      </c>
      <c r="B63" s="188">
        <v>2</v>
      </c>
      <c r="C63" s="189" t="s">
        <v>1426</v>
      </c>
      <c r="D63" s="337">
        <v>0</v>
      </c>
      <c r="E63" s="337">
        <v>0</v>
      </c>
      <c r="F63" s="337">
        <v>0</v>
      </c>
      <c r="G63" s="337">
        <v>326872.68000000005</v>
      </c>
      <c r="H63" s="338">
        <f t="shared" si="0"/>
        <v>326872.68000000005</v>
      </c>
    </row>
    <row r="64" spans="1:8">
      <c r="A64" s="188">
        <v>389</v>
      </c>
      <c r="B64" s="188">
        <v>3</v>
      </c>
      <c r="C64" s="189" t="s">
        <v>1426</v>
      </c>
      <c r="D64" s="337">
        <v>0</v>
      </c>
      <c r="E64" s="337">
        <v>0</v>
      </c>
      <c r="F64" s="337">
        <v>0</v>
      </c>
      <c r="G64" s="337">
        <v>280312.07000000007</v>
      </c>
      <c r="H64" s="338">
        <f t="shared" si="0"/>
        <v>280312.07000000007</v>
      </c>
    </row>
    <row r="65" spans="1:8">
      <c r="A65" s="188">
        <v>389</v>
      </c>
      <c r="B65" s="188">
        <v>4</v>
      </c>
      <c r="C65" s="189" t="s">
        <v>1426</v>
      </c>
      <c r="D65" s="337">
        <v>0</v>
      </c>
      <c r="E65" s="337">
        <v>0</v>
      </c>
      <c r="F65" s="337">
        <v>0</v>
      </c>
      <c r="G65" s="337">
        <v>3179255.4200000004</v>
      </c>
      <c r="H65" s="338">
        <f t="shared" si="0"/>
        <v>3179255.4200000004</v>
      </c>
    </row>
    <row r="66" spans="1:8">
      <c r="A66" s="188">
        <v>389</v>
      </c>
      <c r="B66" s="188">
        <v>5</v>
      </c>
      <c r="C66" s="189" t="s">
        <v>1426</v>
      </c>
      <c r="D66" s="337">
        <v>0</v>
      </c>
      <c r="E66" s="337">
        <v>0</v>
      </c>
      <c r="F66" s="337">
        <v>0</v>
      </c>
      <c r="G66" s="337">
        <v>181196.26</v>
      </c>
      <c r="H66" s="338">
        <f t="shared" si="0"/>
        <v>181196.26</v>
      </c>
    </row>
    <row r="67" spans="1:8">
      <c r="A67" s="188">
        <v>526</v>
      </c>
      <c r="B67" s="188">
        <v>1</v>
      </c>
      <c r="C67" s="189" t="s">
        <v>1267</v>
      </c>
      <c r="D67" s="337">
        <v>1023000</v>
      </c>
      <c r="E67" s="337">
        <v>0</v>
      </c>
      <c r="F67" s="337">
        <v>0</v>
      </c>
      <c r="G67" s="337">
        <v>0</v>
      </c>
      <c r="H67" s="338">
        <f t="shared" si="0"/>
        <v>1023000</v>
      </c>
    </row>
    <row r="68" spans="1:8">
      <c r="A68" s="188">
        <v>548</v>
      </c>
      <c r="B68" s="188">
        <v>1</v>
      </c>
      <c r="C68" s="189" t="s">
        <v>1286</v>
      </c>
      <c r="D68" s="337">
        <v>0</v>
      </c>
      <c r="E68" s="337">
        <v>0</v>
      </c>
      <c r="F68" s="337">
        <v>0</v>
      </c>
      <c r="G68" s="337">
        <v>696373.9</v>
      </c>
      <c r="H68" s="338">
        <f t="shared" si="0"/>
        <v>696373.9</v>
      </c>
    </row>
    <row r="69" spans="1:8">
      <c r="A69" s="188">
        <v>548</v>
      </c>
      <c r="B69" s="188">
        <v>2</v>
      </c>
      <c r="C69" s="189" t="s">
        <v>1286</v>
      </c>
      <c r="D69" s="337">
        <v>0</v>
      </c>
      <c r="E69" s="337">
        <v>0</v>
      </c>
      <c r="F69" s="337">
        <v>0</v>
      </c>
      <c r="G69" s="337">
        <v>496950.5</v>
      </c>
      <c r="H69" s="338">
        <f t="shared" si="0"/>
        <v>496950.5</v>
      </c>
    </row>
    <row r="70" spans="1:8">
      <c r="A70" s="188">
        <v>548</v>
      </c>
      <c r="B70" s="188">
        <v>8</v>
      </c>
      <c r="C70" s="189" t="s">
        <v>1286</v>
      </c>
      <c r="D70" s="337">
        <v>0</v>
      </c>
      <c r="E70" s="337">
        <v>0</v>
      </c>
      <c r="F70" s="337">
        <v>0</v>
      </c>
      <c r="G70" s="337">
        <v>50000</v>
      </c>
      <c r="H70" s="338">
        <f t="shared" si="0"/>
        <v>50000</v>
      </c>
    </row>
    <row r="71" spans="1:8">
      <c r="A71" s="188">
        <v>548</v>
      </c>
      <c r="B71" s="188">
        <v>11</v>
      </c>
      <c r="C71" s="189" t="s">
        <v>1286</v>
      </c>
      <c r="D71" s="337">
        <v>0</v>
      </c>
      <c r="E71" s="337">
        <v>0</v>
      </c>
      <c r="F71" s="337">
        <v>0</v>
      </c>
      <c r="G71" s="337">
        <v>19460</v>
      </c>
      <c r="H71" s="338">
        <f t="shared" si="0"/>
        <v>19460</v>
      </c>
    </row>
    <row r="72" spans="1:8">
      <c r="A72" s="188">
        <v>548</v>
      </c>
      <c r="B72" s="188">
        <v>12</v>
      </c>
      <c r="C72" s="189" t="s">
        <v>1286</v>
      </c>
      <c r="D72" s="337">
        <v>0</v>
      </c>
      <c r="E72" s="337">
        <v>0</v>
      </c>
      <c r="F72" s="337">
        <v>0</v>
      </c>
      <c r="G72" s="337">
        <v>45000</v>
      </c>
      <c r="H72" s="338">
        <f t="shared" si="0"/>
        <v>45000</v>
      </c>
    </row>
    <row r="73" spans="1:8">
      <c r="A73" s="188">
        <v>548</v>
      </c>
      <c r="B73" s="188">
        <v>13</v>
      </c>
      <c r="C73" s="189" t="s">
        <v>1286</v>
      </c>
      <c r="D73" s="337">
        <v>0</v>
      </c>
      <c r="E73" s="337">
        <v>0</v>
      </c>
      <c r="F73" s="337">
        <v>0</v>
      </c>
      <c r="G73" s="337">
        <v>79439.48</v>
      </c>
      <c r="H73" s="338">
        <f t="shared" si="0"/>
        <v>79439.48</v>
      </c>
    </row>
    <row r="74" spans="1:8">
      <c r="A74" s="188">
        <v>576</v>
      </c>
      <c r="B74" s="188">
        <v>1</v>
      </c>
      <c r="C74" s="189" t="s">
        <v>1247</v>
      </c>
      <c r="D74" s="337">
        <v>0</v>
      </c>
      <c r="E74" s="337">
        <v>0</v>
      </c>
      <c r="F74" s="337">
        <v>0</v>
      </c>
      <c r="G74" s="337">
        <v>1212293.53</v>
      </c>
      <c r="H74" s="338">
        <f t="shared" ref="H74:H87" si="1">+D74+E74+F74+G74</f>
        <v>1212293.53</v>
      </c>
    </row>
    <row r="75" spans="1:8">
      <c r="A75" s="188">
        <v>578</v>
      </c>
      <c r="B75" s="188">
        <v>1</v>
      </c>
      <c r="C75" s="189" t="s">
        <v>168</v>
      </c>
      <c r="D75" s="337">
        <v>57714</v>
      </c>
      <c r="E75" s="337">
        <v>0</v>
      </c>
      <c r="F75" s="337">
        <v>0</v>
      </c>
      <c r="G75" s="337">
        <v>0</v>
      </c>
      <c r="H75" s="338">
        <f t="shared" si="1"/>
        <v>57714</v>
      </c>
    </row>
    <row r="76" spans="1:8">
      <c r="A76" s="188">
        <v>586</v>
      </c>
      <c r="B76" s="188">
        <v>1</v>
      </c>
      <c r="C76" s="189" t="s">
        <v>172</v>
      </c>
      <c r="D76" s="337">
        <v>0</v>
      </c>
      <c r="E76" s="337">
        <v>0</v>
      </c>
      <c r="F76" s="337">
        <v>0</v>
      </c>
      <c r="G76" s="337">
        <v>4058239.27</v>
      </c>
      <c r="H76" s="338">
        <f t="shared" si="1"/>
        <v>4058239.27</v>
      </c>
    </row>
    <row r="77" spans="1:8">
      <c r="A77" s="188">
        <v>587</v>
      </c>
      <c r="B77" s="188">
        <v>1</v>
      </c>
      <c r="C77" s="189" t="s">
        <v>673</v>
      </c>
      <c r="D77" s="337">
        <v>3267956.82</v>
      </c>
      <c r="E77" s="337">
        <v>0</v>
      </c>
      <c r="F77" s="337">
        <v>0</v>
      </c>
      <c r="G77" s="337">
        <v>0</v>
      </c>
      <c r="H77" s="338">
        <f t="shared" si="1"/>
        <v>3267956.82</v>
      </c>
    </row>
    <row r="78" spans="1:8">
      <c r="A78" s="188">
        <v>591</v>
      </c>
      <c r="B78" s="188">
        <v>1</v>
      </c>
      <c r="C78" s="189" t="s">
        <v>674</v>
      </c>
      <c r="D78" s="337">
        <v>0</v>
      </c>
      <c r="E78" s="337">
        <v>0</v>
      </c>
      <c r="F78" s="337">
        <v>0</v>
      </c>
      <c r="G78" s="337">
        <v>10175</v>
      </c>
      <c r="H78" s="338">
        <f t="shared" si="1"/>
        <v>10175</v>
      </c>
    </row>
    <row r="79" spans="1:8">
      <c r="A79" s="188">
        <v>594</v>
      </c>
      <c r="B79" s="188">
        <v>1</v>
      </c>
      <c r="C79" s="189" t="s">
        <v>88</v>
      </c>
      <c r="D79" s="337">
        <v>0</v>
      </c>
      <c r="E79" s="337">
        <v>0</v>
      </c>
      <c r="F79" s="337">
        <v>0</v>
      </c>
      <c r="G79" s="337">
        <v>400</v>
      </c>
      <c r="H79" s="338">
        <f t="shared" si="1"/>
        <v>400</v>
      </c>
    </row>
    <row r="80" spans="1:8">
      <c r="A80" s="188">
        <v>598</v>
      </c>
      <c r="B80" s="188">
        <v>1</v>
      </c>
      <c r="C80" s="189" t="s">
        <v>672</v>
      </c>
      <c r="D80" s="337">
        <v>96500</v>
      </c>
      <c r="E80" s="337">
        <v>0</v>
      </c>
      <c r="F80" s="337">
        <v>0</v>
      </c>
      <c r="G80" s="337">
        <v>0</v>
      </c>
      <c r="H80" s="338">
        <f t="shared" si="1"/>
        <v>96500</v>
      </c>
    </row>
    <row r="81" spans="1:8">
      <c r="A81" s="188">
        <v>599</v>
      </c>
      <c r="B81" s="188">
        <v>2</v>
      </c>
      <c r="C81" s="189" t="s">
        <v>1249</v>
      </c>
      <c r="D81" s="337">
        <v>9736314.2899999991</v>
      </c>
      <c r="E81" s="337">
        <v>0</v>
      </c>
      <c r="F81" s="337">
        <v>0</v>
      </c>
      <c r="G81" s="337">
        <v>0</v>
      </c>
      <c r="H81" s="338">
        <f t="shared" si="1"/>
        <v>9736314.2899999991</v>
      </c>
    </row>
    <row r="82" spans="1:8">
      <c r="A82" s="188">
        <v>599</v>
      </c>
      <c r="B82" s="188">
        <v>3</v>
      </c>
      <c r="C82" s="189" t="s">
        <v>1249</v>
      </c>
      <c r="D82" s="337">
        <v>13431783.970000001</v>
      </c>
      <c r="E82" s="337">
        <v>0</v>
      </c>
      <c r="F82" s="337">
        <v>0</v>
      </c>
      <c r="G82" s="337">
        <v>0</v>
      </c>
      <c r="H82" s="338">
        <f t="shared" si="1"/>
        <v>13431783.970000001</v>
      </c>
    </row>
    <row r="83" spans="1:8">
      <c r="A83" s="188">
        <v>599</v>
      </c>
      <c r="B83" s="188">
        <v>7</v>
      </c>
      <c r="C83" s="189" t="s">
        <v>1249</v>
      </c>
      <c r="D83" s="337">
        <v>3628425</v>
      </c>
      <c r="E83" s="337">
        <v>0</v>
      </c>
      <c r="F83" s="337">
        <v>0</v>
      </c>
      <c r="G83" s="337">
        <v>0</v>
      </c>
      <c r="H83" s="338">
        <f t="shared" si="1"/>
        <v>3628425</v>
      </c>
    </row>
    <row r="84" spans="1:8">
      <c r="A84" s="188">
        <v>660</v>
      </c>
      <c r="B84" s="188">
        <v>1</v>
      </c>
      <c r="C84" s="189" t="s">
        <v>176</v>
      </c>
      <c r="D84" s="337">
        <v>0</v>
      </c>
      <c r="E84" s="337">
        <v>0</v>
      </c>
      <c r="F84" s="337">
        <v>0</v>
      </c>
      <c r="G84" s="337">
        <v>9041664.629999999</v>
      </c>
      <c r="H84" s="338">
        <f t="shared" si="1"/>
        <v>9041664.629999999</v>
      </c>
    </row>
    <row r="85" spans="1:8">
      <c r="A85" s="188">
        <v>670</v>
      </c>
      <c r="B85" s="188">
        <v>1</v>
      </c>
      <c r="C85" s="189" t="s">
        <v>178</v>
      </c>
      <c r="D85" s="337">
        <v>0</v>
      </c>
      <c r="E85" s="337">
        <v>0</v>
      </c>
      <c r="F85" s="337">
        <v>0</v>
      </c>
      <c r="G85" s="337">
        <v>3411870.5</v>
      </c>
      <c r="H85" s="338">
        <f t="shared" si="1"/>
        <v>3411870.5</v>
      </c>
    </row>
    <row r="86" spans="1:8">
      <c r="A86" s="188">
        <v>681</v>
      </c>
      <c r="B86" s="188">
        <v>1</v>
      </c>
      <c r="C86" s="189" t="s">
        <v>180</v>
      </c>
      <c r="D86" s="337">
        <v>0</v>
      </c>
      <c r="E86" s="337">
        <v>0</v>
      </c>
      <c r="F86" s="337">
        <v>0</v>
      </c>
      <c r="G86" s="337">
        <v>140899.1</v>
      </c>
      <c r="H86" s="338">
        <f t="shared" si="1"/>
        <v>140899.1</v>
      </c>
    </row>
    <row r="87" spans="1:8">
      <c r="A87" s="188">
        <v>683</v>
      </c>
      <c r="B87" s="188">
        <v>1</v>
      </c>
      <c r="C87" s="189" t="s">
        <v>1251</v>
      </c>
      <c r="D87" s="337">
        <v>0</v>
      </c>
      <c r="E87" s="337">
        <v>0</v>
      </c>
      <c r="F87" s="337">
        <v>0</v>
      </c>
      <c r="G87" s="337">
        <v>2000</v>
      </c>
      <c r="H87" s="338">
        <f t="shared" si="1"/>
        <v>2000</v>
      </c>
    </row>
    <row r="88" spans="1:8">
      <c r="A88" s="392"/>
      <c r="B88" s="392"/>
      <c r="C88" s="393"/>
      <c r="D88" s="339"/>
      <c r="E88" s="339"/>
      <c r="F88" s="339"/>
      <c r="G88" s="339"/>
      <c r="H88" s="340"/>
    </row>
    <row r="89" spans="1:8">
      <c r="C89" s="147" t="s">
        <v>554</v>
      </c>
      <c r="D89" s="356">
        <f>+SUBTOTAL(9,D8:D87)</f>
        <v>752948391.82000017</v>
      </c>
      <c r="E89" s="356">
        <f>+SUBTOTAL(9,E8:E87)</f>
        <v>0</v>
      </c>
      <c r="F89" s="356">
        <f>+SUBTOTAL(9,F8:F87)</f>
        <v>9250110.7100000009</v>
      </c>
      <c r="G89" s="356">
        <f>+SUBTOTAL(9,G8:G87)</f>
        <v>77865020.039999977</v>
      </c>
      <c r="H89" s="356">
        <f>+SUBTOTAL(9,H8:H87)</f>
        <v>840063522.56999993</v>
      </c>
    </row>
    <row r="91" spans="1:8" ht="15.75">
      <c r="A91" s="156"/>
    </row>
  </sheetData>
  <autoFilter ref="A7:H72"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53"/>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MARZO DE 2023</v>
      </c>
    </row>
    <row r="4" spans="1:6">
      <c r="A4" s="168" t="str">
        <f>+'CUT MN'!A4</f>
        <v>ACTUALIZADO AL : 6 de abril de 2023 Hrs. 13:20</v>
      </c>
    </row>
    <row r="6" spans="1:6" s="173" customFormat="1" ht="30">
      <c r="A6" s="169" t="s">
        <v>685</v>
      </c>
      <c r="B6" s="169" t="s">
        <v>686</v>
      </c>
      <c r="C6" s="170" t="s">
        <v>687</v>
      </c>
      <c r="D6" s="171" t="s">
        <v>35</v>
      </c>
      <c r="E6" s="170" t="s">
        <v>688</v>
      </c>
      <c r="F6" s="172" t="s">
        <v>689</v>
      </c>
    </row>
    <row r="7" spans="1:6" ht="33">
      <c r="A7" s="323" t="s">
        <v>1431</v>
      </c>
      <c r="B7" s="324" t="s">
        <v>1432</v>
      </c>
      <c r="C7" s="325">
        <v>16</v>
      </c>
      <c r="D7" s="326" t="s">
        <v>40</v>
      </c>
      <c r="E7" s="327">
        <v>3</v>
      </c>
      <c r="F7" s="328">
        <v>14926</v>
      </c>
    </row>
    <row r="8" spans="1:6" ht="16.5">
      <c r="A8" s="323" t="s">
        <v>1433</v>
      </c>
      <c r="B8" s="324" t="s">
        <v>1434</v>
      </c>
      <c r="C8" s="325">
        <v>16</v>
      </c>
      <c r="D8" s="326" t="s">
        <v>40</v>
      </c>
      <c r="E8" s="327">
        <v>4</v>
      </c>
      <c r="F8" s="328">
        <v>14410</v>
      </c>
    </row>
    <row r="9" spans="1:6" ht="49.5">
      <c r="A9" s="323" t="s">
        <v>1490</v>
      </c>
      <c r="B9" s="324" t="s">
        <v>1491</v>
      </c>
      <c r="C9" s="325">
        <v>16</v>
      </c>
      <c r="D9" s="326" t="s">
        <v>40</v>
      </c>
      <c r="E9" s="327">
        <v>7</v>
      </c>
      <c r="F9" s="328">
        <v>1075597</v>
      </c>
    </row>
    <row r="10" spans="1:6" ht="33">
      <c r="A10" s="323" t="s">
        <v>1435</v>
      </c>
      <c r="B10" s="324" t="s">
        <v>1436</v>
      </c>
      <c r="C10" s="325">
        <v>16</v>
      </c>
      <c r="D10" s="326" t="s">
        <v>40</v>
      </c>
      <c r="E10" s="327">
        <v>7</v>
      </c>
      <c r="F10" s="328">
        <v>164050</v>
      </c>
    </row>
    <row r="11" spans="1:6" ht="49.5">
      <c r="A11" s="323" t="s">
        <v>1437</v>
      </c>
      <c r="B11" s="324" t="s">
        <v>1438</v>
      </c>
      <c r="C11" s="325">
        <v>16</v>
      </c>
      <c r="D11" s="326" t="s">
        <v>40</v>
      </c>
      <c r="E11" s="327">
        <v>9</v>
      </c>
      <c r="F11" s="328">
        <v>79360</v>
      </c>
    </row>
    <row r="12" spans="1:6" ht="49.5">
      <c r="A12" s="323" t="s">
        <v>1439</v>
      </c>
      <c r="B12" s="324" t="s">
        <v>1440</v>
      </c>
      <c r="C12" s="325">
        <v>16</v>
      </c>
      <c r="D12" s="326" t="s">
        <v>40</v>
      </c>
      <c r="E12" s="327">
        <v>10</v>
      </c>
      <c r="F12" s="328">
        <v>854126</v>
      </c>
    </row>
    <row r="13" spans="1:6" ht="49.5">
      <c r="A13" s="323" t="s">
        <v>1441</v>
      </c>
      <c r="B13" s="324" t="s">
        <v>1442</v>
      </c>
      <c r="C13" s="325">
        <v>16</v>
      </c>
      <c r="D13" s="326" t="s">
        <v>40</v>
      </c>
      <c r="E13" s="327">
        <v>11</v>
      </c>
      <c r="F13" s="328">
        <v>137813.5</v>
      </c>
    </row>
    <row r="14" spans="1:6" ht="49.5">
      <c r="A14" s="323" t="s">
        <v>1443</v>
      </c>
      <c r="B14" s="324" t="s">
        <v>1444</v>
      </c>
      <c r="C14" s="325">
        <v>16</v>
      </c>
      <c r="D14" s="326" t="s">
        <v>40</v>
      </c>
      <c r="E14" s="327">
        <v>12</v>
      </c>
      <c r="F14" s="328">
        <v>4805</v>
      </c>
    </row>
    <row r="15" spans="1:6" ht="49.5">
      <c r="A15" s="323" t="s">
        <v>1592</v>
      </c>
      <c r="B15" s="324" t="s">
        <v>1593</v>
      </c>
      <c r="C15" s="325">
        <v>16</v>
      </c>
      <c r="D15" s="326" t="s">
        <v>40</v>
      </c>
      <c r="E15" s="327">
        <v>15</v>
      </c>
      <c r="F15" s="328">
        <v>15480</v>
      </c>
    </row>
    <row r="16" spans="1:6" ht="33">
      <c r="A16" s="323" t="s">
        <v>1445</v>
      </c>
      <c r="B16" s="324" t="s">
        <v>1446</v>
      </c>
      <c r="C16" s="325">
        <v>16</v>
      </c>
      <c r="D16" s="326" t="s">
        <v>40</v>
      </c>
      <c r="E16" s="327">
        <v>16</v>
      </c>
      <c r="F16" s="328">
        <v>1310</v>
      </c>
    </row>
    <row r="17" spans="1:6" ht="33">
      <c r="A17" s="323" t="s">
        <v>1447</v>
      </c>
      <c r="B17" s="324" t="s">
        <v>1448</v>
      </c>
      <c r="C17" s="325">
        <v>16</v>
      </c>
      <c r="D17" s="326" t="s">
        <v>40</v>
      </c>
      <c r="E17" s="327">
        <v>17</v>
      </c>
      <c r="F17" s="328">
        <v>6282</v>
      </c>
    </row>
    <row r="18" spans="1:6" ht="33">
      <c r="A18" s="323" t="s">
        <v>2168</v>
      </c>
      <c r="B18" s="324" t="s">
        <v>2169</v>
      </c>
      <c r="C18" s="325">
        <v>25</v>
      </c>
      <c r="D18" s="326" t="s">
        <v>42</v>
      </c>
      <c r="E18" s="327">
        <v>1</v>
      </c>
      <c r="F18" s="328">
        <v>660</v>
      </c>
    </row>
    <row r="19" spans="1:6" ht="33">
      <c r="A19" s="323" t="s">
        <v>1415</v>
      </c>
      <c r="B19" s="324" t="s">
        <v>1416</v>
      </c>
      <c r="C19" s="325">
        <v>46</v>
      </c>
      <c r="D19" s="326" t="s">
        <v>1380</v>
      </c>
      <c r="E19" s="327">
        <v>2</v>
      </c>
      <c r="F19" s="328">
        <v>14713</v>
      </c>
    </row>
    <row r="20" spans="1:6" ht="49.5">
      <c r="A20" s="323" t="s">
        <v>1449</v>
      </c>
      <c r="B20" s="324" t="s">
        <v>1450</v>
      </c>
      <c r="C20" s="325">
        <v>46</v>
      </c>
      <c r="D20" s="326" t="s">
        <v>1380</v>
      </c>
      <c r="E20" s="327">
        <v>2</v>
      </c>
      <c r="F20" s="328">
        <v>48364533.659999996</v>
      </c>
    </row>
    <row r="21" spans="1:6" ht="33">
      <c r="A21" s="323" t="s">
        <v>2170</v>
      </c>
      <c r="B21" s="324" t="s">
        <v>2171</v>
      </c>
      <c r="C21" s="325">
        <v>46</v>
      </c>
      <c r="D21" s="326" t="s">
        <v>1380</v>
      </c>
      <c r="E21" s="327">
        <v>14</v>
      </c>
      <c r="F21" s="328">
        <v>478805</v>
      </c>
    </row>
    <row r="22" spans="1:6" ht="33">
      <c r="A22" s="323" t="s">
        <v>2942</v>
      </c>
      <c r="B22" s="324" t="s">
        <v>2943</v>
      </c>
      <c r="C22" s="325">
        <v>46</v>
      </c>
      <c r="D22" s="326" t="s">
        <v>1380</v>
      </c>
      <c r="E22" s="327">
        <v>18</v>
      </c>
      <c r="F22" s="328">
        <v>2275</v>
      </c>
    </row>
    <row r="23" spans="1:6" ht="33">
      <c r="A23" s="323" t="s">
        <v>5712</v>
      </c>
      <c r="B23" s="324" t="s">
        <v>5713</v>
      </c>
      <c r="C23" s="325">
        <v>70</v>
      </c>
      <c r="D23" s="326" t="s">
        <v>47</v>
      </c>
      <c r="E23" s="327">
        <v>1</v>
      </c>
      <c r="F23" s="328">
        <v>96106</v>
      </c>
    </row>
    <row r="24" spans="1:6" ht="33">
      <c r="A24" s="323" t="s">
        <v>2172</v>
      </c>
      <c r="B24" s="324" t="s">
        <v>706</v>
      </c>
      <c r="C24" s="325">
        <v>81</v>
      </c>
      <c r="D24" s="326" t="s">
        <v>49</v>
      </c>
      <c r="E24" s="327">
        <v>1</v>
      </c>
      <c r="F24" s="328">
        <v>918947.24</v>
      </c>
    </row>
    <row r="25" spans="1:6" ht="49.5">
      <c r="A25" s="323" t="s">
        <v>1451</v>
      </c>
      <c r="B25" s="324" t="s">
        <v>1452</v>
      </c>
      <c r="C25" s="325" t="s">
        <v>541</v>
      </c>
      <c r="D25" s="326" t="s">
        <v>590</v>
      </c>
      <c r="E25" s="327">
        <v>2</v>
      </c>
      <c r="F25" s="328">
        <v>3809.44</v>
      </c>
    </row>
    <row r="26" spans="1:6" ht="49.5">
      <c r="A26" s="323" t="s">
        <v>1419</v>
      </c>
      <c r="B26" s="324" t="s">
        <v>1420</v>
      </c>
      <c r="C26" s="325" t="s">
        <v>541</v>
      </c>
      <c r="D26" s="326" t="s">
        <v>590</v>
      </c>
      <c r="E26" s="327">
        <v>2</v>
      </c>
      <c r="F26" s="328">
        <v>1591899.29</v>
      </c>
    </row>
    <row r="27" spans="1:6" ht="33">
      <c r="A27" s="323" t="s">
        <v>5714</v>
      </c>
      <c r="B27" s="324" t="s">
        <v>5715</v>
      </c>
      <c r="C27" s="325">
        <v>132</v>
      </c>
      <c r="D27" s="326" t="s">
        <v>59</v>
      </c>
      <c r="E27" s="327">
        <v>1</v>
      </c>
      <c r="F27" s="328">
        <v>40000</v>
      </c>
    </row>
    <row r="28" spans="1:6" ht="33">
      <c r="A28" s="323" t="s">
        <v>1453</v>
      </c>
      <c r="B28" s="324" t="s">
        <v>1454</v>
      </c>
      <c r="C28" s="325">
        <v>132</v>
      </c>
      <c r="D28" s="326" t="s">
        <v>59</v>
      </c>
      <c r="E28" s="327">
        <v>3</v>
      </c>
      <c r="F28" s="328">
        <v>24433251</v>
      </c>
    </row>
    <row r="29" spans="1:6" ht="33">
      <c r="A29" s="323" t="s">
        <v>1455</v>
      </c>
      <c r="B29" s="324" t="s">
        <v>1456</v>
      </c>
      <c r="C29" s="325">
        <v>137</v>
      </c>
      <c r="D29" s="326" t="s">
        <v>62</v>
      </c>
      <c r="E29" s="327">
        <v>1</v>
      </c>
      <c r="F29" s="328">
        <v>864927.11</v>
      </c>
    </row>
    <row r="30" spans="1:6" ht="49.5">
      <c r="A30" s="323" t="s">
        <v>1457</v>
      </c>
      <c r="B30" s="324" t="s">
        <v>1458</v>
      </c>
      <c r="C30" s="325">
        <v>155</v>
      </c>
      <c r="D30" s="326" t="s">
        <v>75</v>
      </c>
      <c r="E30" s="327">
        <v>1</v>
      </c>
      <c r="F30" s="328">
        <v>3532553</v>
      </c>
    </row>
    <row r="31" spans="1:6" ht="33">
      <c r="A31" s="323" t="s">
        <v>1459</v>
      </c>
      <c r="B31" s="324" t="s">
        <v>1460</v>
      </c>
      <c r="C31" s="325">
        <v>155</v>
      </c>
      <c r="D31" s="326" t="s">
        <v>75</v>
      </c>
      <c r="E31" s="327">
        <v>1</v>
      </c>
      <c r="F31" s="328">
        <v>1568782</v>
      </c>
    </row>
    <row r="32" spans="1:6" ht="33">
      <c r="A32" s="323" t="s">
        <v>1598</v>
      </c>
      <c r="B32" s="324" t="s">
        <v>1597</v>
      </c>
      <c r="C32" s="325">
        <v>287</v>
      </c>
      <c r="D32" s="326" t="s">
        <v>116</v>
      </c>
      <c r="E32" s="327">
        <v>2</v>
      </c>
      <c r="F32" s="328">
        <v>401737.44</v>
      </c>
    </row>
    <row r="33" spans="1:6" ht="33">
      <c r="A33" s="323" t="s">
        <v>5716</v>
      </c>
      <c r="B33" s="324" t="s">
        <v>5717</v>
      </c>
      <c r="C33" s="325">
        <v>287</v>
      </c>
      <c r="D33" s="326" t="s">
        <v>116</v>
      </c>
      <c r="E33" s="327">
        <v>10</v>
      </c>
      <c r="F33" s="328">
        <v>80127.960000000006</v>
      </c>
    </row>
    <row r="34" spans="1:6" ht="33">
      <c r="A34" s="323" t="s">
        <v>5718</v>
      </c>
      <c r="B34" s="324" t="s">
        <v>5719</v>
      </c>
      <c r="C34" s="325">
        <v>287</v>
      </c>
      <c r="D34" s="326" t="s">
        <v>116</v>
      </c>
      <c r="E34" s="327">
        <v>10</v>
      </c>
      <c r="F34" s="328">
        <v>196915.78</v>
      </c>
    </row>
    <row r="35" spans="1:6" ht="33">
      <c r="A35" s="323" t="s">
        <v>5720</v>
      </c>
      <c r="B35" s="324" t="s">
        <v>5721</v>
      </c>
      <c r="C35" s="325">
        <v>287</v>
      </c>
      <c r="D35" s="326" t="s">
        <v>116</v>
      </c>
      <c r="E35" s="327">
        <v>10</v>
      </c>
      <c r="F35" s="328">
        <v>600431.72</v>
      </c>
    </row>
    <row r="36" spans="1:6" ht="33">
      <c r="A36" s="323" t="s">
        <v>5722</v>
      </c>
      <c r="B36" s="324" t="s">
        <v>5723</v>
      </c>
      <c r="C36" s="325">
        <v>287</v>
      </c>
      <c r="D36" s="326" t="s">
        <v>116</v>
      </c>
      <c r="E36" s="327">
        <v>10</v>
      </c>
      <c r="F36" s="328">
        <v>251943.97</v>
      </c>
    </row>
    <row r="37" spans="1:6" ht="33">
      <c r="A37" s="323" t="s">
        <v>2173</v>
      </c>
      <c r="B37" s="324" t="s">
        <v>2174</v>
      </c>
      <c r="C37" s="325">
        <v>296</v>
      </c>
      <c r="D37" s="326" t="s">
        <v>124</v>
      </c>
      <c r="E37" s="327">
        <v>1</v>
      </c>
      <c r="F37" s="328">
        <v>6063973.79</v>
      </c>
    </row>
    <row r="38" spans="1:6" ht="33">
      <c r="A38" s="323" t="s">
        <v>2944</v>
      </c>
      <c r="B38" s="324" t="s">
        <v>2945</v>
      </c>
      <c r="C38" s="325">
        <v>311</v>
      </c>
      <c r="D38" s="326" t="s">
        <v>132</v>
      </c>
      <c r="E38" s="327">
        <v>1</v>
      </c>
      <c r="F38" s="328">
        <v>6406694.2199999997</v>
      </c>
    </row>
    <row r="39" spans="1:6" ht="49.5">
      <c r="A39" s="323" t="s">
        <v>2175</v>
      </c>
      <c r="B39" s="324" t="s">
        <v>2176</v>
      </c>
      <c r="C39" s="325">
        <v>313</v>
      </c>
      <c r="D39" s="326" t="s">
        <v>134</v>
      </c>
      <c r="E39" s="327">
        <v>1</v>
      </c>
      <c r="F39" s="328">
        <v>21535758.239999998</v>
      </c>
    </row>
    <row r="40" spans="1:6" ht="49.5">
      <c r="A40" s="323" t="s">
        <v>2177</v>
      </c>
      <c r="B40" s="324" t="s">
        <v>2178</v>
      </c>
      <c r="C40" s="325">
        <v>313</v>
      </c>
      <c r="D40" s="326" t="s">
        <v>134</v>
      </c>
      <c r="E40" s="327">
        <v>1</v>
      </c>
      <c r="F40" s="328">
        <v>25537.56</v>
      </c>
    </row>
    <row r="41" spans="1:6" ht="16.5">
      <c r="A41" s="323" t="s">
        <v>1461</v>
      </c>
      <c r="B41" s="324" t="s">
        <v>1462</v>
      </c>
      <c r="C41" s="325">
        <v>526</v>
      </c>
      <c r="D41" s="326" t="s">
        <v>1267</v>
      </c>
      <c r="E41" s="327">
        <v>1</v>
      </c>
      <c r="F41" s="328">
        <v>417600</v>
      </c>
    </row>
    <row r="42" spans="1:6" ht="33">
      <c r="A42" s="323" t="s">
        <v>1594</v>
      </c>
      <c r="B42" s="324" t="s">
        <v>1595</v>
      </c>
      <c r="C42" s="325">
        <v>572</v>
      </c>
      <c r="D42" s="326" t="s">
        <v>166</v>
      </c>
      <c r="E42" s="327">
        <v>1</v>
      </c>
      <c r="F42" s="328">
        <v>371947.55</v>
      </c>
    </row>
    <row r="43" spans="1:6" ht="33">
      <c r="A43" s="323" t="s">
        <v>1463</v>
      </c>
      <c r="B43" s="324" t="s">
        <v>1464</v>
      </c>
      <c r="C43" s="325">
        <v>572</v>
      </c>
      <c r="D43" s="326" t="s">
        <v>166</v>
      </c>
      <c r="E43" s="327">
        <v>1</v>
      </c>
      <c r="F43" s="328">
        <v>30767.53</v>
      </c>
    </row>
    <row r="44" spans="1:6" ht="33">
      <c r="A44" s="323" t="s">
        <v>1465</v>
      </c>
      <c r="B44" s="324" t="s">
        <v>1466</v>
      </c>
      <c r="C44" s="325">
        <v>572</v>
      </c>
      <c r="D44" s="326" t="s">
        <v>166</v>
      </c>
      <c r="E44" s="327">
        <v>1</v>
      </c>
      <c r="F44" s="328">
        <v>78469576.909999996</v>
      </c>
    </row>
    <row r="45" spans="1:6" ht="33">
      <c r="A45" s="323" t="s">
        <v>1467</v>
      </c>
      <c r="B45" s="324" t="s">
        <v>1468</v>
      </c>
      <c r="C45" s="325">
        <v>572</v>
      </c>
      <c r="D45" s="326" t="s">
        <v>166</v>
      </c>
      <c r="E45" s="327">
        <v>1</v>
      </c>
      <c r="F45" s="328">
        <v>2940666.84</v>
      </c>
    </row>
    <row r="46" spans="1:6" ht="33">
      <c r="A46" s="323" t="s">
        <v>1469</v>
      </c>
      <c r="B46" s="324" t="s">
        <v>1470</v>
      </c>
      <c r="C46" s="325">
        <v>572</v>
      </c>
      <c r="D46" s="326" t="s">
        <v>166</v>
      </c>
      <c r="E46" s="327">
        <v>1</v>
      </c>
      <c r="F46" s="328">
        <v>68020748.590000004</v>
      </c>
    </row>
    <row r="47" spans="1:6" ht="33">
      <c r="A47" s="323" t="s">
        <v>2946</v>
      </c>
      <c r="B47" s="324" t="s">
        <v>2947</v>
      </c>
      <c r="C47" s="325">
        <v>595</v>
      </c>
      <c r="D47" s="326" t="s">
        <v>611</v>
      </c>
      <c r="E47" s="327">
        <v>1</v>
      </c>
      <c r="F47" s="328">
        <v>179062.94</v>
      </c>
    </row>
    <row r="48" spans="1:6" ht="33">
      <c r="A48" s="323" t="s">
        <v>1493</v>
      </c>
      <c r="B48" s="324" t="s">
        <v>1494</v>
      </c>
      <c r="C48" s="325">
        <v>598</v>
      </c>
      <c r="D48" s="326" t="s">
        <v>672</v>
      </c>
      <c r="E48" s="327">
        <v>1</v>
      </c>
      <c r="F48" s="328">
        <v>2096276</v>
      </c>
    </row>
    <row r="49" spans="1:6" ht="33">
      <c r="A49" s="323" t="s">
        <v>5724</v>
      </c>
      <c r="B49" s="324" t="s">
        <v>5725</v>
      </c>
      <c r="C49" s="325">
        <v>633</v>
      </c>
      <c r="D49" s="326" t="s">
        <v>173</v>
      </c>
      <c r="E49" s="327">
        <v>1</v>
      </c>
      <c r="F49" s="328">
        <v>9013.9</v>
      </c>
    </row>
    <row r="50" spans="1:6">
      <c r="A50" s="165"/>
      <c r="C50" s="190"/>
      <c r="F50" s="191"/>
    </row>
    <row r="51" spans="1:6" ht="16.5" thickBot="1">
      <c r="D51" s="477" t="s">
        <v>1261</v>
      </c>
      <c r="E51" s="477"/>
      <c r="F51" s="176">
        <f>+SUBTOTAL(9,F7:F49)</f>
        <v>272378202.17999995</v>
      </c>
    </row>
    <row r="52" spans="1:6" ht="15.75" thickTop="1"/>
    <row r="53" spans="1:6" ht="7.5" customHeight="1"/>
  </sheetData>
  <autoFilter ref="A6:F49" xr:uid="{00000000-0009-0000-0000-000009000000}"/>
  <mergeCells count="1">
    <mergeCell ref="D51:E51"/>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MARZO DE 2023</v>
      </c>
    </row>
    <row r="4" spans="1:7">
      <c r="A4" s="168" t="str">
        <f>+'CUT MN'!A4</f>
        <v>ACTUALIZADO AL : 6 de abril de 2023 Hrs. 13:20</v>
      </c>
    </row>
    <row r="6" spans="1:7" s="173" customFormat="1" ht="30">
      <c r="A6" s="169" t="s">
        <v>685</v>
      </c>
      <c r="B6" s="169" t="s">
        <v>686</v>
      </c>
      <c r="C6" s="170" t="s">
        <v>687</v>
      </c>
      <c r="D6" s="171" t="s">
        <v>35</v>
      </c>
      <c r="E6" s="170" t="s">
        <v>688</v>
      </c>
      <c r="F6" s="275" t="s">
        <v>1352</v>
      </c>
      <c r="G6" s="275" t="s">
        <v>689</v>
      </c>
    </row>
    <row r="7" spans="1:7" ht="45">
      <c r="A7" s="174" t="s">
        <v>1471</v>
      </c>
      <c r="B7" s="175" t="s">
        <v>1472</v>
      </c>
      <c r="C7" s="283" t="s">
        <v>541</v>
      </c>
      <c r="D7" s="175" t="s">
        <v>590</v>
      </c>
      <c r="E7" s="174">
        <v>2</v>
      </c>
      <c r="F7" s="341">
        <v>1177.52</v>
      </c>
      <c r="G7" s="341">
        <v>8077.7900000000009</v>
      </c>
    </row>
    <row r="8" spans="1:7">
      <c r="A8" s="165"/>
      <c r="C8" s="299"/>
      <c r="F8" s="191"/>
      <c r="G8" s="300"/>
    </row>
    <row r="9" spans="1:7">
      <c r="A9" s="165"/>
      <c r="C9" s="190"/>
      <c r="F9" s="191"/>
    </row>
    <row r="10" spans="1:7" ht="16.5" thickBot="1">
      <c r="D10" s="477" t="s">
        <v>1260</v>
      </c>
      <c r="E10" s="477"/>
      <c r="F10" s="176">
        <f>+SUBTOTAL(9,F7:F7)</f>
        <v>1177.52</v>
      </c>
      <c r="G10" s="176">
        <f>+SUBTOTAL(9,G7:G7)</f>
        <v>8077.7900000000009</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24"/>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MARZO DE 2023</v>
      </c>
    </row>
    <row r="4" spans="1:6">
      <c r="A4" s="168" t="str">
        <f>+'CUT MN'!A4</f>
        <v>ACTUALIZADO AL : 6 de abril de 2023 Hrs. 13:20</v>
      </c>
    </row>
    <row r="6" spans="1:6" s="173" customFormat="1" ht="30">
      <c r="A6" s="169" t="s">
        <v>685</v>
      </c>
      <c r="B6" s="169" t="s">
        <v>686</v>
      </c>
      <c r="C6" s="170" t="s">
        <v>687</v>
      </c>
      <c r="D6" s="171" t="s">
        <v>35</v>
      </c>
      <c r="E6" s="170" t="s">
        <v>688</v>
      </c>
      <c r="F6" s="172" t="s">
        <v>689</v>
      </c>
    </row>
    <row r="7" spans="1:6" ht="49.5">
      <c r="A7" s="323" t="s">
        <v>1495</v>
      </c>
      <c r="B7" s="324" t="s">
        <v>1496</v>
      </c>
      <c r="C7" s="325" t="s">
        <v>541</v>
      </c>
      <c r="D7" s="326" t="s">
        <v>590</v>
      </c>
      <c r="E7" s="327">
        <v>2</v>
      </c>
      <c r="F7" s="328">
        <v>585561506.38999999</v>
      </c>
    </row>
    <row r="8" spans="1:6" ht="49.5">
      <c r="A8" s="323" t="s">
        <v>1497</v>
      </c>
      <c r="B8" s="324" t="s">
        <v>1498</v>
      </c>
      <c r="C8" s="325" t="s">
        <v>541</v>
      </c>
      <c r="D8" s="326" t="s">
        <v>590</v>
      </c>
      <c r="E8" s="327">
        <v>2</v>
      </c>
      <c r="F8" s="328">
        <v>5427521.29</v>
      </c>
    </row>
    <row r="9" spans="1:6" ht="49.5">
      <c r="A9" s="323" t="s">
        <v>1499</v>
      </c>
      <c r="B9" s="324" t="s">
        <v>1500</v>
      </c>
      <c r="C9" s="325" t="s">
        <v>541</v>
      </c>
      <c r="D9" s="326" t="s">
        <v>590</v>
      </c>
      <c r="E9" s="327">
        <v>2</v>
      </c>
      <c r="F9" s="328">
        <v>690919.38</v>
      </c>
    </row>
    <row r="10" spans="1:6" ht="49.5">
      <c r="A10" s="323" t="s">
        <v>1480</v>
      </c>
      <c r="B10" s="324" t="s">
        <v>1481</v>
      </c>
      <c r="C10" s="325" t="s">
        <v>541</v>
      </c>
      <c r="D10" s="326" t="s">
        <v>590</v>
      </c>
      <c r="E10" s="327">
        <v>2</v>
      </c>
      <c r="F10" s="328">
        <v>14170399.390000001</v>
      </c>
    </row>
    <row r="11" spans="1:6" ht="49.5">
      <c r="A11" s="323" t="s">
        <v>1482</v>
      </c>
      <c r="B11" s="324" t="s">
        <v>1483</v>
      </c>
      <c r="C11" s="325" t="s">
        <v>541</v>
      </c>
      <c r="D11" s="326" t="s">
        <v>590</v>
      </c>
      <c r="E11" s="327">
        <v>2</v>
      </c>
      <c r="F11" s="328">
        <v>38920666.189999998</v>
      </c>
    </row>
    <row r="12" spans="1:6" ht="49.5">
      <c r="A12" s="323" t="s">
        <v>5726</v>
      </c>
      <c r="B12" s="324" t="s">
        <v>5727</v>
      </c>
      <c r="C12" s="325" t="s">
        <v>541</v>
      </c>
      <c r="D12" s="326" t="s">
        <v>590</v>
      </c>
      <c r="E12" s="327">
        <v>2</v>
      </c>
      <c r="F12" s="328">
        <v>7818618.1100000003</v>
      </c>
    </row>
    <row r="13" spans="1:6" ht="49.5">
      <c r="A13" s="323" t="s">
        <v>5728</v>
      </c>
      <c r="B13" s="324" t="s">
        <v>5729</v>
      </c>
      <c r="C13" s="325" t="s">
        <v>541</v>
      </c>
      <c r="D13" s="326" t="s">
        <v>590</v>
      </c>
      <c r="E13" s="327">
        <v>2</v>
      </c>
      <c r="F13" s="328">
        <v>817440.04</v>
      </c>
    </row>
    <row r="14" spans="1:6" ht="49.5">
      <c r="A14" s="323" t="s">
        <v>5730</v>
      </c>
      <c r="B14" s="324" t="s">
        <v>5731</v>
      </c>
      <c r="C14" s="325" t="s">
        <v>541</v>
      </c>
      <c r="D14" s="326" t="s">
        <v>590</v>
      </c>
      <c r="E14" s="327">
        <v>2</v>
      </c>
      <c r="F14" s="328">
        <v>109050294.66</v>
      </c>
    </row>
    <row r="15" spans="1:6" ht="49.5">
      <c r="A15" s="323" t="s">
        <v>5732</v>
      </c>
      <c r="B15" s="324" t="s">
        <v>5733</v>
      </c>
      <c r="C15" s="325" t="s">
        <v>541</v>
      </c>
      <c r="D15" s="326" t="s">
        <v>590</v>
      </c>
      <c r="E15" s="327">
        <v>2</v>
      </c>
      <c r="F15" s="328">
        <v>6600.3</v>
      </c>
    </row>
    <row r="16" spans="1:6" ht="49.5">
      <c r="A16" s="323" t="s">
        <v>5734</v>
      </c>
      <c r="B16" s="324" t="s">
        <v>5735</v>
      </c>
      <c r="C16" s="325" t="s">
        <v>541</v>
      </c>
      <c r="D16" s="326" t="s">
        <v>590</v>
      </c>
      <c r="E16" s="327">
        <v>2</v>
      </c>
      <c r="F16" s="328">
        <v>1210.33</v>
      </c>
    </row>
    <row r="17" spans="1:6" ht="49.5">
      <c r="A17" s="323" t="s">
        <v>5736</v>
      </c>
      <c r="B17" s="324" t="s">
        <v>5737</v>
      </c>
      <c r="C17" s="325" t="s">
        <v>541</v>
      </c>
      <c r="D17" s="326" t="s">
        <v>590</v>
      </c>
      <c r="E17" s="327">
        <v>2</v>
      </c>
      <c r="F17" s="328">
        <v>897213.06</v>
      </c>
    </row>
    <row r="18" spans="1:6" ht="49.5">
      <c r="A18" s="323" t="s">
        <v>5738</v>
      </c>
      <c r="B18" s="324" t="s">
        <v>5739</v>
      </c>
      <c r="C18" s="325" t="s">
        <v>541</v>
      </c>
      <c r="D18" s="326" t="s">
        <v>590</v>
      </c>
      <c r="E18" s="327">
        <v>2</v>
      </c>
      <c r="F18" s="328">
        <v>407310.5</v>
      </c>
    </row>
    <row r="19" spans="1:6" ht="33">
      <c r="A19" s="323" t="s">
        <v>2179</v>
      </c>
      <c r="B19" s="324" t="s">
        <v>2180</v>
      </c>
      <c r="C19" s="325">
        <v>290</v>
      </c>
      <c r="D19" s="326" t="s">
        <v>118</v>
      </c>
      <c r="E19" s="327">
        <v>1</v>
      </c>
      <c r="F19" s="328">
        <v>1381068.19</v>
      </c>
    </row>
    <row r="20" spans="1:6" ht="33">
      <c r="A20" s="323" t="s">
        <v>2181</v>
      </c>
      <c r="B20" s="324" t="s">
        <v>2182</v>
      </c>
      <c r="C20" s="325">
        <v>670</v>
      </c>
      <c r="D20" s="326" t="s">
        <v>178</v>
      </c>
      <c r="E20" s="327">
        <v>1</v>
      </c>
      <c r="F20" s="328">
        <v>1400</v>
      </c>
    </row>
    <row r="21" spans="1:6">
      <c r="A21" s="165"/>
      <c r="C21" s="190"/>
      <c r="F21" s="191"/>
    </row>
    <row r="22" spans="1:6" ht="16.5" thickBot="1">
      <c r="D22" s="477" t="s">
        <v>1261</v>
      </c>
      <c r="E22" s="477"/>
      <c r="F22" s="176">
        <f>+SUBTOTAL(9,F7:F20)</f>
        <v>765152167.8299998</v>
      </c>
    </row>
    <row r="23" spans="1:6" ht="15.75" thickTop="1"/>
    <row r="24" spans="1:6" ht="7.5" customHeight="1"/>
  </sheetData>
  <autoFilter ref="A6:F15" xr:uid="{00000000-0009-0000-0000-000009000000}"/>
  <mergeCells count="1">
    <mergeCell ref="D22:E22"/>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MARZO DE 2023</v>
      </c>
    </row>
    <row r="4" spans="1:7">
      <c r="A4" s="168" t="str">
        <f>+'CUT MN'!A4</f>
        <v>ACTUALIZADO AL : 6 de abril de 2023 Hrs. 13:20</v>
      </c>
    </row>
    <row r="6" spans="1:7" s="173" customFormat="1" ht="30">
      <c r="A6" s="169" t="s">
        <v>685</v>
      </c>
      <c r="B6" s="169" t="s">
        <v>686</v>
      </c>
      <c r="C6" s="170" t="s">
        <v>687</v>
      </c>
      <c r="D6" s="171" t="s">
        <v>35</v>
      </c>
      <c r="E6" s="170" t="s">
        <v>688</v>
      </c>
      <c r="F6" s="275" t="s">
        <v>1352</v>
      </c>
      <c r="G6" s="275" t="s">
        <v>689</v>
      </c>
    </row>
    <row r="7" spans="1:7" ht="30">
      <c r="A7" s="174" t="s">
        <v>1484</v>
      </c>
      <c r="B7" s="175" t="s">
        <v>1485</v>
      </c>
      <c r="C7" s="283" t="s">
        <v>542</v>
      </c>
      <c r="D7" s="175" t="s">
        <v>691</v>
      </c>
      <c r="E7" s="174">
        <v>3</v>
      </c>
      <c r="F7" s="341">
        <v>173383.33</v>
      </c>
      <c r="G7" s="341">
        <v>1189409.6399999999</v>
      </c>
    </row>
    <row r="8" spans="1:7">
      <c r="A8" s="165"/>
      <c r="C8" s="190"/>
      <c r="F8" s="191"/>
    </row>
    <row r="9" spans="1:7" ht="16.5" thickBot="1">
      <c r="D9" s="477" t="s">
        <v>1260</v>
      </c>
      <c r="E9" s="477"/>
      <c r="F9" s="176">
        <f>+SUBTOTAL(9,F7:F7)</f>
        <v>173383.33</v>
      </c>
      <c r="G9" s="176">
        <f>+SUBTOTAL(9,G7:G7)</f>
        <v>1189409.6399999999</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2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1411</v>
      </c>
      <c r="B2" s="115"/>
      <c r="C2" s="115"/>
      <c r="D2" s="115"/>
      <c r="E2" s="115"/>
      <c r="F2" s="115"/>
      <c r="G2" s="115"/>
      <c r="H2" s="112"/>
      <c r="I2" s="112"/>
      <c r="J2" s="73"/>
    </row>
    <row r="3" spans="1:10">
      <c r="A3" s="115" t="str">
        <f>+'CUT MN'!A3</f>
        <v>CORRESPONDIENTE AL PERIODO DE ENERO A MARZO DE 2023</v>
      </c>
      <c r="B3" s="115"/>
      <c r="C3" s="115"/>
      <c r="D3" s="115"/>
      <c r="E3" s="115"/>
      <c r="F3" s="115"/>
      <c r="G3" s="115"/>
      <c r="H3" s="112"/>
      <c r="I3" s="112"/>
      <c r="J3" s="73"/>
    </row>
    <row r="4" spans="1:10">
      <c r="A4" s="65" t="str">
        <f>+'CUT MN'!A4</f>
        <v>ACTUALIZADO AL : 6 de abril de 2023 Hrs. 13:20</v>
      </c>
      <c r="B4" s="62"/>
      <c r="C4" s="62"/>
      <c r="D4" s="75"/>
      <c r="E4" s="62"/>
      <c r="F4" s="62"/>
      <c r="G4" s="70"/>
      <c r="H4" s="112"/>
      <c r="I4" s="112"/>
      <c r="J4" s="73"/>
    </row>
    <row r="5" spans="1:10">
      <c r="A5" s="65"/>
      <c r="B5" s="62"/>
      <c r="C5" s="62"/>
      <c r="D5" s="75"/>
      <c r="E5" s="62"/>
      <c r="F5" s="62"/>
      <c r="G5" s="70"/>
      <c r="H5" s="112"/>
      <c r="I5" s="112"/>
      <c r="J5" s="73"/>
    </row>
    <row r="6" spans="1:10">
      <c r="A6" s="67"/>
      <c r="B6" s="103"/>
      <c r="C6" s="67"/>
      <c r="D6" s="67"/>
      <c r="E6" s="67"/>
      <c r="F6" s="67"/>
      <c r="G6" s="71"/>
      <c r="H6" s="478"/>
      <c r="I6" s="478"/>
      <c r="J6" s="67"/>
    </row>
    <row r="7" spans="1:10" ht="31.5" customHeight="1">
      <c r="A7" s="272" t="s">
        <v>657</v>
      </c>
      <c r="B7" s="270" t="s">
        <v>664</v>
      </c>
      <c r="C7" s="270" t="s">
        <v>654</v>
      </c>
      <c r="D7" s="270" t="s">
        <v>652</v>
      </c>
      <c r="E7" s="270" t="s">
        <v>653</v>
      </c>
      <c r="F7" s="270" t="s">
        <v>655</v>
      </c>
      <c r="G7" s="270" t="s">
        <v>656</v>
      </c>
      <c r="H7" s="271" t="s">
        <v>1294</v>
      </c>
      <c r="I7" s="270" t="s">
        <v>1295</v>
      </c>
      <c r="J7" s="270" t="s">
        <v>666</v>
      </c>
    </row>
    <row r="8" spans="1:10" ht="76.5">
      <c r="A8" s="192">
        <v>132</v>
      </c>
      <c r="B8" s="214" t="s">
        <v>59</v>
      </c>
      <c r="C8" s="215">
        <v>44929</v>
      </c>
      <c r="D8" s="192" t="s">
        <v>1729</v>
      </c>
      <c r="E8" s="192" t="s">
        <v>14</v>
      </c>
      <c r="F8" s="192">
        <v>17412</v>
      </c>
      <c r="G8" s="198" t="s">
        <v>2041</v>
      </c>
      <c r="H8" s="301">
        <v>489.25</v>
      </c>
      <c r="I8" s="301">
        <v>0</v>
      </c>
      <c r="J8" s="302" t="s">
        <v>638</v>
      </c>
    </row>
    <row r="9" spans="1:10" ht="76.5">
      <c r="A9" s="192">
        <v>513</v>
      </c>
      <c r="B9" s="214" t="s">
        <v>160</v>
      </c>
      <c r="C9" s="215">
        <v>44929</v>
      </c>
      <c r="D9" s="192" t="s">
        <v>1730</v>
      </c>
      <c r="E9" s="192" t="s">
        <v>14</v>
      </c>
      <c r="F9" s="192">
        <v>17512</v>
      </c>
      <c r="G9" s="198" t="s">
        <v>2042</v>
      </c>
      <c r="H9" s="301">
        <v>31125.11</v>
      </c>
      <c r="I9" s="301">
        <v>0</v>
      </c>
      <c r="J9" s="302" t="s">
        <v>638</v>
      </c>
    </row>
    <row r="10" spans="1:10" ht="89.25">
      <c r="A10" s="192">
        <v>132</v>
      </c>
      <c r="B10" s="214" t="s">
        <v>59</v>
      </c>
      <c r="C10" s="215">
        <v>44958</v>
      </c>
      <c r="D10" s="192" t="s">
        <v>2416</v>
      </c>
      <c r="E10" s="192" t="s">
        <v>14</v>
      </c>
      <c r="F10" s="192">
        <v>17630</v>
      </c>
      <c r="G10" s="198" t="s">
        <v>2804</v>
      </c>
      <c r="H10" s="301">
        <v>52554.93</v>
      </c>
      <c r="I10" s="301">
        <v>0</v>
      </c>
      <c r="J10" s="302" t="s">
        <v>638</v>
      </c>
    </row>
    <row r="11" spans="1:10" ht="89.25">
      <c r="A11" s="192">
        <v>578</v>
      </c>
      <c r="B11" s="214" t="s">
        <v>168</v>
      </c>
      <c r="C11" s="215">
        <v>44987</v>
      </c>
      <c r="D11" s="192" t="s">
        <v>3792</v>
      </c>
      <c r="E11" s="192" t="s">
        <v>14</v>
      </c>
      <c r="F11" s="192">
        <v>17772</v>
      </c>
      <c r="G11" s="198" t="s">
        <v>5105</v>
      </c>
      <c r="H11" s="301">
        <v>1327.81</v>
      </c>
      <c r="I11" s="301">
        <v>0</v>
      </c>
      <c r="J11" s="302" t="s">
        <v>638</v>
      </c>
    </row>
    <row r="12" spans="1:10" ht="89.25">
      <c r="A12" s="192">
        <v>132</v>
      </c>
      <c r="B12" s="214" t="s">
        <v>59</v>
      </c>
      <c r="C12" s="215">
        <v>44987</v>
      </c>
      <c r="D12" s="192" t="s">
        <v>3802</v>
      </c>
      <c r="E12" s="192" t="s">
        <v>14</v>
      </c>
      <c r="F12" s="192">
        <v>17770</v>
      </c>
      <c r="G12" s="198" t="s">
        <v>5115</v>
      </c>
      <c r="H12" s="301">
        <v>6760.86</v>
      </c>
      <c r="I12" s="301">
        <v>0</v>
      </c>
      <c r="J12" s="302" t="s">
        <v>638</v>
      </c>
    </row>
    <row r="13" spans="1:10" ht="89.25">
      <c r="A13" s="192">
        <v>222</v>
      </c>
      <c r="B13" s="214" t="s">
        <v>93</v>
      </c>
      <c r="C13" s="215">
        <v>45000</v>
      </c>
      <c r="D13" s="192" t="s">
        <v>3927</v>
      </c>
      <c r="E13" s="192" t="s">
        <v>14</v>
      </c>
      <c r="F13" s="192">
        <v>17855</v>
      </c>
      <c r="G13" s="198" t="s">
        <v>5268</v>
      </c>
      <c r="H13" s="301">
        <v>3179.19</v>
      </c>
      <c r="I13" s="301">
        <v>0</v>
      </c>
      <c r="J13" s="302" t="s">
        <v>638</v>
      </c>
    </row>
    <row r="14" spans="1:10" ht="89.25">
      <c r="A14" s="192">
        <v>222</v>
      </c>
      <c r="B14" s="214" t="s">
        <v>93</v>
      </c>
      <c r="C14" s="215">
        <v>45000</v>
      </c>
      <c r="D14" s="192" t="s">
        <v>3928</v>
      </c>
      <c r="E14" s="192" t="s">
        <v>14</v>
      </c>
      <c r="F14" s="192">
        <v>17854</v>
      </c>
      <c r="G14" s="198" t="s">
        <v>5269</v>
      </c>
      <c r="H14" s="301">
        <v>2566.73</v>
      </c>
      <c r="I14" s="301">
        <v>0</v>
      </c>
      <c r="J14" s="302" t="s">
        <v>638</v>
      </c>
    </row>
    <row r="15" spans="1:10" ht="89.25">
      <c r="A15" s="192">
        <v>10</v>
      </c>
      <c r="B15" s="214" t="s">
        <v>38</v>
      </c>
      <c r="C15" s="215">
        <v>45008</v>
      </c>
      <c r="D15" s="192" t="s">
        <v>4066</v>
      </c>
      <c r="E15" s="192" t="s">
        <v>14</v>
      </c>
      <c r="F15" s="192">
        <v>17914</v>
      </c>
      <c r="G15" s="198" t="s">
        <v>5405</v>
      </c>
      <c r="H15" s="301">
        <v>12164</v>
      </c>
      <c r="I15" s="301">
        <v>0</v>
      </c>
      <c r="J15" s="302" t="s">
        <v>638</v>
      </c>
    </row>
    <row r="16" spans="1:10" ht="102">
      <c r="A16" s="192">
        <v>376</v>
      </c>
      <c r="B16" s="214" t="s">
        <v>609</v>
      </c>
      <c r="C16" s="215">
        <v>45008</v>
      </c>
      <c r="D16" s="192" t="s">
        <v>4067</v>
      </c>
      <c r="E16" s="192" t="s">
        <v>14</v>
      </c>
      <c r="F16" s="192">
        <v>17917</v>
      </c>
      <c r="G16" s="198" t="s">
        <v>5406</v>
      </c>
      <c r="H16" s="301">
        <v>385.25</v>
      </c>
      <c r="I16" s="301">
        <v>0</v>
      </c>
      <c r="J16" s="302" t="s">
        <v>638</v>
      </c>
    </row>
    <row r="17" spans="1:10" ht="89.25">
      <c r="A17" s="192">
        <v>513</v>
      </c>
      <c r="B17" s="214" t="s">
        <v>160</v>
      </c>
      <c r="C17" s="215">
        <v>45012</v>
      </c>
      <c r="D17" s="192" t="s">
        <v>4104</v>
      </c>
      <c r="E17" s="192" t="s">
        <v>14</v>
      </c>
      <c r="F17" s="192">
        <v>17924</v>
      </c>
      <c r="G17" s="198" t="s">
        <v>5443</v>
      </c>
      <c r="H17" s="301">
        <v>2801.07</v>
      </c>
      <c r="I17" s="301">
        <v>0</v>
      </c>
      <c r="J17" s="302" t="s">
        <v>638</v>
      </c>
    </row>
    <row r="18" spans="1:10" ht="102">
      <c r="A18" s="192">
        <v>46</v>
      </c>
      <c r="B18" s="214" t="s">
        <v>1380</v>
      </c>
      <c r="C18" s="215">
        <v>45014</v>
      </c>
      <c r="D18" s="192" t="s">
        <v>4129</v>
      </c>
      <c r="E18" s="192" t="s">
        <v>14</v>
      </c>
      <c r="F18" s="192">
        <v>17948</v>
      </c>
      <c r="G18" s="198" t="s">
        <v>5467</v>
      </c>
      <c r="H18" s="301">
        <v>332.49</v>
      </c>
      <c r="I18" s="301">
        <v>0</v>
      </c>
      <c r="J18" s="302" t="s">
        <v>638</v>
      </c>
    </row>
    <row r="19" spans="1:10" ht="102">
      <c r="A19" s="192">
        <v>46</v>
      </c>
      <c r="B19" s="214" t="s">
        <v>1380</v>
      </c>
      <c r="C19" s="215">
        <v>45014</v>
      </c>
      <c r="D19" s="192" t="s">
        <v>4130</v>
      </c>
      <c r="E19" s="192" t="s">
        <v>14</v>
      </c>
      <c r="F19" s="192">
        <v>17949</v>
      </c>
      <c r="G19" s="198" t="s">
        <v>5468</v>
      </c>
      <c r="H19" s="301">
        <v>332.49</v>
      </c>
      <c r="I19" s="301">
        <v>0</v>
      </c>
      <c r="J19" s="302" t="s">
        <v>638</v>
      </c>
    </row>
    <row r="20" spans="1:10" ht="89.25">
      <c r="A20" s="192">
        <v>222</v>
      </c>
      <c r="B20" s="214" t="s">
        <v>93</v>
      </c>
      <c r="C20" s="215">
        <v>45015</v>
      </c>
      <c r="D20" s="192" t="s">
        <v>4146</v>
      </c>
      <c r="E20" s="192" t="s">
        <v>14</v>
      </c>
      <c r="F20" s="192">
        <v>17982</v>
      </c>
      <c r="G20" s="198" t="s">
        <v>5484</v>
      </c>
      <c r="H20" s="301">
        <v>819.83</v>
      </c>
      <c r="I20" s="301">
        <v>0</v>
      </c>
      <c r="J20" s="302" t="s">
        <v>638</v>
      </c>
    </row>
    <row r="21" spans="1:10">
      <c r="A21" s="373"/>
      <c r="B21" s="374"/>
      <c r="C21" s="375"/>
      <c r="D21" s="373"/>
      <c r="E21" s="373"/>
      <c r="F21" s="373"/>
      <c r="G21" s="376"/>
      <c r="H21" s="357"/>
      <c r="I21" s="357"/>
      <c r="J21" s="377"/>
    </row>
    <row r="22" spans="1:10" ht="18.75">
      <c r="A22" s="179"/>
      <c r="G22" s="282" t="s">
        <v>554</v>
      </c>
      <c r="H22" s="177">
        <f>+SUBTOTAL(9,H8:H20)</f>
        <v>114839.01000000002</v>
      </c>
      <c r="I22" s="177">
        <f>+SUBTOTAL(9,I8:I20)</f>
        <v>0</v>
      </c>
    </row>
    <row r="23" spans="1:10">
      <c r="H23" s="158"/>
      <c r="I23" s="158"/>
    </row>
    <row r="24" spans="1:10">
      <c r="H24" s="158"/>
      <c r="I24" s="158"/>
    </row>
    <row r="25" spans="1:10">
      <c r="H25" s="158"/>
      <c r="I25" s="158"/>
    </row>
  </sheetData>
  <autoFilter ref="A7:J13" xr:uid="{23B62C68-2BDD-4FCD-ACAE-1897A4977DA0}"/>
  <mergeCells count="1">
    <mergeCell ref="H6:I6"/>
  </mergeCells>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1476</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5866</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9" t="s">
        <v>5865</v>
      </c>
      <c r="Y4" s="430"/>
      <c r="Z4" s="430"/>
      <c r="AA4" s="430"/>
      <c r="AB4" s="430"/>
      <c r="AC4" s="430"/>
      <c r="AD4" s="430"/>
      <c r="AE4" s="431"/>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2" t="s">
        <v>30</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row>
    <row r="7" spans="1:32" ht="16.5">
      <c r="A7" s="433" t="s">
        <v>592</v>
      </c>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2">
        <v>44927</v>
      </c>
      <c r="Q9" s="443"/>
      <c r="R9" s="443"/>
      <c r="S9" s="444"/>
      <c r="T9" s="22"/>
      <c r="U9" s="22" t="s">
        <v>0</v>
      </c>
      <c r="V9" s="442">
        <v>45016</v>
      </c>
      <c r="W9" s="443"/>
      <c r="X9" s="443"/>
      <c r="Y9" s="444"/>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1" t="str">
        <f>IFERROR(VLOOKUP(H14,bd_lista!A3:E590,2,FALSE),"")</f>
        <v/>
      </c>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34"/>
      <c r="AF12" s="34"/>
    </row>
    <row r="13" spans="1:32" ht="23.25" customHeight="1">
      <c r="A13" s="20"/>
      <c r="B13" s="20"/>
      <c r="C13" s="16"/>
      <c r="D13" s="16"/>
      <c r="E13" s="16"/>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20"/>
      <c r="AF13" s="20"/>
    </row>
    <row r="14" spans="1:32" ht="15.75" customHeight="1">
      <c r="A14" s="20"/>
      <c r="B14" s="25" t="s">
        <v>591</v>
      </c>
      <c r="C14" s="20"/>
      <c r="D14" s="20"/>
      <c r="E14" s="20"/>
      <c r="F14" s="20"/>
      <c r="G14" s="20"/>
      <c r="H14" s="447"/>
      <c r="I14" s="444"/>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4" t="s">
        <v>1266</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20"/>
    </row>
    <row r="17" spans="1:32" ht="15.75">
      <c r="A17" s="20"/>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20"/>
    </row>
    <row r="18" spans="1:32" ht="6" customHeight="1" thickBot="1">
      <c r="A18" s="34"/>
      <c r="B18" s="38"/>
      <c r="C18" s="34"/>
      <c r="D18" s="34"/>
      <c r="E18" s="34"/>
      <c r="F18" s="34"/>
      <c r="G18" s="34"/>
      <c r="H18" s="448"/>
      <c r="I18" s="448"/>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2" t="s">
        <v>1374</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4"/>
      <c r="AF19" s="34"/>
    </row>
    <row r="20" spans="1:32" ht="15.75">
      <c r="A20" s="34"/>
      <c r="B20" s="405"/>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7"/>
      <c r="AF20" s="34"/>
    </row>
    <row r="21" spans="1:32" ht="24.75" customHeight="1" thickBot="1">
      <c r="A21" s="34"/>
      <c r="B21" s="408"/>
      <c r="C21" s="409"/>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10"/>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5" t="s">
        <v>593</v>
      </c>
      <c r="D23" s="445"/>
      <c r="E23" s="445"/>
      <c r="F23" s="445"/>
      <c r="G23" s="445"/>
      <c r="H23" s="445"/>
      <c r="I23" s="435" t="s">
        <v>1474</v>
      </c>
      <c r="J23" s="435"/>
      <c r="K23" s="435"/>
      <c r="L23" s="435"/>
      <c r="M23" s="436" t="s">
        <v>2</v>
      </c>
      <c r="N23" s="437"/>
      <c r="O23" s="437"/>
      <c r="P23" s="437"/>
      <c r="Q23" s="437"/>
      <c r="R23" s="437"/>
      <c r="S23" s="437"/>
      <c r="T23" s="437"/>
      <c r="U23" s="437"/>
      <c r="V23" s="437"/>
      <c r="W23" s="437"/>
      <c r="X23" s="437"/>
      <c r="Y23" s="438"/>
      <c r="Z23" s="435" t="s">
        <v>626</v>
      </c>
      <c r="AA23" s="435"/>
      <c r="AB23" s="435"/>
      <c r="AC23" s="435"/>
      <c r="AD23" s="435"/>
      <c r="AE23" s="26"/>
      <c r="AF23" s="20"/>
    </row>
    <row r="24" spans="1:32" ht="24" customHeight="1">
      <c r="A24" s="20"/>
      <c r="B24" s="26"/>
      <c r="C24" s="446" t="s">
        <v>29</v>
      </c>
      <c r="D24" s="446"/>
      <c r="E24" s="446"/>
      <c r="F24" s="446" t="s">
        <v>1475</v>
      </c>
      <c r="G24" s="446"/>
      <c r="H24" s="446"/>
      <c r="I24" s="435"/>
      <c r="J24" s="435"/>
      <c r="K24" s="435"/>
      <c r="L24" s="435"/>
      <c r="M24" s="439"/>
      <c r="N24" s="440"/>
      <c r="O24" s="440"/>
      <c r="P24" s="440"/>
      <c r="Q24" s="440"/>
      <c r="R24" s="440"/>
      <c r="S24" s="440"/>
      <c r="T24" s="440"/>
      <c r="U24" s="440"/>
      <c r="V24" s="440"/>
      <c r="W24" s="440"/>
      <c r="X24" s="440"/>
      <c r="Y24" s="441"/>
      <c r="Z24" s="435"/>
      <c r="AA24" s="435"/>
      <c r="AB24" s="435"/>
      <c r="AC24" s="435"/>
      <c r="AD24" s="435"/>
      <c r="AE24" s="26"/>
      <c r="AF24" s="20"/>
    </row>
    <row r="25" spans="1:32" ht="17.100000000000001" customHeight="1">
      <c r="A25" s="20"/>
      <c r="B25" s="26"/>
      <c r="C25" s="411">
        <f>+VLOOKUP($H$14,RESUMEN!$A$11:$AP$600,7,FALSE)</f>
        <v>0</v>
      </c>
      <c r="D25" s="412"/>
      <c r="E25" s="413"/>
      <c r="F25" s="411">
        <f>+VLOOKUP($H$14,RESUMEN!$A$11:$AP$600,28,FALSE)</f>
        <v>0</v>
      </c>
      <c r="G25" s="412"/>
      <c r="H25" s="413"/>
      <c r="I25" s="414" t="s">
        <v>3</v>
      </c>
      <c r="J25" s="415"/>
      <c r="K25" s="415"/>
      <c r="L25" s="416"/>
      <c r="M25" s="420" t="s">
        <v>4</v>
      </c>
      <c r="N25" s="421"/>
      <c r="O25" s="421"/>
      <c r="P25" s="421"/>
      <c r="Q25" s="421"/>
      <c r="R25" s="421"/>
      <c r="S25" s="421"/>
      <c r="T25" s="421"/>
      <c r="U25" s="421"/>
      <c r="V25" s="421"/>
      <c r="W25" s="421"/>
      <c r="X25" s="421"/>
      <c r="Y25" s="422"/>
      <c r="Z25" s="417" t="s">
        <v>5</v>
      </c>
      <c r="AA25" s="418"/>
      <c r="AB25" s="418"/>
      <c r="AC25" s="418"/>
      <c r="AD25" s="419"/>
      <c r="AE25" s="26"/>
      <c r="AF25" s="20"/>
    </row>
    <row r="26" spans="1:32" ht="17.100000000000001" customHeight="1">
      <c r="A26" s="20"/>
      <c r="B26" s="26"/>
      <c r="C26" s="411">
        <f>+VLOOKUP($H$14,RESUMEN!$A$11:$AP$600,8,FALSE)</f>
        <v>0</v>
      </c>
      <c r="D26" s="412"/>
      <c r="E26" s="413"/>
      <c r="F26" s="411">
        <v>0</v>
      </c>
      <c r="G26" s="412"/>
      <c r="H26" s="413"/>
      <c r="I26" s="414" t="s">
        <v>599</v>
      </c>
      <c r="J26" s="415"/>
      <c r="K26" s="415"/>
      <c r="L26" s="416"/>
      <c r="M26" s="420" t="s">
        <v>605</v>
      </c>
      <c r="N26" s="421"/>
      <c r="O26" s="421"/>
      <c r="P26" s="421"/>
      <c r="Q26" s="421"/>
      <c r="R26" s="421"/>
      <c r="S26" s="421"/>
      <c r="T26" s="421"/>
      <c r="U26" s="421"/>
      <c r="V26" s="421"/>
      <c r="W26" s="421"/>
      <c r="X26" s="421"/>
      <c r="Y26" s="422"/>
      <c r="Z26" s="417" t="s">
        <v>9</v>
      </c>
      <c r="AA26" s="418"/>
      <c r="AB26" s="418"/>
      <c r="AC26" s="418"/>
      <c r="AD26" s="419"/>
      <c r="AE26" s="26"/>
      <c r="AF26" s="20"/>
    </row>
    <row r="27" spans="1:32" ht="17.100000000000001" customHeight="1">
      <c r="A27" s="20"/>
      <c r="B27" s="26"/>
      <c r="C27" s="411">
        <v>0</v>
      </c>
      <c r="D27" s="412"/>
      <c r="E27" s="413"/>
      <c r="F27" s="411">
        <f>+VLOOKUP($H$14,RESUMEN!$A$11:$AP$600,29,FALSE)</f>
        <v>0</v>
      </c>
      <c r="G27" s="412"/>
      <c r="H27" s="413"/>
      <c r="I27" s="414" t="s">
        <v>551</v>
      </c>
      <c r="J27" s="415"/>
      <c r="K27" s="415"/>
      <c r="L27" s="416"/>
      <c r="M27" s="420" t="s">
        <v>628</v>
      </c>
      <c r="N27" s="421"/>
      <c r="O27" s="421"/>
      <c r="P27" s="421"/>
      <c r="Q27" s="421"/>
      <c r="R27" s="421"/>
      <c r="S27" s="421"/>
      <c r="T27" s="421"/>
      <c r="U27" s="421"/>
      <c r="V27" s="421"/>
      <c r="W27" s="421"/>
      <c r="X27" s="421"/>
      <c r="Y27" s="422"/>
      <c r="Z27" s="417" t="s">
        <v>9</v>
      </c>
      <c r="AA27" s="418"/>
      <c r="AB27" s="418"/>
      <c r="AC27" s="418"/>
      <c r="AD27" s="419"/>
      <c r="AE27" s="26"/>
      <c r="AF27" s="20"/>
    </row>
    <row r="28" spans="1:32" ht="17.100000000000001" customHeight="1">
      <c r="A28" s="20"/>
      <c r="B28" s="26"/>
      <c r="C28" s="411">
        <f>+VLOOKUP($H$14,RESUMEN!$A$11:$AP$600,9,FALSE)</f>
        <v>0</v>
      </c>
      <c r="D28" s="412"/>
      <c r="E28" s="413"/>
      <c r="F28" s="411">
        <v>0</v>
      </c>
      <c r="G28" s="412"/>
      <c r="H28" s="413"/>
      <c r="I28" s="414" t="s">
        <v>1290</v>
      </c>
      <c r="J28" s="415"/>
      <c r="K28" s="415"/>
      <c r="L28" s="416"/>
      <c r="M28" s="420" t="s">
        <v>1291</v>
      </c>
      <c r="N28" s="421"/>
      <c r="O28" s="421"/>
      <c r="P28" s="421"/>
      <c r="Q28" s="421"/>
      <c r="R28" s="421"/>
      <c r="S28" s="421"/>
      <c r="T28" s="421"/>
      <c r="U28" s="421"/>
      <c r="V28" s="421"/>
      <c r="W28" s="421"/>
      <c r="X28" s="421"/>
      <c r="Y28" s="422"/>
      <c r="Z28" s="417" t="s">
        <v>5</v>
      </c>
      <c r="AA28" s="418"/>
      <c r="AB28" s="418"/>
      <c r="AC28" s="418"/>
      <c r="AD28" s="419"/>
      <c r="AE28" s="26"/>
      <c r="AF28" s="20"/>
    </row>
    <row r="29" spans="1:32" ht="17.100000000000001" customHeight="1">
      <c r="A29" s="20"/>
      <c r="B29" s="26"/>
      <c r="C29" s="411">
        <f>+VLOOKUP($H$14,RESUMEN!$A$11:$AP$600,10,FALSE)</f>
        <v>0</v>
      </c>
      <c r="D29" s="412"/>
      <c r="E29" s="413"/>
      <c r="F29" s="411">
        <f>+VLOOKUP($H$14,RESUMEN!$A$11:$AP$600,30,FALSE)</f>
        <v>0</v>
      </c>
      <c r="G29" s="412"/>
      <c r="H29" s="413"/>
      <c r="I29" s="414" t="s">
        <v>10</v>
      </c>
      <c r="J29" s="415"/>
      <c r="K29" s="415"/>
      <c r="L29" s="416"/>
      <c r="M29" s="420" t="s">
        <v>603</v>
      </c>
      <c r="N29" s="421"/>
      <c r="O29" s="421"/>
      <c r="P29" s="421"/>
      <c r="Q29" s="421"/>
      <c r="R29" s="421"/>
      <c r="S29" s="421"/>
      <c r="T29" s="421"/>
      <c r="U29" s="421"/>
      <c r="V29" s="421"/>
      <c r="W29" s="421"/>
      <c r="X29" s="421"/>
      <c r="Y29" s="422"/>
      <c r="Z29" s="417" t="s">
        <v>11</v>
      </c>
      <c r="AA29" s="418"/>
      <c r="AB29" s="418"/>
      <c r="AC29" s="418"/>
      <c r="AD29" s="419"/>
      <c r="AE29" s="26"/>
      <c r="AF29" s="20"/>
    </row>
    <row r="30" spans="1:32" ht="17.100000000000001" customHeight="1">
      <c r="A30" s="20"/>
      <c r="B30" s="26"/>
      <c r="C30" s="411">
        <f>+VLOOKUP($H$14,RESUMEN!$A$11:$AP$600,11,FALSE)</f>
        <v>0</v>
      </c>
      <c r="D30" s="412"/>
      <c r="E30" s="413"/>
      <c r="F30" s="411">
        <f>+VLOOKUP($H$14,RESUMEN!$A$11:$AP$600,31,FALSE)</f>
        <v>0</v>
      </c>
      <c r="G30" s="412"/>
      <c r="H30" s="413"/>
      <c r="I30" s="414" t="s">
        <v>6</v>
      </c>
      <c r="J30" s="415"/>
      <c r="K30" s="415"/>
      <c r="L30" s="416"/>
      <c r="M30" s="420" t="s">
        <v>7</v>
      </c>
      <c r="N30" s="421"/>
      <c r="O30" s="421"/>
      <c r="P30" s="421"/>
      <c r="Q30" s="421"/>
      <c r="R30" s="421"/>
      <c r="S30" s="421"/>
      <c r="T30" s="421"/>
      <c r="U30" s="421"/>
      <c r="V30" s="421"/>
      <c r="W30" s="421"/>
      <c r="X30" s="421"/>
      <c r="Y30" s="422"/>
      <c r="Z30" s="417" t="s">
        <v>5</v>
      </c>
      <c r="AA30" s="418"/>
      <c r="AB30" s="418"/>
      <c r="AC30" s="418"/>
      <c r="AD30" s="419"/>
      <c r="AE30" s="26"/>
      <c r="AF30" s="20"/>
    </row>
    <row r="31" spans="1:32" ht="17.100000000000001" customHeight="1">
      <c r="A31" s="20"/>
      <c r="B31" s="26"/>
      <c r="C31" s="411">
        <f>+VLOOKUP($H$14,RESUMEN!$A$11:$AP$600,13,FALSE)</f>
        <v>0</v>
      </c>
      <c r="D31" s="412"/>
      <c r="E31" s="413"/>
      <c r="F31" s="411">
        <f>+VLOOKUP($H$14,RESUMEN!$A$11:$AP$600,32,FALSE)</f>
        <v>0</v>
      </c>
      <c r="G31" s="412"/>
      <c r="H31" s="413"/>
      <c r="I31" s="414" t="s">
        <v>14</v>
      </c>
      <c r="J31" s="415"/>
      <c r="K31" s="415"/>
      <c r="L31" s="416"/>
      <c r="M31" s="420" t="s">
        <v>15</v>
      </c>
      <c r="N31" s="421"/>
      <c r="O31" s="421"/>
      <c r="P31" s="421"/>
      <c r="Q31" s="421"/>
      <c r="R31" s="421"/>
      <c r="S31" s="421"/>
      <c r="T31" s="421"/>
      <c r="U31" s="421"/>
      <c r="V31" s="421"/>
      <c r="W31" s="421"/>
      <c r="X31" s="421"/>
      <c r="Y31" s="422"/>
      <c r="Z31" s="417" t="s">
        <v>11</v>
      </c>
      <c r="AA31" s="418"/>
      <c r="AB31" s="418"/>
      <c r="AC31" s="418"/>
      <c r="AD31" s="419"/>
      <c r="AE31" s="26"/>
      <c r="AF31" s="20"/>
    </row>
    <row r="32" spans="1:32" ht="32.25" customHeight="1">
      <c r="A32" s="20"/>
      <c r="B32" s="26"/>
      <c r="C32" s="411">
        <f>+VLOOKUP($H$14,RESUMEN!$A$11:$AP$600,14,FALSE)</f>
        <v>0</v>
      </c>
      <c r="D32" s="412"/>
      <c r="E32" s="413"/>
      <c r="F32" s="411">
        <v>0</v>
      </c>
      <c r="G32" s="412"/>
      <c r="H32" s="413"/>
      <c r="I32" s="414" t="s">
        <v>1486</v>
      </c>
      <c r="J32" s="415"/>
      <c r="K32" s="415"/>
      <c r="L32" s="416"/>
      <c r="M32" s="420" t="s">
        <v>1414</v>
      </c>
      <c r="N32" s="421"/>
      <c r="O32" s="421"/>
      <c r="P32" s="421"/>
      <c r="Q32" s="421"/>
      <c r="R32" s="421"/>
      <c r="S32" s="421"/>
      <c r="T32" s="421"/>
      <c r="U32" s="421"/>
      <c r="V32" s="421"/>
      <c r="W32" s="421"/>
      <c r="X32" s="421"/>
      <c r="Y32" s="422"/>
      <c r="Z32" s="414" t="s">
        <v>1354</v>
      </c>
      <c r="AA32" s="415"/>
      <c r="AB32" s="415"/>
      <c r="AC32" s="415"/>
      <c r="AD32" s="416"/>
      <c r="AE32" s="26"/>
      <c r="AF32" s="20"/>
    </row>
    <row r="33" spans="1:32" ht="17.100000000000001" customHeight="1">
      <c r="A33" s="20"/>
      <c r="B33" s="26"/>
      <c r="C33" s="411">
        <f>+VLOOKUP($H$14,RESUMEN!$A$11:$AP$600,15,FALSE)</f>
        <v>0</v>
      </c>
      <c r="D33" s="412"/>
      <c r="E33" s="413"/>
      <c r="F33" s="411">
        <v>0</v>
      </c>
      <c r="G33" s="412"/>
      <c r="H33" s="413"/>
      <c r="I33" s="414" t="s">
        <v>600</v>
      </c>
      <c r="J33" s="415"/>
      <c r="K33" s="415"/>
      <c r="L33" s="416"/>
      <c r="M33" s="420" t="s">
        <v>606</v>
      </c>
      <c r="N33" s="421"/>
      <c r="O33" s="421"/>
      <c r="P33" s="421"/>
      <c r="Q33" s="421"/>
      <c r="R33" s="421"/>
      <c r="S33" s="421"/>
      <c r="T33" s="421"/>
      <c r="U33" s="421"/>
      <c r="V33" s="421"/>
      <c r="W33" s="421"/>
      <c r="X33" s="421"/>
      <c r="Y33" s="422"/>
      <c r="Z33" s="417" t="s">
        <v>18</v>
      </c>
      <c r="AA33" s="418"/>
      <c r="AB33" s="418"/>
      <c r="AC33" s="418"/>
      <c r="AD33" s="419"/>
      <c r="AE33" s="26"/>
      <c r="AF33" s="20"/>
    </row>
    <row r="34" spans="1:32" ht="17.100000000000001" customHeight="1">
      <c r="A34" s="20"/>
      <c r="B34" s="26"/>
      <c r="C34" s="411">
        <f>+VLOOKUP($H$14,RESUMEN!$A$11:$AP$600,16,FALSE)</f>
        <v>0</v>
      </c>
      <c r="D34" s="412"/>
      <c r="E34" s="413"/>
      <c r="F34" s="411">
        <f>+VLOOKUP($H$14,RESUMEN!$A$11:$AP$600,33,FALSE)</f>
        <v>0</v>
      </c>
      <c r="G34" s="412"/>
      <c r="H34" s="413"/>
      <c r="I34" s="414" t="s">
        <v>16</v>
      </c>
      <c r="J34" s="415"/>
      <c r="K34" s="415"/>
      <c r="L34" s="416"/>
      <c r="M34" s="420" t="s">
        <v>17</v>
      </c>
      <c r="N34" s="421"/>
      <c r="O34" s="421"/>
      <c r="P34" s="421"/>
      <c r="Q34" s="421"/>
      <c r="R34" s="421"/>
      <c r="S34" s="421"/>
      <c r="T34" s="421"/>
      <c r="U34" s="421"/>
      <c r="V34" s="421"/>
      <c r="W34" s="421"/>
      <c r="X34" s="421"/>
      <c r="Y34" s="422"/>
      <c r="Z34" s="417" t="s">
        <v>18</v>
      </c>
      <c r="AA34" s="418"/>
      <c r="AB34" s="418"/>
      <c r="AC34" s="418"/>
      <c r="AD34" s="419"/>
      <c r="AE34" s="26"/>
      <c r="AF34" s="20"/>
    </row>
    <row r="35" spans="1:32" ht="17.100000000000001" customHeight="1">
      <c r="A35" s="20"/>
      <c r="B35" s="26"/>
      <c r="C35" s="411">
        <f>+VLOOKUP($H$14,RESUMEN!$A$11:$AP$600,17,FALSE)</f>
        <v>0</v>
      </c>
      <c r="D35" s="412"/>
      <c r="E35" s="413"/>
      <c r="F35" s="411">
        <f>+VLOOKUP($H$14,RESUMEN!$A$11:$AP$600,34,FALSE)</f>
        <v>0</v>
      </c>
      <c r="G35" s="412"/>
      <c r="H35" s="413"/>
      <c r="I35" s="414" t="s">
        <v>12</v>
      </c>
      <c r="J35" s="415"/>
      <c r="K35" s="415"/>
      <c r="L35" s="416"/>
      <c r="M35" s="420" t="s">
        <v>13</v>
      </c>
      <c r="N35" s="421"/>
      <c r="O35" s="421"/>
      <c r="P35" s="421"/>
      <c r="Q35" s="421"/>
      <c r="R35" s="421"/>
      <c r="S35" s="421"/>
      <c r="T35" s="421"/>
      <c r="U35" s="421"/>
      <c r="V35" s="421"/>
      <c r="W35" s="421"/>
      <c r="X35" s="421"/>
      <c r="Y35" s="422"/>
      <c r="Z35" s="417" t="s">
        <v>11</v>
      </c>
      <c r="AA35" s="418"/>
      <c r="AB35" s="418"/>
      <c r="AC35" s="418"/>
      <c r="AD35" s="419"/>
      <c r="AE35" s="26"/>
      <c r="AF35" s="20"/>
    </row>
    <row r="36" spans="1:32" ht="17.100000000000001" customHeight="1">
      <c r="A36" s="20"/>
      <c r="B36" s="26"/>
      <c r="C36" s="411">
        <f>+VLOOKUP($H$14,RESUMEN!$A$11:$AP$600,18,FALSE)</f>
        <v>0</v>
      </c>
      <c r="D36" s="412"/>
      <c r="E36" s="413"/>
      <c r="F36" s="411">
        <f>+VLOOKUP($H$14,RESUMEN!$A$11:$AP$600,35,FALSE)</f>
        <v>0</v>
      </c>
      <c r="G36" s="412"/>
      <c r="H36" s="413"/>
      <c r="I36" s="414" t="s">
        <v>601</v>
      </c>
      <c r="J36" s="415"/>
      <c r="K36" s="415"/>
      <c r="L36" s="416"/>
      <c r="M36" s="420" t="s">
        <v>602</v>
      </c>
      <c r="N36" s="421"/>
      <c r="O36" s="421"/>
      <c r="P36" s="421"/>
      <c r="Q36" s="421"/>
      <c r="R36" s="421"/>
      <c r="S36" s="421"/>
      <c r="T36" s="421"/>
      <c r="U36" s="421"/>
      <c r="V36" s="421"/>
      <c r="W36" s="421"/>
      <c r="X36" s="421"/>
      <c r="Y36" s="422"/>
      <c r="Z36" s="417" t="s">
        <v>18</v>
      </c>
      <c r="AA36" s="418"/>
      <c r="AB36" s="418"/>
      <c r="AC36" s="418"/>
      <c r="AD36" s="419"/>
      <c r="AE36" s="26"/>
      <c r="AF36" s="20"/>
    </row>
    <row r="37" spans="1:32" ht="17.100000000000001" customHeight="1">
      <c r="A37" s="20"/>
      <c r="B37" s="26"/>
      <c r="C37" s="411">
        <f>+VLOOKUP($H$14,RESUMEN!$A$11:$AP$600,19,FALSE)+VLOOKUP($H$14,RESUMEN!$A$11:$AP$600,20,FALSE)</f>
        <v>0</v>
      </c>
      <c r="D37" s="412"/>
      <c r="E37" s="413"/>
      <c r="F37" s="411">
        <f>+VLOOKUP($H$14,RESUMEN!$A$11:$AP$600,36,FALSE)</f>
        <v>0</v>
      </c>
      <c r="G37" s="412"/>
      <c r="H37" s="413"/>
      <c r="I37" s="414" t="s">
        <v>639</v>
      </c>
      <c r="J37" s="415"/>
      <c r="K37" s="415"/>
      <c r="L37" s="416"/>
      <c r="M37" s="420" t="s">
        <v>641</v>
      </c>
      <c r="N37" s="421"/>
      <c r="O37" s="421"/>
      <c r="P37" s="421"/>
      <c r="Q37" s="421"/>
      <c r="R37" s="421"/>
      <c r="S37" s="421"/>
      <c r="T37" s="421"/>
      <c r="U37" s="421"/>
      <c r="V37" s="421"/>
      <c r="W37" s="421"/>
      <c r="X37" s="421"/>
      <c r="Y37" s="422"/>
      <c r="Z37" s="417" t="s">
        <v>18</v>
      </c>
      <c r="AA37" s="418"/>
      <c r="AB37" s="418"/>
      <c r="AC37" s="418"/>
      <c r="AD37" s="419"/>
      <c r="AE37" s="26"/>
      <c r="AF37" s="20"/>
    </row>
    <row r="38" spans="1:32" ht="17.100000000000001" customHeight="1">
      <c r="A38" s="20"/>
      <c r="B38" s="26"/>
      <c r="C38" s="411">
        <f>+VLOOKUP($H$14,RESUMEN!$A$11:$AP$600,21,FALSE)</f>
        <v>0</v>
      </c>
      <c r="D38" s="412"/>
      <c r="E38" s="413"/>
      <c r="F38" s="411">
        <f>+VLOOKUP($H$14,RESUMEN!$A$11:$AP$600,37,FALSE)</f>
        <v>0</v>
      </c>
      <c r="G38" s="412"/>
      <c r="H38" s="413"/>
      <c r="I38" s="414" t="s">
        <v>19</v>
      </c>
      <c r="J38" s="415"/>
      <c r="K38" s="415"/>
      <c r="L38" s="416"/>
      <c r="M38" s="420" t="s">
        <v>604</v>
      </c>
      <c r="N38" s="421"/>
      <c r="O38" s="421"/>
      <c r="P38" s="421"/>
      <c r="Q38" s="421"/>
      <c r="R38" s="421"/>
      <c r="S38" s="421"/>
      <c r="T38" s="421"/>
      <c r="U38" s="421"/>
      <c r="V38" s="421"/>
      <c r="W38" s="421"/>
      <c r="X38" s="421"/>
      <c r="Y38" s="422"/>
      <c r="Z38" s="417" t="s">
        <v>11</v>
      </c>
      <c r="AA38" s="418"/>
      <c r="AB38" s="418"/>
      <c r="AC38" s="418"/>
      <c r="AD38" s="419"/>
      <c r="AE38" s="26"/>
      <c r="AF38" s="20"/>
    </row>
    <row r="39" spans="1:32" ht="17.100000000000001" customHeight="1">
      <c r="A39" s="20"/>
      <c r="B39" s="26"/>
      <c r="C39" s="411">
        <f>+VLOOKUP($H$14,RESUMEN!$A$11:$AP$600,22,FALSE)</f>
        <v>0</v>
      </c>
      <c r="D39" s="412"/>
      <c r="E39" s="413"/>
      <c r="F39" s="411">
        <f>+VLOOKUP($H$14,RESUMEN!$A$11:$AP$600,38,FALSE)</f>
        <v>0</v>
      </c>
      <c r="G39" s="412"/>
      <c r="H39" s="413"/>
      <c r="I39" s="414" t="s">
        <v>20</v>
      </c>
      <c r="J39" s="415"/>
      <c r="K39" s="415"/>
      <c r="L39" s="416"/>
      <c r="M39" s="420" t="s">
        <v>21</v>
      </c>
      <c r="N39" s="421"/>
      <c r="O39" s="421"/>
      <c r="P39" s="421"/>
      <c r="Q39" s="421"/>
      <c r="R39" s="421"/>
      <c r="S39" s="421"/>
      <c r="T39" s="421"/>
      <c r="U39" s="421"/>
      <c r="V39" s="421"/>
      <c r="W39" s="421"/>
      <c r="X39" s="421"/>
      <c r="Y39" s="422"/>
      <c r="Z39" s="417" t="s">
        <v>11</v>
      </c>
      <c r="AA39" s="418"/>
      <c r="AB39" s="418"/>
      <c r="AC39" s="418"/>
      <c r="AD39" s="419"/>
      <c r="AE39" s="26"/>
      <c r="AF39" s="20"/>
    </row>
    <row r="40" spans="1:32" ht="17.100000000000001" customHeight="1">
      <c r="A40" s="20"/>
      <c r="B40" s="26"/>
      <c r="C40" s="411">
        <v>0</v>
      </c>
      <c r="D40" s="412"/>
      <c r="E40" s="413"/>
      <c r="F40" s="411">
        <f>+VLOOKUP($H$14,RESUMEN!$A$11:$AP$600,39,FALSE)</f>
        <v>0</v>
      </c>
      <c r="G40" s="412"/>
      <c r="H40" s="413"/>
      <c r="I40" s="414" t="s">
        <v>22</v>
      </c>
      <c r="J40" s="415"/>
      <c r="K40" s="415"/>
      <c r="L40" s="416"/>
      <c r="M40" s="420" t="s">
        <v>23</v>
      </c>
      <c r="N40" s="421"/>
      <c r="O40" s="421"/>
      <c r="P40" s="421"/>
      <c r="Q40" s="421"/>
      <c r="R40" s="421"/>
      <c r="S40" s="421"/>
      <c r="T40" s="421"/>
      <c r="U40" s="421"/>
      <c r="V40" s="421"/>
      <c r="W40" s="421"/>
      <c r="X40" s="421"/>
      <c r="Y40" s="422"/>
      <c r="Z40" s="417" t="s">
        <v>18</v>
      </c>
      <c r="AA40" s="418"/>
      <c r="AB40" s="418"/>
      <c r="AC40" s="418"/>
      <c r="AD40" s="419"/>
      <c r="AE40" s="26"/>
      <c r="AF40" s="20"/>
    </row>
    <row r="41" spans="1:32" ht="17.100000000000001" customHeight="1">
      <c r="A41" s="20"/>
      <c r="B41" s="26"/>
      <c r="C41" s="411">
        <f>+VLOOKUP($H$14,RESUMEN!$A$11:$AP$600,23,FALSE)</f>
        <v>0</v>
      </c>
      <c r="D41" s="412"/>
      <c r="E41" s="413"/>
      <c r="F41" s="411">
        <f>+VLOOKUP($H$14,RESUMEN!$A$11:$AP$600,40,FALSE)</f>
        <v>0</v>
      </c>
      <c r="G41" s="412"/>
      <c r="H41" s="413"/>
      <c r="I41" s="414" t="s">
        <v>1590</v>
      </c>
      <c r="J41" s="415"/>
      <c r="K41" s="415"/>
      <c r="L41" s="416"/>
      <c r="M41" s="420" t="s">
        <v>1591</v>
      </c>
      <c r="N41" s="421"/>
      <c r="O41" s="421"/>
      <c r="P41" s="421"/>
      <c r="Q41" s="421"/>
      <c r="R41" s="421"/>
      <c r="S41" s="421"/>
      <c r="T41" s="421"/>
      <c r="U41" s="421"/>
      <c r="V41" s="421"/>
      <c r="W41" s="421"/>
      <c r="X41" s="421"/>
      <c r="Y41" s="422"/>
      <c r="Z41" s="417" t="s">
        <v>9</v>
      </c>
      <c r="AA41" s="418"/>
      <c r="AB41" s="418"/>
      <c r="AC41" s="418"/>
      <c r="AD41" s="419"/>
      <c r="AE41" s="26"/>
      <c r="AF41" s="20"/>
    </row>
    <row r="42" spans="1:32" ht="27" customHeight="1">
      <c r="A42" s="20"/>
      <c r="B42" s="26"/>
      <c r="C42" s="411">
        <f>+VLOOKUP($H$14,RESUMEN!$A$11:$AP$600,24,FALSE)</f>
        <v>0</v>
      </c>
      <c r="D42" s="412"/>
      <c r="E42" s="413"/>
      <c r="F42" s="411">
        <v>0</v>
      </c>
      <c r="G42" s="412"/>
      <c r="H42" s="413"/>
      <c r="I42" s="414" t="s">
        <v>594</v>
      </c>
      <c r="J42" s="415"/>
      <c r="K42" s="415"/>
      <c r="L42" s="416"/>
      <c r="M42" s="420" t="s">
        <v>1479</v>
      </c>
      <c r="N42" s="421"/>
      <c r="O42" s="421"/>
      <c r="P42" s="421"/>
      <c r="Q42" s="421"/>
      <c r="R42" s="421"/>
      <c r="S42" s="421"/>
      <c r="T42" s="421"/>
      <c r="U42" s="421"/>
      <c r="V42" s="421"/>
      <c r="W42" s="421"/>
      <c r="X42" s="421"/>
      <c r="Y42" s="422"/>
      <c r="Z42" s="449" t="s">
        <v>690</v>
      </c>
      <c r="AA42" s="450"/>
      <c r="AB42" s="450"/>
      <c r="AC42" s="450"/>
      <c r="AD42" s="451"/>
      <c r="AE42" s="26"/>
      <c r="AF42" s="20"/>
    </row>
    <row r="43" spans="1:32" ht="25.5" customHeight="1">
      <c r="A43" s="20"/>
      <c r="B43" s="26"/>
      <c r="C43" s="411">
        <f>+VLOOKUP($H$14,RESUMEN!$A$11:$AP$600,25,FALSE)</f>
        <v>0</v>
      </c>
      <c r="D43" s="412"/>
      <c r="E43" s="413"/>
      <c r="F43" s="411">
        <f>+VLOOKUP($H$14,RESUMEN!$A$11:$AP$600,42,FALSE)</f>
        <v>0</v>
      </c>
      <c r="G43" s="412"/>
      <c r="H43" s="413"/>
      <c r="I43" s="414" t="s">
        <v>678</v>
      </c>
      <c r="J43" s="415"/>
      <c r="K43" s="415"/>
      <c r="L43" s="416"/>
      <c r="M43" s="420" t="s">
        <v>679</v>
      </c>
      <c r="N43" s="421"/>
      <c r="O43" s="421"/>
      <c r="P43" s="421"/>
      <c r="Q43" s="421"/>
      <c r="R43" s="421"/>
      <c r="S43" s="421"/>
      <c r="T43" s="421"/>
      <c r="U43" s="421"/>
      <c r="V43" s="421"/>
      <c r="W43" s="421"/>
      <c r="X43" s="421"/>
      <c r="Y43" s="422"/>
      <c r="Z43" s="449" t="s">
        <v>690</v>
      </c>
      <c r="AA43" s="450"/>
      <c r="AB43" s="450"/>
      <c r="AC43" s="450"/>
      <c r="AD43" s="451"/>
      <c r="AE43" s="26"/>
      <c r="AF43" s="20"/>
    </row>
    <row r="44" spans="1:32" ht="17.100000000000001" customHeight="1">
      <c r="A44" s="20"/>
      <c r="B44" s="26"/>
      <c r="C44" s="411">
        <f>+VLOOKUP($H$14,RESUMEN!$A$11:$AP$600,6,FALSE)</f>
        <v>0</v>
      </c>
      <c r="D44" s="412"/>
      <c r="E44" s="413"/>
      <c r="F44" s="411">
        <v>0</v>
      </c>
      <c r="G44" s="412"/>
      <c r="H44" s="413"/>
      <c r="I44" s="414" t="s">
        <v>25</v>
      </c>
      <c r="J44" s="415"/>
      <c r="K44" s="415"/>
      <c r="L44" s="416"/>
      <c r="M44" s="420" t="s">
        <v>27</v>
      </c>
      <c r="N44" s="421"/>
      <c r="O44" s="421"/>
      <c r="P44" s="421"/>
      <c r="Q44" s="421"/>
      <c r="R44" s="421"/>
      <c r="S44" s="421"/>
      <c r="T44" s="421"/>
      <c r="U44" s="421"/>
      <c r="V44" s="421"/>
      <c r="W44" s="421"/>
      <c r="X44" s="421"/>
      <c r="Y44" s="422"/>
      <c r="Z44" s="417" t="s">
        <v>18</v>
      </c>
      <c r="AA44" s="418"/>
      <c r="AB44" s="418"/>
      <c r="AC44" s="418"/>
      <c r="AD44" s="419"/>
      <c r="AE44" s="26"/>
      <c r="AF44" s="20"/>
    </row>
    <row r="45" spans="1:32" ht="17.100000000000001" customHeight="1">
      <c r="A45" s="20"/>
      <c r="B45" s="26"/>
      <c r="C45" s="411">
        <f>+VLOOKUP($H$14,RESUMEN!$A$11:$AP$600,4,FALSE)+VLOOKUP($H$14,RESUMEN!$A$11:$AP$600,5,FALSE)</f>
        <v>0</v>
      </c>
      <c r="D45" s="412"/>
      <c r="E45" s="413"/>
      <c r="F45" s="411">
        <f>+VLOOKUP($H$14,RESUMEN!$A$11:$AP$600,26,FALSE)+VLOOKUP($H$14,RESUMEN!$A$11:$AP$600,27,FALSE)</f>
        <v>0</v>
      </c>
      <c r="G45" s="412"/>
      <c r="H45" s="413"/>
      <c r="I45" s="414" t="s">
        <v>26</v>
      </c>
      <c r="J45" s="415"/>
      <c r="K45" s="415"/>
      <c r="L45" s="416"/>
      <c r="M45" s="420" t="s">
        <v>28</v>
      </c>
      <c r="N45" s="421"/>
      <c r="O45" s="421"/>
      <c r="P45" s="421"/>
      <c r="Q45" s="421"/>
      <c r="R45" s="421"/>
      <c r="S45" s="421"/>
      <c r="T45" s="421"/>
      <c r="U45" s="421"/>
      <c r="V45" s="421"/>
      <c r="W45" s="421"/>
      <c r="X45" s="421"/>
      <c r="Y45" s="422"/>
      <c r="Z45" s="417" t="s">
        <v>18</v>
      </c>
      <c r="AA45" s="418"/>
      <c r="AB45" s="418"/>
      <c r="AC45" s="418"/>
      <c r="AD45" s="419"/>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1410</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395" t="s">
        <v>1402</v>
      </c>
      <c r="D49" s="395"/>
      <c r="E49" s="395"/>
      <c r="F49" s="395"/>
      <c r="G49" s="395"/>
      <c r="H49" s="395"/>
      <c r="I49" s="396" t="s">
        <v>1403</v>
      </c>
      <c r="J49" s="396"/>
      <c r="K49" s="396"/>
      <c r="L49" s="396"/>
      <c r="M49" s="395" t="s">
        <v>1372</v>
      </c>
      <c r="N49" s="395"/>
      <c r="O49" s="395"/>
      <c r="P49" s="395"/>
      <c r="Q49" s="395"/>
      <c r="R49" s="395"/>
      <c r="S49" s="395"/>
      <c r="T49" s="395"/>
      <c r="U49" s="395"/>
      <c r="V49" s="395"/>
      <c r="W49" s="395"/>
      <c r="X49" s="395"/>
      <c r="Y49" s="395"/>
      <c r="Z49" s="20"/>
      <c r="AA49" s="20"/>
      <c r="AB49" s="20"/>
      <c r="AC49" s="20"/>
      <c r="AD49" s="20"/>
      <c r="AE49" s="20"/>
      <c r="AF49" s="20"/>
    </row>
    <row r="50" spans="1:32" ht="16.5" customHeight="1">
      <c r="A50" s="20"/>
      <c r="B50" s="20"/>
      <c r="C50" s="397" t="str">
        <f>+IFERROR(VLOOKUP($H$14,Contactos!A4:E544,3,FALSE),"")</f>
        <v/>
      </c>
      <c r="D50" s="397"/>
      <c r="E50" s="397"/>
      <c r="F50" s="397"/>
      <c r="G50" s="397"/>
      <c r="H50" s="397"/>
      <c r="I50" s="398" t="str">
        <f>+IFERROR(VLOOKUP($H$14,Contactos!A4:E544,4,FALSE),"")</f>
        <v/>
      </c>
      <c r="J50" s="399"/>
      <c r="K50" s="399"/>
      <c r="L50" s="400"/>
      <c r="M50" s="398" t="str">
        <f>+IFERROR(VLOOKUP($H$14,Contactos!A4:E544,5,FALSE),"")</f>
        <v/>
      </c>
      <c r="N50" s="399"/>
      <c r="O50" s="399"/>
      <c r="P50" s="399"/>
      <c r="Q50" s="399"/>
      <c r="R50" s="399"/>
      <c r="S50" s="399"/>
      <c r="T50" s="399"/>
      <c r="U50" s="399"/>
      <c r="V50" s="399"/>
      <c r="W50" s="399"/>
      <c r="X50" s="399"/>
      <c r="Y50" s="400"/>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2" t="s">
        <v>1259</v>
      </c>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4"/>
      <c r="AF52" s="34"/>
    </row>
    <row r="53" spans="1:32" ht="15.75" customHeight="1">
      <c r="A53" s="34"/>
      <c r="B53" s="405"/>
      <c r="C53" s="406"/>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c r="AD53" s="406"/>
      <c r="AE53" s="407"/>
      <c r="AF53" s="34"/>
    </row>
    <row r="54" spans="1:32" ht="16.5" thickBot="1">
      <c r="A54" s="34"/>
      <c r="B54" s="408"/>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10"/>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1473</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1264</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Z27:AD27"/>
    <mergeCell ref="M31:Y31"/>
    <mergeCell ref="M29:Y29"/>
    <mergeCell ref="F27:H27"/>
    <mergeCell ref="Z26:AD26"/>
    <mergeCell ref="I27:L27"/>
    <mergeCell ref="I28:L28"/>
    <mergeCell ref="M28:Y28"/>
    <mergeCell ref="Z28:AD28"/>
    <mergeCell ref="Z30:AD30"/>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7" t="s">
        <v>34</v>
      </c>
      <c r="B2" s="258" t="str">
        <f>UPPER(C2)</f>
        <v>DESCRIPCIÓN</v>
      </c>
      <c r="C2" s="258" t="s">
        <v>2</v>
      </c>
      <c r="D2" s="258" t="s">
        <v>1323</v>
      </c>
      <c r="E2" s="258" t="s">
        <v>1318</v>
      </c>
    </row>
    <row r="3" spans="1:5">
      <c r="A3" s="312">
        <v>6</v>
      </c>
      <c r="B3" s="313" t="s">
        <v>694</v>
      </c>
      <c r="C3" s="313" t="s">
        <v>37</v>
      </c>
      <c r="D3" s="6" t="s">
        <v>644</v>
      </c>
      <c r="E3" s="6" t="s">
        <v>1347</v>
      </c>
    </row>
    <row r="4" spans="1:5">
      <c r="A4" s="312">
        <v>10</v>
      </c>
      <c r="B4" s="313" t="s">
        <v>695</v>
      </c>
      <c r="C4" s="313" t="s">
        <v>38</v>
      </c>
      <c r="D4" s="6" t="s">
        <v>671</v>
      </c>
      <c r="E4" s="6" t="s">
        <v>1347</v>
      </c>
    </row>
    <row r="5" spans="1:5">
      <c r="A5" s="312">
        <v>15</v>
      </c>
      <c r="B5" s="313" t="s">
        <v>696</v>
      </c>
      <c r="C5" s="313" t="s">
        <v>39</v>
      </c>
      <c r="D5" s="6" t="s">
        <v>646</v>
      </c>
      <c r="E5" s="6" t="s">
        <v>1347</v>
      </c>
    </row>
    <row r="6" spans="1:5">
      <c r="A6" s="312">
        <v>16</v>
      </c>
      <c r="B6" s="313" t="s">
        <v>1404</v>
      </c>
      <c r="C6" s="313" t="s">
        <v>40</v>
      </c>
      <c r="D6" s="6" t="s">
        <v>647</v>
      </c>
      <c r="E6" s="6" t="s">
        <v>1347</v>
      </c>
    </row>
    <row r="7" spans="1:5">
      <c r="A7" s="312">
        <v>20</v>
      </c>
      <c r="B7" s="313" t="s">
        <v>697</v>
      </c>
      <c r="C7" s="313" t="s">
        <v>41</v>
      </c>
      <c r="D7" s="6" t="s">
        <v>645</v>
      </c>
      <c r="E7" s="6" t="s">
        <v>1347</v>
      </c>
    </row>
    <row r="8" spans="1:5">
      <c r="A8" s="312">
        <v>25</v>
      </c>
      <c r="B8" s="313" t="s">
        <v>698</v>
      </c>
      <c r="C8" s="313" t="s">
        <v>42</v>
      </c>
      <c r="D8" s="6" t="s">
        <v>647</v>
      </c>
      <c r="E8" s="6" t="s">
        <v>1347</v>
      </c>
    </row>
    <row r="9" spans="1:5">
      <c r="A9" s="312">
        <v>30</v>
      </c>
      <c r="B9" s="313" t="s">
        <v>699</v>
      </c>
      <c r="C9" s="313" t="s">
        <v>642</v>
      </c>
      <c r="D9" s="6" t="s">
        <v>646</v>
      </c>
      <c r="E9" s="6" t="s">
        <v>1347</v>
      </c>
    </row>
    <row r="10" spans="1:5">
      <c r="A10" s="312">
        <v>35</v>
      </c>
      <c r="B10" s="313" t="s">
        <v>700</v>
      </c>
      <c r="C10" s="313" t="s">
        <v>43</v>
      </c>
      <c r="D10" s="6" t="s">
        <v>648</v>
      </c>
      <c r="E10" s="6" t="s">
        <v>1347</v>
      </c>
    </row>
    <row r="11" spans="1:5">
      <c r="A11" s="312">
        <v>41</v>
      </c>
      <c r="B11" s="313" t="s">
        <v>701</v>
      </c>
      <c r="C11" s="313" t="s">
        <v>44</v>
      </c>
      <c r="D11" s="6" t="s">
        <v>645</v>
      </c>
      <c r="E11" s="6" t="s">
        <v>1347</v>
      </c>
    </row>
    <row r="12" spans="1:5">
      <c r="A12" s="312">
        <v>46</v>
      </c>
      <c r="B12" s="313" t="s">
        <v>1382</v>
      </c>
      <c r="C12" s="313" t="s">
        <v>1380</v>
      </c>
      <c r="D12" s="6" t="s">
        <v>649</v>
      </c>
      <c r="E12" s="6" t="s">
        <v>1347</v>
      </c>
    </row>
    <row r="13" spans="1:5">
      <c r="A13" s="312">
        <v>47</v>
      </c>
      <c r="B13" s="313" t="s">
        <v>702</v>
      </c>
      <c r="C13" s="313" t="s">
        <v>45</v>
      </c>
      <c r="D13" s="6" t="s">
        <v>650</v>
      </c>
      <c r="E13" s="6" t="s">
        <v>1347</v>
      </c>
    </row>
    <row r="14" spans="1:5">
      <c r="A14" s="314">
        <v>53</v>
      </c>
      <c r="B14" s="315" t="s">
        <v>1405</v>
      </c>
      <c r="C14" s="315" t="s">
        <v>1385</v>
      </c>
      <c r="D14" s="6" t="s">
        <v>671</v>
      </c>
      <c r="E14" s="6" t="s">
        <v>1347</v>
      </c>
    </row>
    <row r="15" spans="1:5">
      <c r="A15" s="312">
        <v>66</v>
      </c>
      <c r="B15" s="313" t="s">
        <v>703</v>
      </c>
      <c r="C15" s="313" t="s">
        <v>46</v>
      </c>
      <c r="D15" s="6" t="s">
        <v>651</v>
      </c>
      <c r="E15" s="6" t="s">
        <v>1347</v>
      </c>
    </row>
    <row r="16" spans="1:5">
      <c r="A16" s="260">
        <v>70</v>
      </c>
      <c r="B16" s="261" t="s">
        <v>704</v>
      </c>
      <c r="C16" s="261" t="s">
        <v>47</v>
      </c>
      <c r="D16" s="309" t="s">
        <v>651</v>
      </c>
      <c r="E16" s="6" t="s">
        <v>1347</v>
      </c>
    </row>
    <row r="17" spans="1:5">
      <c r="A17" s="312">
        <v>76</v>
      </c>
      <c r="B17" s="313" t="s">
        <v>705</v>
      </c>
      <c r="C17" s="313" t="s">
        <v>48</v>
      </c>
      <c r="D17" s="6" t="s">
        <v>644</v>
      </c>
      <c r="E17" s="6" t="s">
        <v>1347</v>
      </c>
    </row>
    <row r="18" spans="1:5">
      <c r="A18" s="312">
        <v>78</v>
      </c>
      <c r="B18" s="313" t="s">
        <v>1383</v>
      </c>
      <c r="C18" s="313" t="s">
        <v>1381</v>
      </c>
      <c r="D18" s="6" t="s">
        <v>646</v>
      </c>
      <c r="E18" s="6" t="s">
        <v>1347</v>
      </c>
    </row>
    <row r="19" spans="1:5">
      <c r="A19" s="312">
        <v>81</v>
      </c>
      <c r="B19" s="313" t="s">
        <v>706</v>
      </c>
      <c r="C19" s="313" t="s">
        <v>49</v>
      </c>
      <c r="D19" s="6" t="s">
        <v>644</v>
      </c>
      <c r="E19" s="6" t="s">
        <v>1347</v>
      </c>
    </row>
    <row r="20" spans="1:5">
      <c r="A20" s="312">
        <v>86</v>
      </c>
      <c r="B20" s="313" t="s">
        <v>707</v>
      </c>
      <c r="C20" s="313" t="s">
        <v>50</v>
      </c>
      <c r="D20" s="6" t="s">
        <v>647</v>
      </c>
      <c r="E20" s="6" t="s">
        <v>1347</v>
      </c>
    </row>
    <row r="21" spans="1:5">
      <c r="A21" s="312" t="s">
        <v>539</v>
      </c>
      <c r="B21" s="313" t="s">
        <v>540</v>
      </c>
      <c r="C21" s="313" t="s">
        <v>590</v>
      </c>
      <c r="D21" s="6" t="s">
        <v>649</v>
      </c>
      <c r="E21" s="6" t="s">
        <v>1347</v>
      </c>
    </row>
    <row r="22" spans="1:5">
      <c r="A22" s="312" t="s">
        <v>541</v>
      </c>
      <c r="B22" s="313" t="s">
        <v>540</v>
      </c>
      <c r="C22" s="313" t="s">
        <v>590</v>
      </c>
      <c r="D22" s="6" t="s">
        <v>649</v>
      </c>
      <c r="E22" s="6" t="s">
        <v>1347</v>
      </c>
    </row>
    <row r="23" spans="1:5">
      <c r="A23" s="312" t="s">
        <v>542</v>
      </c>
      <c r="B23" s="313" t="s">
        <v>543</v>
      </c>
      <c r="C23" s="313" t="s">
        <v>691</v>
      </c>
      <c r="D23" s="6" t="s">
        <v>650</v>
      </c>
      <c r="E23" s="6" t="s">
        <v>1347</v>
      </c>
    </row>
    <row r="24" spans="1:5">
      <c r="A24" s="312" t="s">
        <v>544</v>
      </c>
      <c r="B24" s="313" t="s">
        <v>545</v>
      </c>
      <c r="C24" s="313" t="s">
        <v>683</v>
      </c>
      <c r="D24" s="6" t="s">
        <v>670</v>
      </c>
      <c r="E24" s="6" t="s">
        <v>1347</v>
      </c>
    </row>
    <row r="25" spans="1:5">
      <c r="A25" s="312" t="s">
        <v>546</v>
      </c>
      <c r="B25" s="313" t="s">
        <v>547</v>
      </c>
      <c r="C25" s="313" t="s">
        <v>1240</v>
      </c>
      <c r="D25" s="6" t="s">
        <v>670</v>
      </c>
      <c r="E25" s="6" t="s">
        <v>1347</v>
      </c>
    </row>
    <row r="26" spans="1:5">
      <c r="A26" s="312">
        <v>108</v>
      </c>
      <c r="B26" s="313" t="s">
        <v>708</v>
      </c>
      <c r="C26" s="313" t="s">
        <v>51</v>
      </c>
      <c r="D26" s="6" t="s">
        <v>648</v>
      </c>
      <c r="E26" s="6" t="s">
        <v>1329</v>
      </c>
    </row>
    <row r="27" spans="1:5">
      <c r="A27" s="312">
        <v>109</v>
      </c>
      <c r="B27" s="313" t="s">
        <v>709</v>
      </c>
      <c r="C27" s="313" t="s">
        <v>614</v>
      </c>
      <c r="D27" s="6" t="s">
        <v>648</v>
      </c>
      <c r="E27" s="6" t="s">
        <v>1329</v>
      </c>
    </row>
    <row r="28" spans="1:5">
      <c r="A28" s="314">
        <v>111</v>
      </c>
      <c r="B28" s="315" t="s">
        <v>710</v>
      </c>
      <c r="C28" s="315" t="s">
        <v>52</v>
      </c>
      <c r="D28" s="6" t="s">
        <v>649</v>
      </c>
      <c r="E28" s="6" t="s">
        <v>1329</v>
      </c>
    </row>
    <row r="29" spans="1:5">
      <c r="A29" s="312">
        <v>112</v>
      </c>
      <c r="B29" s="313" t="s">
        <v>711</v>
      </c>
      <c r="C29" s="313" t="s">
        <v>53</v>
      </c>
      <c r="D29" s="6" t="s">
        <v>649</v>
      </c>
      <c r="E29" s="6" t="s">
        <v>1329</v>
      </c>
    </row>
    <row r="30" spans="1:5">
      <c r="A30" s="312">
        <v>117</v>
      </c>
      <c r="B30" s="315" t="s">
        <v>712</v>
      </c>
      <c r="C30" s="315" t="s">
        <v>54</v>
      </c>
      <c r="D30" s="6" t="s">
        <v>651</v>
      </c>
      <c r="E30" s="6" t="s">
        <v>1329</v>
      </c>
    </row>
    <row r="31" spans="1:5">
      <c r="A31" s="312">
        <v>119</v>
      </c>
      <c r="B31" s="313" t="s">
        <v>713</v>
      </c>
      <c r="C31" s="313" t="s">
        <v>55</v>
      </c>
      <c r="D31" s="6" t="s">
        <v>651</v>
      </c>
      <c r="E31" s="6" t="s">
        <v>1329</v>
      </c>
    </row>
    <row r="32" spans="1:5">
      <c r="A32" s="312">
        <v>124</v>
      </c>
      <c r="B32" s="313" t="s">
        <v>714</v>
      </c>
      <c r="C32" s="313" t="s">
        <v>56</v>
      </c>
      <c r="D32" s="6" t="s">
        <v>648</v>
      </c>
      <c r="E32" s="6" t="s">
        <v>1329</v>
      </c>
    </row>
    <row r="33" spans="1:5">
      <c r="A33" s="312">
        <v>129</v>
      </c>
      <c r="B33" s="313" t="s">
        <v>715</v>
      </c>
      <c r="C33" s="313" t="s">
        <v>57</v>
      </c>
      <c r="D33" s="6" t="s">
        <v>670</v>
      </c>
      <c r="E33" s="6" t="s">
        <v>1329</v>
      </c>
    </row>
    <row r="34" spans="1:5">
      <c r="A34" s="312">
        <v>130</v>
      </c>
      <c r="B34" s="313" t="s">
        <v>716</v>
      </c>
      <c r="C34" s="313" t="s">
        <v>58</v>
      </c>
      <c r="D34" s="6" t="s">
        <v>644</v>
      </c>
      <c r="E34" s="6" t="s">
        <v>1329</v>
      </c>
    </row>
    <row r="35" spans="1:5">
      <c r="A35" s="312">
        <v>132</v>
      </c>
      <c r="B35" s="313" t="s">
        <v>717</v>
      </c>
      <c r="C35" s="313" t="s">
        <v>59</v>
      </c>
      <c r="D35" s="6" t="s">
        <v>645</v>
      </c>
      <c r="E35" s="6" t="s">
        <v>1329</v>
      </c>
    </row>
    <row r="36" spans="1:5">
      <c r="A36" s="312">
        <v>133</v>
      </c>
      <c r="B36" s="313" t="s">
        <v>718</v>
      </c>
      <c r="C36" s="313" t="s">
        <v>60</v>
      </c>
      <c r="D36" s="6" t="s">
        <v>645</v>
      </c>
      <c r="E36" s="6" t="s">
        <v>1329</v>
      </c>
    </row>
    <row r="37" spans="1:5">
      <c r="A37" s="312">
        <v>134</v>
      </c>
      <c r="B37" s="313" t="s">
        <v>719</v>
      </c>
      <c r="C37" s="313" t="s">
        <v>61</v>
      </c>
      <c r="D37" s="6" t="s">
        <v>646</v>
      </c>
      <c r="E37" s="6" t="s">
        <v>1329</v>
      </c>
    </row>
    <row r="38" spans="1:5">
      <c r="A38" s="312">
        <v>137</v>
      </c>
      <c r="B38" s="313" t="s">
        <v>720</v>
      </c>
      <c r="C38" s="313" t="s">
        <v>62</v>
      </c>
      <c r="D38" s="6" t="s">
        <v>645</v>
      </c>
      <c r="E38" s="6" t="s">
        <v>1329</v>
      </c>
    </row>
    <row r="39" spans="1:5">
      <c r="A39" s="312">
        <v>138</v>
      </c>
      <c r="B39" s="313" t="s">
        <v>721</v>
      </c>
      <c r="C39" s="313" t="s">
        <v>63</v>
      </c>
      <c r="D39" s="6" t="s">
        <v>627</v>
      </c>
      <c r="E39" s="6" t="s">
        <v>1331</v>
      </c>
    </row>
    <row r="40" spans="1:5">
      <c r="A40" s="312">
        <v>139</v>
      </c>
      <c r="B40" s="313" t="s">
        <v>722</v>
      </c>
      <c r="C40" s="313" t="s">
        <v>64</v>
      </c>
      <c r="D40" s="6" t="s">
        <v>627</v>
      </c>
      <c r="E40" s="6" t="s">
        <v>1331</v>
      </c>
    </row>
    <row r="41" spans="1:5">
      <c r="A41" s="312">
        <v>140</v>
      </c>
      <c r="B41" s="313" t="s">
        <v>723</v>
      </c>
      <c r="C41" s="313" t="s">
        <v>1280</v>
      </c>
      <c r="D41" s="6" t="s">
        <v>627</v>
      </c>
      <c r="E41" s="6" t="s">
        <v>1331</v>
      </c>
    </row>
    <row r="42" spans="1:5">
      <c r="A42" s="312">
        <v>141</v>
      </c>
      <c r="B42" s="313" t="s">
        <v>724</v>
      </c>
      <c r="C42" s="313" t="s">
        <v>65</v>
      </c>
      <c r="D42" s="6" t="s">
        <v>627</v>
      </c>
      <c r="E42" s="6" t="s">
        <v>1331</v>
      </c>
    </row>
    <row r="43" spans="1:5">
      <c r="A43" s="314">
        <v>142</v>
      </c>
      <c r="B43" s="315" t="s">
        <v>725</v>
      </c>
      <c r="C43" s="315" t="s">
        <v>66</v>
      </c>
      <c r="D43" s="6" t="s">
        <v>627</v>
      </c>
      <c r="E43" s="6" t="s">
        <v>1331</v>
      </c>
    </row>
    <row r="44" spans="1:5">
      <c r="A44" s="312">
        <v>143</v>
      </c>
      <c r="B44" s="313" t="s">
        <v>726</v>
      </c>
      <c r="C44" s="313" t="s">
        <v>67</v>
      </c>
      <c r="D44" s="6" t="s">
        <v>627</v>
      </c>
      <c r="E44" s="6" t="s">
        <v>1331</v>
      </c>
    </row>
    <row r="45" spans="1:5">
      <c r="A45" s="312">
        <v>144</v>
      </c>
      <c r="B45" s="313" t="s">
        <v>727</v>
      </c>
      <c r="C45" s="313" t="s">
        <v>1281</v>
      </c>
      <c r="D45" s="6" t="s">
        <v>627</v>
      </c>
      <c r="E45" s="6" t="s">
        <v>1331</v>
      </c>
    </row>
    <row r="46" spans="1:5">
      <c r="A46" s="312">
        <v>145</v>
      </c>
      <c r="B46" s="313" t="s">
        <v>728</v>
      </c>
      <c r="C46" s="313" t="s">
        <v>68</v>
      </c>
      <c r="D46" s="6" t="s">
        <v>627</v>
      </c>
      <c r="E46" s="6" t="s">
        <v>1331</v>
      </c>
    </row>
    <row r="47" spans="1:5">
      <c r="A47" s="312">
        <v>146</v>
      </c>
      <c r="B47" s="313" t="s">
        <v>729</v>
      </c>
      <c r="C47" s="313" t="s">
        <v>69</v>
      </c>
      <c r="D47" s="6" t="s">
        <v>627</v>
      </c>
      <c r="E47" s="6" t="s">
        <v>1331</v>
      </c>
    </row>
    <row r="48" spans="1:5">
      <c r="A48" s="312">
        <v>147</v>
      </c>
      <c r="B48" s="313" t="s">
        <v>730</v>
      </c>
      <c r="C48" s="313" t="s">
        <v>1241</v>
      </c>
      <c r="D48" s="6" t="s">
        <v>627</v>
      </c>
      <c r="E48" s="6" t="s">
        <v>1331</v>
      </c>
    </row>
    <row r="49" spans="1:5">
      <c r="A49" s="312">
        <v>148</v>
      </c>
      <c r="B49" s="313" t="s">
        <v>731</v>
      </c>
      <c r="C49" s="313" t="s">
        <v>70</v>
      </c>
      <c r="D49" s="6" t="s">
        <v>627</v>
      </c>
      <c r="E49" s="6" t="s">
        <v>1331</v>
      </c>
    </row>
    <row r="50" spans="1:5">
      <c r="A50" s="314">
        <v>150</v>
      </c>
      <c r="B50" s="315" t="s">
        <v>732</v>
      </c>
      <c r="C50" s="315" t="s">
        <v>71</v>
      </c>
      <c r="D50" s="6" t="s">
        <v>648</v>
      </c>
      <c r="E50" s="6" t="s">
        <v>1329</v>
      </c>
    </row>
    <row r="51" spans="1:5">
      <c r="A51" s="312">
        <v>152</v>
      </c>
      <c r="B51" s="313" t="s">
        <v>733</v>
      </c>
      <c r="C51" s="313" t="s">
        <v>72</v>
      </c>
      <c r="D51" s="6" t="s">
        <v>645</v>
      </c>
      <c r="E51" s="6" t="s">
        <v>1329</v>
      </c>
    </row>
    <row r="52" spans="1:5">
      <c r="A52" s="312">
        <v>153</v>
      </c>
      <c r="B52" s="313" t="s">
        <v>734</v>
      </c>
      <c r="C52" s="313" t="s">
        <v>73</v>
      </c>
      <c r="D52" s="6" t="s">
        <v>645</v>
      </c>
      <c r="E52" s="6" t="s">
        <v>1329</v>
      </c>
    </row>
    <row r="53" spans="1:5">
      <c r="A53" s="312">
        <v>154</v>
      </c>
      <c r="B53" s="313" t="s">
        <v>735</v>
      </c>
      <c r="C53" s="313" t="s">
        <v>74</v>
      </c>
      <c r="D53" s="6" t="s">
        <v>645</v>
      </c>
      <c r="E53" s="6" t="s">
        <v>1329</v>
      </c>
    </row>
    <row r="54" spans="1:5">
      <c r="A54" s="312">
        <v>155</v>
      </c>
      <c r="B54" s="313" t="s">
        <v>736</v>
      </c>
      <c r="C54" s="313" t="s">
        <v>75</v>
      </c>
      <c r="D54" s="6" t="s">
        <v>670</v>
      </c>
      <c r="E54" s="6" t="s">
        <v>1329</v>
      </c>
    </row>
    <row r="55" spans="1:5">
      <c r="A55" s="312">
        <v>156</v>
      </c>
      <c r="B55" s="313" t="s">
        <v>737</v>
      </c>
      <c r="C55" s="313" t="s">
        <v>76</v>
      </c>
      <c r="D55" s="6" t="s">
        <v>670</v>
      </c>
      <c r="E55" s="6" t="s">
        <v>1329</v>
      </c>
    </row>
    <row r="56" spans="1:5">
      <c r="A56" s="312">
        <v>157</v>
      </c>
      <c r="B56" s="313" t="s">
        <v>738</v>
      </c>
      <c r="C56" s="313" t="s">
        <v>77</v>
      </c>
      <c r="D56" s="6" t="s">
        <v>670</v>
      </c>
      <c r="E56" s="6" t="s">
        <v>1329</v>
      </c>
    </row>
    <row r="57" spans="1:5">
      <c r="A57" s="312">
        <v>159</v>
      </c>
      <c r="B57" s="313" t="s">
        <v>739</v>
      </c>
      <c r="C57" s="313" t="s">
        <v>1282</v>
      </c>
      <c r="D57" s="6" t="s">
        <v>670</v>
      </c>
      <c r="E57" s="6" t="s">
        <v>1329</v>
      </c>
    </row>
    <row r="58" spans="1:5">
      <c r="A58" s="312">
        <v>163</v>
      </c>
      <c r="B58" s="313" t="s">
        <v>740</v>
      </c>
      <c r="C58" s="313" t="s">
        <v>78</v>
      </c>
      <c r="D58" s="6" t="s">
        <v>646</v>
      </c>
      <c r="E58" s="6" t="s">
        <v>1329</v>
      </c>
    </row>
    <row r="59" spans="1:5">
      <c r="A59" s="312">
        <v>169</v>
      </c>
      <c r="B59" s="313" t="s">
        <v>741</v>
      </c>
      <c r="C59" s="313" t="s">
        <v>79</v>
      </c>
      <c r="D59" s="6" t="s">
        <v>671</v>
      </c>
      <c r="E59" s="6" t="s">
        <v>1329</v>
      </c>
    </row>
    <row r="60" spans="1:5">
      <c r="A60" s="312">
        <v>170</v>
      </c>
      <c r="B60" s="313" t="s">
        <v>742</v>
      </c>
      <c r="C60" s="313" t="s">
        <v>80</v>
      </c>
      <c r="D60" s="6" t="s">
        <v>645</v>
      </c>
      <c r="E60" s="6" t="s">
        <v>1329</v>
      </c>
    </row>
    <row r="61" spans="1:5">
      <c r="A61" s="312">
        <v>171</v>
      </c>
      <c r="B61" s="313" t="s">
        <v>743</v>
      </c>
      <c r="C61" s="313" t="s">
        <v>81</v>
      </c>
      <c r="D61" s="6" t="s">
        <v>627</v>
      </c>
      <c r="E61" s="6" t="s">
        <v>1329</v>
      </c>
    </row>
    <row r="62" spans="1:5">
      <c r="A62" s="312">
        <v>190</v>
      </c>
      <c r="B62" s="313" t="s">
        <v>744</v>
      </c>
      <c r="C62" s="313" t="s">
        <v>82</v>
      </c>
      <c r="D62" s="6" t="s">
        <v>644</v>
      </c>
      <c r="E62" s="6" t="s">
        <v>1329</v>
      </c>
    </row>
    <row r="63" spans="1:5">
      <c r="A63" s="312">
        <v>192</v>
      </c>
      <c r="B63" s="313" t="s">
        <v>745</v>
      </c>
      <c r="C63" s="313" t="s">
        <v>83</v>
      </c>
      <c r="D63" s="6" t="s">
        <v>670</v>
      </c>
      <c r="E63" s="6" t="s">
        <v>1329</v>
      </c>
    </row>
    <row r="64" spans="1:5">
      <c r="A64" s="312">
        <v>197</v>
      </c>
      <c r="B64" s="313" t="s">
        <v>746</v>
      </c>
      <c r="C64" s="313" t="s">
        <v>746</v>
      </c>
      <c r="D64" s="6" t="s">
        <v>645</v>
      </c>
      <c r="E64" s="6" t="s">
        <v>1329</v>
      </c>
    </row>
    <row r="65" spans="1:5">
      <c r="A65" s="312">
        <v>200</v>
      </c>
      <c r="B65" s="313" t="s">
        <v>747</v>
      </c>
      <c r="C65" s="313" t="s">
        <v>84</v>
      </c>
      <c r="D65" s="6" t="s">
        <v>651</v>
      </c>
      <c r="E65" s="6" t="s">
        <v>1329</v>
      </c>
    </row>
    <row r="66" spans="1:5">
      <c r="A66" s="312">
        <v>201</v>
      </c>
      <c r="B66" s="313" t="s">
        <v>748</v>
      </c>
      <c r="C66" s="313" t="s">
        <v>85</v>
      </c>
      <c r="D66" s="6" t="s">
        <v>645</v>
      </c>
      <c r="E66" s="6" t="s">
        <v>1329</v>
      </c>
    </row>
    <row r="67" spans="1:5">
      <c r="A67" s="312">
        <v>203</v>
      </c>
      <c r="B67" s="313" t="s">
        <v>749</v>
      </c>
      <c r="C67" s="313" t="s">
        <v>86</v>
      </c>
      <c r="D67" s="6" t="s">
        <v>671</v>
      </c>
      <c r="E67" s="6" t="s">
        <v>1329</v>
      </c>
    </row>
    <row r="68" spans="1:5">
      <c r="A68" s="312">
        <v>206</v>
      </c>
      <c r="B68" s="313" t="s">
        <v>750</v>
      </c>
      <c r="C68" s="313" t="s">
        <v>87</v>
      </c>
      <c r="D68" s="6" t="s">
        <v>648</v>
      </c>
      <c r="E68" s="6" t="s">
        <v>1329</v>
      </c>
    </row>
    <row r="69" spans="1:5">
      <c r="A69" s="312">
        <v>210</v>
      </c>
      <c r="B69" s="313" t="s">
        <v>751</v>
      </c>
      <c r="C69" s="313" t="s">
        <v>89</v>
      </c>
      <c r="D69" s="6" t="s">
        <v>671</v>
      </c>
      <c r="E69" s="6" t="s">
        <v>1329</v>
      </c>
    </row>
    <row r="70" spans="1:5">
      <c r="A70" s="312">
        <v>212</v>
      </c>
      <c r="B70" s="313" t="s">
        <v>752</v>
      </c>
      <c r="C70" s="313" t="s">
        <v>90</v>
      </c>
      <c r="D70" s="6" t="s">
        <v>650</v>
      </c>
      <c r="E70" s="6" t="s">
        <v>1329</v>
      </c>
    </row>
    <row r="71" spans="1:5">
      <c r="A71" s="312">
        <v>213</v>
      </c>
      <c r="B71" s="313" t="s">
        <v>753</v>
      </c>
      <c r="C71" s="313" t="s">
        <v>91</v>
      </c>
      <c r="D71" s="6" t="s">
        <v>645</v>
      </c>
      <c r="E71" s="6" t="s">
        <v>1329</v>
      </c>
    </row>
    <row r="72" spans="1:5">
      <c r="A72" s="312">
        <v>221</v>
      </c>
      <c r="B72" s="313" t="s">
        <v>754</v>
      </c>
      <c r="C72" s="313" t="s">
        <v>92</v>
      </c>
      <c r="D72" s="6" t="s">
        <v>670</v>
      </c>
      <c r="E72" s="6" t="s">
        <v>1329</v>
      </c>
    </row>
    <row r="73" spans="1:5">
      <c r="A73" s="312">
        <v>222</v>
      </c>
      <c r="B73" s="313" t="s">
        <v>755</v>
      </c>
      <c r="C73" s="313" t="s">
        <v>93</v>
      </c>
      <c r="D73" s="6" t="s">
        <v>650</v>
      </c>
      <c r="E73" s="6" t="s">
        <v>1329</v>
      </c>
    </row>
    <row r="74" spans="1:5">
      <c r="A74" s="312">
        <v>223</v>
      </c>
      <c r="B74" s="313" t="s">
        <v>756</v>
      </c>
      <c r="C74" s="313" t="s">
        <v>94</v>
      </c>
      <c r="D74" s="6" t="s">
        <v>650</v>
      </c>
      <c r="E74" s="6" t="s">
        <v>1329</v>
      </c>
    </row>
    <row r="75" spans="1:5">
      <c r="A75" s="312">
        <v>224</v>
      </c>
      <c r="B75" s="313" t="s">
        <v>757</v>
      </c>
      <c r="C75" s="313" t="s">
        <v>95</v>
      </c>
      <c r="D75" s="6" t="s">
        <v>644</v>
      </c>
      <c r="E75" s="6" t="s">
        <v>1329</v>
      </c>
    </row>
    <row r="76" spans="1:5">
      <c r="A76" s="312">
        <v>225</v>
      </c>
      <c r="B76" s="313" t="s">
        <v>758</v>
      </c>
      <c r="C76" s="313" t="s">
        <v>96</v>
      </c>
      <c r="D76" s="6" t="s">
        <v>671</v>
      </c>
      <c r="E76" s="6" t="s">
        <v>1329</v>
      </c>
    </row>
    <row r="77" spans="1:5">
      <c r="A77" s="314">
        <v>226</v>
      </c>
      <c r="B77" s="315" t="s">
        <v>759</v>
      </c>
      <c r="C77" s="315" t="s">
        <v>97</v>
      </c>
      <c r="D77" s="6" t="s">
        <v>644</v>
      </c>
      <c r="E77" s="6" t="s">
        <v>1329</v>
      </c>
    </row>
    <row r="78" spans="1:5">
      <c r="A78" s="312">
        <v>227</v>
      </c>
      <c r="B78" s="313" t="s">
        <v>760</v>
      </c>
      <c r="C78" s="313" t="s">
        <v>98</v>
      </c>
      <c r="D78" s="6" t="s">
        <v>645</v>
      </c>
      <c r="E78" s="6" t="s">
        <v>1329</v>
      </c>
    </row>
    <row r="79" spans="1:5">
      <c r="A79" s="312">
        <v>234</v>
      </c>
      <c r="B79" s="313" t="s">
        <v>761</v>
      </c>
      <c r="C79" s="313" t="s">
        <v>615</v>
      </c>
      <c r="D79" s="6" t="s">
        <v>647</v>
      </c>
      <c r="E79" s="6" t="s">
        <v>1329</v>
      </c>
    </row>
    <row r="80" spans="1:5">
      <c r="A80" s="312">
        <v>243</v>
      </c>
      <c r="B80" s="313" t="s">
        <v>762</v>
      </c>
      <c r="C80" s="313" t="s">
        <v>99</v>
      </c>
      <c r="D80" s="6" t="s">
        <v>647</v>
      </c>
      <c r="E80" s="6" t="s">
        <v>1329</v>
      </c>
    </row>
    <row r="81" spans="1:5">
      <c r="A81" s="312">
        <v>244</v>
      </c>
      <c r="B81" s="313" t="s">
        <v>763</v>
      </c>
      <c r="C81" s="313" t="s">
        <v>100</v>
      </c>
      <c r="D81" s="6" t="s">
        <v>651</v>
      </c>
      <c r="E81" s="6" t="s">
        <v>1329</v>
      </c>
    </row>
    <row r="82" spans="1:5">
      <c r="A82" s="312">
        <v>245</v>
      </c>
      <c r="B82" s="313" t="s">
        <v>764</v>
      </c>
      <c r="C82" s="313" t="s">
        <v>101</v>
      </c>
      <c r="D82" s="6" t="s">
        <v>651</v>
      </c>
      <c r="E82" s="6" t="s">
        <v>1329</v>
      </c>
    </row>
    <row r="83" spans="1:5">
      <c r="A83" s="312">
        <v>249</v>
      </c>
      <c r="B83" s="313" t="s">
        <v>765</v>
      </c>
      <c r="C83" s="313" t="s">
        <v>102</v>
      </c>
      <c r="D83" s="6" t="s">
        <v>649</v>
      </c>
      <c r="E83" s="6" t="s">
        <v>1329</v>
      </c>
    </row>
    <row r="84" spans="1:5">
      <c r="A84" s="312">
        <v>251</v>
      </c>
      <c r="B84" s="313" t="s">
        <v>766</v>
      </c>
      <c r="C84" s="313" t="s">
        <v>103</v>
      </c>
      <c r="D84" s="6" t="s">
        <v>649</v>
      </c>
      <c r="E84" s="6" t="s">
        <v>1329</v>
      </c>
    </row>
    <row r="85" spans="1:5">
      <c r="A85" s="312">
        <v>253</v>
      </c>
      <c r="B85" s="313" t="s">
        <v>767</v>
      </c>
      <c r="C85" s="313" t="s">
        <v>104</v>
      </c>
      <c r="D85" s="6" t="s">
        <v>671</v>
      </c>
      <c r="E85" s="6" t="s">
        <v>1329</v>
      </c>
    </row>
    <row r="86" spans="1:5">
      <c r="A86" s="312">
        <v>254</v>
      </c>
      <c r="B86" s="313" t="s">
        <v>768</v>
      </c>
      <c r="C86" s="313" t="s">
        <v>105</v>
      </c>
      <c r="D86" s="6" t="s">
        <v>644</v>
      </c>
      <c r="E86" s="6" t="s">
        <v>1329</v>
      </c>
    </row>
    <row r="87" spans="1:5">
      <c r="A87" s="312">
        <v>265</v>
      </c>
      <c r="B87" s="313" t="s">
        <v>769</v>
      </c>
      <c r="C87" s="313" t="s">
        <v>106</v>
      </c>
      <c r="D87" s="6" t="s">
        <v>645</v>
      </c>
      <c r="E87" s="6" t="s">
        <v>1329</v>
      </c>
    </row>
    <row r="88" spans="1:5">
      <c r="A88" s="312">
        <v>266</v>
      </c>
      <c r="B88" s="313" t="s">
        <v>770</v>
      </c>
      <c r="C88" s="313" t="s">
        <v>1269</v>
      </c>
      <c r="D88" s="6" t="s">
        <v>645</v>
      </c>
      <c r="E88" s="6" t="s">
        <v>1329</v>
      </c>
    </row>
    <row r="89" spans="1:5">
      <c r="A89" s="312">
        <v>267</v>
      </c>
      <c r="B89" s="313" t="s">
        <v>771</v>
      </c>
      <c r="C89" s="313" t="s">
        <v>107</v>
      </c>
      <c r="D89" s="6" t="s">
        <v>645</v>
      </c>
      <c r="E89" s="6" t="s">
        <v>1329</v>
      </c>
    </row>
    <row r="90" spans="1:5">
      <c r="A90" s="312">
        <v>268</v>
      </c>
      <c r="B90" s="313" t="s">
        <v>772</v>
      </c>
      <c r="C90" s="313" t="s">
        <v>108</v>
      </c>
      <c r="D90" s="6" t="s">
        <v>645</v>
      </c>
      <c r="E90" s="6" t="s">
        <v>1329</v>
      </c>
    </row>
    <row r="91" spans="1:5">
      <c r="A91" s="312">
        <v>269</v>
      </c>
      <c r="B91" s="313" t="s">
        <v>773</v>
      </c>
      <c r="C91" s="313" t="s">
        <v>109</v>
      </c>
      <c r="D91" s="6" t="s">
        <v>645</v>
      </c>
      <c r="E91" s="6" t="s">
        <v>1329</v>
      </c>
    </row>
    <row r="92" spans="1:5">
      <c r="A92" s="312">
        <v>270</v>
      </c>
      <c r="B92" s="313" t="s">
        <v>774</v>
      </c>
      <c r="C92" s="313" t="s">
        <v>110</v>
      </c>
      <c r="D92" s="6" t="s">
        <v>645</v>
      </c>
      <c r="E92" s="6" t="s">
        <v>1329</v>
      </c>
    </row>
    <row r="93" spans="1:5">
      <c r="A93" s="312">
        <v>271</v>
      </c>
      <c r="B93" s="313" t="s">
        <v>775</v>
      </c>
      <c r="C93" s="313" t="s">
        <v>111</v>
      </c>
      <c r="D93" s="6" t="s">
        <v>645</v>
      </c>
      <c r="E93" s="6" t="s">
        <v>1329</v>
      </c>
    </row>
    <row r="94" spans="1:5">
      <c r="A94" s="312">
        <v>272</v>
      </c>
      <c r="B94" s="313" t="s">
        <v>776</v>
      </c>
      <c r="C94" s="313" t="s">
        <v>112</v>
      </c>
      <c r="D94" s="6" t="s">
        <v>645</v>
      </c>
      <c r="E94" s="6" t="s">
        <v>1329</v>
      </c>
    </row>
    <row r="95" spans="1:5">
      <c r="A95" s="312">
        <v>273</v>
      </c>
      <c r="B95" s="313" t="s">
        <v>777</v>
      </c>
      <c r="C95" s="313" t="s">
        <v>113</v>
      </c>
      <c r="D95" s="6" t="s">
        <v>645</v>
      </c>
      <c r="E95" s="6" t="s">
        <v>1329</v>
      </c>
    </row>
    <row r="96" spans="1:5">
      <c r="A96" s="312">
        <v>281</v>
      </c>
      <c r="B96" s="313" t="s">
        <v>778</v>
      </c>
      <c r="C96" s="313" t="s">
        <v>114</v>
      </c>
      <c r="D96" s="6" t="s">
        <v>650</v>
      </c>
      <c r="E96" s="6" t="s">
        <v>1329</v>
      </c>
    </row>
    <row r="97" spans="1:5">
      <c r="A97" s="312">
        <v>283</v>
      </c>
      <c r="B97" s="313" t="s">
        <v>779</v>
      </c>
      <c r="C97" s="313" t="s">
        <v>115</v>
      </c>
      <c r="D97" s="6" t="s">
        <v>645</v>
      </c>
      <c r="E97" s="6" t="s">
        <v>1329</v>
      </c>
    </row>
    <row r="98" spans="1:5">
      <c r="A98" s="312">
        <v>287</v>
      </c>
      <c r="B98" s="313" t="s">
        <v>780</v>
      </c>
      <c r="C98" s="313" t="s">
        <v>116</v>
      </c>
      <c r="D98" s="6" t="s">
        <v>671</v>
      </c>
      <c r="E98" s="6" t="s">
        <v>1329</v>
      </c>
    </row>
    <row r="99" spans="1:5">
      <c r="A99" s="314">
        <v>288</v>
      </c>
      <c r="B99" s="315" t="s">
        <v>781</v>
      </c>
      <c r="C99" s="315" t="s">
        <v>117</v>
      </c>
      <c r="D99" s="6" t="s">
        <v>670</v>
      </c>
      <c r="E99" s="6" t="s">
        <v>1329</v>
      </c>
    </row>
    <row r="100" spans="1:5">
      <c r="A100" s="316">
        <v>290</v>
      </c>
      <c r="B100" s="317" t="s">
        <v>782</v>
      </c>
      <c r="C100" s="317" t="s">
        <v>118</v>
      </c>
      <c r="D100" s="6" t="s">
        <v>645</v>
      </c>
      <c r="E100" s="6" t="s">
        <v>1329</v>
      </c>
    </row>
    <row r="101" spans="1:5">
      <c r="A101" s="312">
        <v>291</v>
      </c>
      <c r="B101" s="313" t="s">
        <v>783</v>
      </c>
      <c r="C101" s="313" t="s">
        <v>119</v>
      </c>
      <c r="D101" s="6" t="s">
        <v>650</v>
      </c>
      <c r="E101" s="6" t="s">
        <v>1329</v>
      </c>
    </row>
    <row r="102" spans="1:5">
      <c r="A102" s="312">
        <v>292</v>
      </c>
      <c r="B102" s="313" t="s">
        <v>784</v>
      </c>
      <c r="C102" s="313" t="s">
        <v>120</v>
      </c>
      <c r="D102" s="6" t="s">
        <v>649</v>
      </c>
      <c r="E102" s="6" t="s">
        <v>1329</v>
      </c>
    </row>
    <row r="103" spans="1:5">
      <c r="A103" s="312">
        <v>293</v>
      </c>
      <c r="B103" s="313" t="s">
        <v>785</v>
      </c>
      <c r="C103" s="313" t="s">
        <v>121</v>
      </c>
      <c r="D103" s="6" t="s">
        <v>649</v>
      </c>
      <c r="E103" s="6" t="s">
        <v>1329</v>
      </c>
    </row>
    <row r="104" spans="1:5">
      <c r="A104" s="312">
        <v>294</v>
      </c>
      <c r="B104" s="313" t="s">
        <v>786</v>
      </c>
      <c r="C104" s="313" t="s">
        <v>122</v>
      </c>
      <c r="D104" s="6" t="s">
        <v>648</v>
      </c>
      <c r="E104" s="6" t="s">
        <v>1329</v>
      </c>
    </row>
    <row r="105" spans="1:5">
      <c r="A105" s="312">
        <v>295</v>
      </c>
      <c r="B105" s="313" t="s">
        <v>787</v>
      </c>
      <c r="C105" s="313" t="s">
        <v>123</v>
      </c>
      <c r="D105" s="6" t="s">
        <v>627</v>
      </c>
      <c r="E105" s="6" t="s">
        <v>1329</v>
      </c>
    </row>
    <row r="106" spans="1:5">
      <c r="A106" s="312">
        <v>296</v>
      </c>
      <c r="B106" s="313" t="s">
        <v>788</v>
      </c>
      <c r="C106" s="313" t="s">
        <v>124</v>
      </c>
      <c r="D106" s="6" t="s">
        <v>627</v>
      </c>
      <c r="E106" s="6" t="s">
        <v>1329</v>
      </c>
    </row>
    <row r="107" spans="1:5">
      <c r="A107" s="312">
        <v>298</v>
      </c>
      <c r="B107" s="313" t="s">
        <v>789</v>
      </c>
      <c r="C107" s="313" t="s">
        <v>125</v>
      </c>
      <c r="D107" s="6" t="s">
        <v>670</v>
      </c>
      <c r="E107" s="6" t="s">
        <v>1329</v>
      </c>
    </row>
    <row r="108" spans="1:5">
      <c r="A108" s="312">
        <v>299</v>
      </c>
      <c r="B108" s="313" t="s">
        <v>790</v>
      </c>
      <c r="C108" s="313" t="s">
        <v>126</v>
      </c>
      <c r="D108" s="6" t="s">
        <v>670</v>
      </c>
      <c r="E108" s="6" t="s">
        <v>1329</v>
      </c>
    </row>
    <row r="109" spans="1:5">
      <c r="A109" s="312">
        <v>300</v>
      </c>
      <c r="B109" s="313" t="s">
        <v>791</v>
      </c>
      <c r="C109" s="313" t="s">
        <v>127</v>
      </c>
      <c r="D109" s="6" t="s">
        <v>670</v>
      </c>
      <c r="E109" s="6" t="s">
        <v>1329</v>
      </c>
    </row>
    <row r="110" spans="1:5">
      <c r="A110" s="312">
        <v>301</v>
      </c>
      <c r="B110" s="313" t="s">
        <v>792</v>
      </c>
      <c r="C110" s="313" t="s">
        <v>128</v>
      </c>
      <c r="D110" s="6" t="s">
        <v>670</v>
      </c>
      <c r="E110" s="6" t="s">
        <v>1329</v>
      </c>
    </row>
    <row r="111" spans="1:5">
      <c r="A111" s="312">
        <v>302</v>
      </c>
      <c r="B111" s="313" t="s">
        <v>793</v>
      </c>
      <c r="C111" s="313" t="s">
        <v>129</v>
      </c>
      <c r="D111" s="6" t="s">
        <v>670</v>
      </c>
      <c r="E111" s="6" t="s">
        <v>1329</v>
      </c>
    </row>
    <row r="112" spans="1:5">
      <c r="A112" s="312">
        <v>303</v>
      </c>
      <c r="B112" s="313" t="s">
        <v>794</v>
      </c>
      <c r="C112" s="313" t="s">
        <v>130</v>
      </c>
      <c r="D112" s="6" t="s">
        <v>670</v>
      </c>
      <c r="E112" s="6" t="s">
        <v>1329</v>
      </c>
    </row>
    <row r="113" spans="1:5">
      <c r="A113" s="312">
        <v>309</v>
      </c>
      <c r="B113" s="313" t="s">
        <v>795</v>
      </c>
      <c r="C113" s="313" t="s">
        <v>1242</v>
      </c>
      <c r="D113" s="6" t="s">
        <v>647</v>
      </c>
      <c r="E113" s="6" t="s">
        <v>1329</v>
      </c>
    </row>
    <row r="114" spans="1:5">
      <c r="A114" s="312">
        <v>310</v>
      </c>
      <c r="B114" s="313" t="s">
        <v>796</v>
      </c>
      <c r="C114" s="313" t="s">
        <v>131</v>
      </c>
      <c r="D114" s="6" t="s">
        <v>651</v>
      </c>
      <c r="E114" s="6" t="s">
        <v>1329</v>
      </c>
    </row>
    <row r="115" spans="1:5">
      <c r="A115" s="312">
        <v>311</v>
      </c>
      <c r="B115" s="313" t="s">
        <v>797</v>
      </c>
      <c r="C115" s="313" t="s">
        <v>132</v>
      </c>
      <c r="D115" s="6" t="s">
        <v>651</v>
      </c>
      <c r="E115" s="6" t="s">
        <v>1329</v>
      </c>
    </row>
    <row r="116" spans="1:5">
      <c r="A116" s="312">
        <v>312</v>
      </c>
      <c r="B116" s="313" t="s">
        <v>798</v>
      </c>
      <c r="C116" s="313" t="s">
        <v>133</v>
      </c>
      <c r="D116" s="6" t="s">
        <v>649</v>
      </c>
      <c r="E116" s="6" t="s">
        <v>1329</v>
      </c>
    </row>
    <row r="117" spans="1:5">
      <c r="A117" s="312">
        <v>313</v>
      </c>
      <c r="B117" s="313" t="s">
        <v>799</v>
      </c>
      <c r="C117" s="313" t="s">
        <v>134</v>
      </c>
      <c r="D117" s="6" t="s">
        <v>671</v>
      </c>
      <c r="E117" s="6" t="s">
        <v>1329</v>
      </c>
    </row>
    <row r="118" spans="1:5">
      <c r="A118" s="312">
        <v>314</v>
      </c>
      <c r="B118" s="313" t="s">
        <v>1406</v>
      </c>
      <c r="C118" s="313" t="s">
        <v>1386</v>
      </c>
      <c r="D118" s="6" t="s">
        <v>671</v>
      </c>
      <c r="E118" s="6" t="s">
        <v>1329</v>
      </c>
    </row>
    <row r="119" spans="1:5">
      <c r="A119" s="312">
        <v>315</v>
      </c>
      <c r="B119" s="313" t="s">
        <v>800</v>
      </c>
      <c r="C119" s="313" t="s">
        <v>1243</v>
      </c>
      <c r="D119" s="6" t="s">
        <v>644</v>
      </c>
      <c r="E119" s="6" t="s">
        <v>1329</v>
      </c>
    </row>
    <row r="120" spans="1:5">
      <c r="A120" s="312">
        <v>324</v>
      </c>
      <c r="B120" s="313" t="s">
        <v>801</v>
      </c>
      <c r="C120" s="313" t="s">
        <v>135</v>
      </c>
      <c r="D120" s="6" t="s">
        <v>644</v>
      </c>
      <c r="E120" s="6" t="s">
        <v>1329</v>
      </c>
    </row>
    <row r="121" spans="1:5">
      <c r="A121" s="312">
        <v>340</v>
      </c>
      <c r="B121" s="313" t="s">
        <v>802</v>
      </c>
      <c r="C121" s="313" t="s">
        <v>136</v>
      </c>
      <c r="D121" s="6" t="s">
        <v>671</v>
      </c>
      <c r="E121" s="6" t="s">
        <v>1329</v>
      </c>
    </row>
    <row r="122" spans="1:5">
      <c r="A122" s="312">
        <v>342</v>
      </c>
      <c r="B122" s="313" t="s">
        <v>803</v>
      </c>
      <c r="C122" s="313" t="s">
        <v>137</v>
      </c>
      <c r="D122" s="6" t="s">
        <v>647</v>
      </c>
      <c r="E122" s="6" t="s">
        <v>1329</v>
      </c>
    </row>
    <row r="123" spans="1:5">
      <c r="A123" s="312">
        <v>343</v>
      </c>
      <c r="B123" s="313" t="s">
        <v>804</v>
      </c>
      <c r="C123" s="313" t="s">
        <v>138</v>
      </c>
      <c r="D123" s="6" t="s">
        <v>647</v>
      </c>
      <c r="E123" s="6" t="s">
        <v>1329</v>
      </c>
    </row>
    <row r="124" spans="1:5">
      <c r="A124" s="312">
        <v>344</v>
      </c>
      <c r="B124" s="313" t="s">
        <v>805</v>
      </c>
      <c r="C124" s="313" t="s">
        <v>139</v>
      </c>
      <c r="D124" s="6" t="s">
        <v>671</v>
      </c>
      <c r="E124" s="6" t="s">
        <v>1329</v>
      </c>
    </row>
    <row r="125" spans="1:5">
      <c r="A125" s="312">
        <v>345</v>
      </c>
      <c r="B125" s="313" t="s">
        <v>806</v>
      </c>
      <c r="C125" s="313" t="s">
        <v>140</v>
      </c>
      <c r="D125" s="6" t="s">
        <v>646</v>
      </c>
      <c r="E125" s="6" t="s">
        <v>1329</v>
      </c>
    </row>
    <row r="126" spans="1:5">
      <c r="A126" s="312">
        <v>346</v>
      </c>
      <c r="B126" s="313" t="s">
        <v>807</v>
      </c>
      <c r="C126" s="313" t="s">
        <v>141</v>
      </c>
      <c r="D126" s="6" t="s">
        <v>646</v>
      </c>
      <c r="E126" s="6" t="s">
        <v>1329</v>
      </c>
    </row>
    <row r="127" spans="1:5">
      <c r="A127" s="312">
        <v>347</v>
      </c>
      <c r="B127" s="313" t="s">
        <v>808</v>
      </c>
      <c r="C127" s="313" t="s">
        <v>142</v>
      </c>
      <c r="D127" s="6" t="s">
        <v>646</v>
      </c>
      <c r="E127" s="6" t="s">
        <v>1329</v>
      </c>
    </row>
    <row r="128" spans="1:5">
      <c r="A128" s="314">
        <v>348</v>
      </c>
      <c r="B128" s="315" t="s">
        <v>809</v>
      </c>
      <c r="C128" s="315" t="s">
        <v>143</v>
      </c>
      <c r="D128" s="6" t="s">
        <v>649</v>
      </c>
      <c r="E128" s="6" t="s">
        <v>1329</v>
      </c>
    </row>
    <row r="129" spans="1:5">
      <c r="A129" s="312">
        <v>349</v>
      </c>
      <c r="B129" s="313" t="s">
        <v>810</v>
      </c>
      <c r="C129" s="313" t="s">
        <v>144</v>
      </c>
      <c r="D129" s="6" t="s">
        <v>648</v>
      </c>
      <c r="E129" s="6" t="s">
        <v>1329</v>
      </c>
    </row>
    <row r="130" spans="1:5">
      <c r="A130" s="312">
        <v>371</v>
      </c>
      <c r="B130" s="313" t="s">
        <v>811</v>
      </c>
      <c r="C130" s="313" t="s">
        <v>145</v>
      </c>
      <c r="D130" s="6" t="s">
        <v>647</v>
      </c>
      <c r="E130" s="6" t="s">
        <v>1329</v>
      </c>
    </row>
    <row r="131" spans="1:5">
      <c r="A131" s="312">
        <v>373</v>
      </c>
      <c r="B131" s="313" t="s">
        <v>812</v>
      </c>
      <c r="C131" s="313" t="s">
        <v>607</v>
      </c>
      <c r="D131" s="6" t="s">
        <v>645</v>
      </c>
      <c r="E131" s="6" t="s">
        <v>1329</v>
      </c>
    </row>
    <row r="132" spans="1:5">
      <c r="A132" s="312">
        <v>374</v>
      </c>
      <c r="B132" s="313" t="s">
        <v>813</v>
      </c>
      <c r="C132" s="313" t="s">
        <v>608</v>
      </c>
      <c r="D132" s="6" t="s">
        <v>651</v>
      </c>
      <c r="E132" s="6" t="s">
        <v>1329</v>
      </c>
    </row>
    <row r="133" spans="1:5">
      <c r="A133" s="314">
        <v>376</v>
      </c>
      <c r="B133" s="315" t="s">
        <v>814</v>
      </c>
      <c r="C133" s="315" t="s">
        <v>609</v>
      </c>
      <c r="D133" s="6" t="s">
        <v>646</v>
      </c>
      <c r="E133" s="6" t="s">
        <v>1329</v>
      </c>
    </row>
    <row r="134" spans="1:5">
      <c r="A134" s="312">
        <v>378</v>
      </c>
      <c r="B134" s="313" t="s">
        <v>815</v>
      </c>
      <c r="C134" s="313" t="s">
        <v>610</v>
      </c>
      <c r="D134" s="6" t="s">
        <v>670</v>
      </c>
      <c r="E134" s="6" t="s">
        <v>1329</v>
      </c>
    </row>
    <row r="135" spans="1:5">
      <c r="A135" s="312">
        <v>379</v>
      </c>
      <c r="B135" s="313" t="s">
        <v>816</v>
      </c>
      <c r="C135" s="313" t="s">
        <v>1244</v>
      </c>
      <c r="D135" s="6" t="s">
        <v>645</v>
      </c>
      <c r="E135" s="6" t="s">
        <v>1329</v>
      </c>
    </row>
    <row r="136" spans="1:5">
      <c r="A136" s="312">
        <v>382</v>
      </c>
      <c r="B136" s="313" t="s">
        <v>817</v>
      </c>
      <c r="C136" s="313" t="s">
        <v>1245</v>
      </c>
      <c r="D136" s="6" t="s">
        <v>647</v>
      </c>
      <c r="E136" s="6" t="s">
        <v>1329</v>
      </c>
    </row>
    <row r="137" spans="1:5">
      <c r="A137" s="312">
        <v>383</v>
      </c>
      <c r="B137" s="313" t="s">
        <v>818</v>
      </c>
      <c r="C137" s="313" t="s">
        <v>1246</v>
      </c>
      <c r="D137" s="6" t="s">
        <v>671</v>
      </c>
      <c r="E137" s="6" t="s">
        <v>1329</v>
      </c>
    </row>
    <row r="138" spans="1:5">
      <c r="A138" s="312">
        <v>385</v>
      </c>
      <c r="B138" s="313" t="s">
        <v>819</v>
      </c>
      <c r="C138" s="313" t="s">
        <v>692</v>
      </c>
      <c r="D138" s="6" t="s">
        <v>671</v>
      </c>
      <c r="E138" s="6" t="s">
        <v>1329</v>
      </c>
    </row>
    <row r="139" spans="1:5">
      <c r="A139" s="312">
        <v>386</v>
      </c>
      <c r="B139" s="313" t="s">
        <v>1324</v>
      </c>
      <c r="C139" s="313" t="s">
        <v>1283</v>
      </c>
      <c r="D139" s="6" t="s">
        <v>670</v>
      </c>
      <c r="E139" s="6" t="s">
        <v>1329</v>
      </c>
    </row>
    <row r="140" spans="1:5">
      <c r="A140" s="312">
        <v>387</v>
      </c>
      <c r="B140" s="313" t="s">
        <v>1325</v>
      </c>
      <c r="C140" s="313" t="s">
        <v>1268</v>
      </c>
      <c r="D140" s="6" t="s">
        <v>670</v>
      </c>
      <c r="E140" s="6" t="s">
        <v>1329</v>
      </c>
    </row>
    <row r="141" spans="1:5">
      <c r="A141" s="312">
        <v>389</v>
      </c>
      <c r="B141" s="313" t="s">
        <v>1428</v>
      </c>
      <c r="C141" s="313" t="s">
        <v>1426</v>
      </c>
      <c r="D141" s="309" t="s">
        <v>1427</v>
      </c>
      <c r="E141" s="6" t="s">
        <v>1329</v>
      </c>
    </row>
    <row r="142" spans="1:5">
      <c r="A142" s="312">
        <v>411</v>
      </c>
      <c r="B142" s="313" t="s">
        <v>820</v>
      </c>
      <c r="C142" s="313" t="s">
        <v>146</v>
      </c>
      <c r="D142" s="6" t="s">
        <v>627</v>
      </c>
      <c r="E142" s="6" t="s">
        <v>1333</v>
      </c>
    </row>
    <row r="143" spans="1:5">
      <c r="A143" s="312">
        <v>417</v>
      </c>
      <c r="B143" s="313" t="s">
        <v>821</v>
      </c>
      <c r="C143" s="313" t="s">
        <v>147</v>
      </c>
      <c r="D143" s="6" t="s">
        <v>627</v>
      </c>
      <c r="E143" s="6" t="s">
        <v>1333</v>
      </c>
    </row>
    <row r="144" spans="1:5">
      <c r="A144" s="312">
        <v>418</v>
      </c>
      <c r="B144" s="313" t="s">
        <v>822</v>
      </c>
      <c r="C144" s="313" t="s">
        <v>148</v>
      </c>
      <c r="D144" s="6" t="s">
        <v>627</v>
      </c>
      <c r="E144" s="6" t="s">
        <v>1333</v>
      </c>
    </row>
    <row r="145" spans="1:5">
      <c r="A145" s="312">
        <v>422</v>
      </c>
      <c r="B145" s="313" t="s">
        <v>823</v>
      </c>
      <c r="C145" s="313" t="s">
        <v>149</v>
      </c>
      <c r="D145" s="6" t="s">
        <v>627</v>
      </c>
      <c r="E145" s="6" t="s">
        <v>1333</v>
      </c>
    </row>
    <row r="146" spans="1:5">
      <c r="A146" s="312">
        <v>423</v>
      </c>
      <c r="B146" s="313" t="s">
        <v>824</v>
      </c>
      <c r="C146" s="313" t="s">
        <v>150</v>
      </c>
      <c r="D146" s="6" t="s">
        <v>627</v>
      </c>
      <c r="E146" s="6" t="s">
        <v>1333</v>
      </c>
    </row>
    <row r="147" spans="1:5">
      <c r="A147" s="312">
        <v>424</v>
      </c>
      <c r="B147" s="313" t="s">
        <v>825</v>
      </c>
      <c r="C147" s="313" t="s">
        <v>1284</v>
      </c>
      <c r="D147" s="6" t="s">
        <v>627</v>
      </c>
      <c r="E147" s="6" t="s">
        <v>1333</v>
      </c>
    </row>
    <row r="148" spans="1:5">
      <c r="A148" s="312">
        <v>425</v>
      </c>
      <c r="B148" s="313" t="s">
        <v>826</v>
      </c>
      <c r="C148" s="313" t="s">
        <v>151</v>
      </c>
      <c r="D148" s="6" t="s">
        <v>627</v>
      </c>
      <c r="E148" s="6" t="s">
        <v>1333</v>
      </c>
    </row>
    <row r="149" spans="1:5">
      <c r="A149" s="312">
        <v>426</v>
      </c>
      <c r="B149" s="313" t="s">
        <v>827</v>
      </c>
      <c r="C149" s="313" t="s">
        <v>152</v>
      </c>
      <c r="D149" s="6" t="s">
        <v>627</v>
      </c>
      <c r="E149" s="6" t="s">
        <v>1333</v>
      </c>
    </row>
    <row r="150" spans="1:5">
      <c r="A150" s="312">
        <v>427</v>
      </c>
      <c r="B150" s="313" t="s">
        <v>828</v>
      </c>
      <c r="C150" s="313" t="s">
        <v>153</v>
      </c>
      <c r="D150" s="6" t="s">
        <v>627</v>
      </c>
      <c r="E150" s="6" t="s">
        <v>1333</v>
      </c>
    </row>
    <row r="151" spans="1:5">
      <c r="A151" s="312">
        <v>428</v>
      </c>
      <c r="B151" s="313" t="s">
        <v>829</v>
      </c>
      <c r="C151" s="313" t="s">
        <v>154</v>
      </c>
      <c r="D151" s="6" t="s">
        <v>627</v>
      </c>
      <c r="E151" s="6" t="s">
        <v>1333</v>
      </c>
    </row>
    <row r="152" spans="1:5">
      <c r="A152" s="312">
        <v>429</v>
      </c>
      <c r="B152" s="313" t="s">
        <v>830</v>
      </c>
      <c r="C152" s="313" t="s">
        <v>155</v>
      </c>
      <c r="D152" s="6" t="s">
        <v>627</v>
      </c>
      <c r="E152" s="6" t="s">
        <v>1333</v>
      </c>
    </row>
    <row r="153" spans="1:5">
      <c r="A153" s="312">
        <v>432</v>
      </c>
      <c r="B153" s="313" t="s">
        <v>831</v>
      </c>
      <c r="C153" s="313" t="s">
        <v>156</v>
      </c>
      <c r="D153" s="6" t="s">
        <v>627</v>
      </c>
      <c r="E153" s="6" t="s">
        <v>1333</v>
      </c>
    </row>
    <row r="154" spans="1:5">
      <c r="A154" s="312">
        <v>433</v>
      </c>
      <c r="B154" s="313" t="s">
        <v>832</v>
      </c>
      <c r="C154" s="313" t="s">
        <v>157</v>
      </c>
      <c r="D154" s="6" t="s">
        <v>627</v>
      </c>
      <c r="E154" s="6" t="s">
        <v>1333</v>
      </c>
    </row>
    <row r="155" spans="1:5">
      <c r="A155" s="312">
        <v>434</v>
      </c>
      <c r="B155" s="313" t="s">
        <v>833</v>
      </c>
      <c r="C155" s="313" t="s">
        <v>158</v>
      </c>
      <c r="D155" s="6" t="s">
        <v>627</v>
      </c>
      <c r="E155" s="6" t="s">
        <v>1333</v>
      </c>
    </row>
    <row r="156" spans="1:5">
      <c r="A156" s="312">
        <v>435</v>
      </c>
      <c r="B156" s="313" t="s">
        <v>834</v>
      </c>
      <c r="C156" s="313" t="s">
        <v>159</v>
      </c>
      <c r="D156" s="6" t="s">
        <v>627</v>
      </c>
      <c r="E156" s="6" t="s">
        <v>1333</v>
      </c>
    </row>
    <row r="157" spans="1:5">
      <c r="A157" s="312">
        <v>512</v>
      </c>
      <c r="B157" s="313" t="s">
        <v>835</v>
      </c>
      <c r="C157" s="313" t="s">
        <v>693</v>
      </c>
      <c r="D157" s="6" t="s">
        <v>648</v>
      </c>
      <c r="E157" s="6" t="s">
        <v>1334</v>
      </c>
    </row>
    <row r="158" spans="1:5">
      <c r="A158" s="312">
        <v>513</v>
      </c>
      <c r="B158" s="313" t="s">
        <v>836</v>
      </c>
      <c r="C158" s="313" t="s">
        <v>160</v>
      </c>
      <c r="D158" s="6" t="s">
        <v>645</v>
      </c>
      <c r="E158" s="6" t="s">
        <v>1334</v>
      </c>
    </row>
    <row r="159" spans="1:5">
      <c r="A159" s="312">
        <v>514</v>
      </c>
      <c r="B159" s="313" t="s">
        <v>837</v>
      </c>
      <c r="C159" s="313" t="s">
        <v>161</v>
      </c>
      <c r="D159" s="6" t="s">
        <v>671</v>
      </c>
      <c r="E159" s="6" t="s">
        <v>1334</v>
      </c>
    </row>
    <row r="160" spans="1:5">
      <c r="A160" s="312">
        <v>517</v>
      </c>
      <c r="B160" s="313" t="s">
        <v>838</v>
      </c>
      <c r="C160" s="313" t="s">
        <v>162</v>
      </c>
      <c r="D160" s="6" t="s">
        <v>671</v>
      </c>
      <c r="E160" s="6" t="s">
        <v>1334</v>
      </c>
    </row>
    <row r="161" spans="1:5">
      <c r="A161" s="312">
        <v>520</v>
      </c>
      <c r="B161" s="313" t="s">
        <v>839</v>
      </c>
      <c r="C161" s="313" t="s">
        <v>1285</v>
      </c>
      <c r="D161" s="6" t="s">
        <v>644</v>
      </c>
      <c r="E161" s="6" t="s">
        <v>1334</v>
      </c>
    </row>
    <row r="162" spans="1:5">
      <c r="A162" s="314">
        <v>522</v>
      </c>
      <c r="B162" s="315" t="s">
        <v>840</v>
      </c>
      <c r="C162" s="315" t="s">
        <v>163</v>
      </c>
      <c r="D162" s="6" t="s">
        <v>644</v>
      </c>
      <c r="E162" s="6" t="s">
        <v>1334</v>
      </c>
    </row>
    <row r="163" spans="1:5">
      <c r="A163" s="314">
        <v>525</v>
      </c>
      <c r="B163" s="315" t="s">
        <v>841</v>
      </c>
      <c r="C163" s="315" t="s">
        <v>164</v>
      </c>
      <c r="D163" s="6" t="s">
        <v>651</v>
      </c>
      <c r="E163" s="6" t="s">
        <v>1334</v>
      </c>
    </row>
    <row r="164" spans="1:5">
      <c r="A164" s="312">
        <v>526</v>
      </c>
      <c r="B164" s="313" t="s">
        <v>842</v>
      </c>
      <c r="C164" s="313" t="s">
        <v>1267</v>
      </c>
      <c r="D164" s="6" t="s">
        <v>644</v>
      </c>
      <c r="E164" s="6" t="s">
        <v>1334</v>
      </c>
    </row>
    <row r="165" spans="1:5">
      <c r="A165" s="312">
        <v>548</v>
      </c>
      <c r="B165" s="313" t="s">
        <v>843</v>
      </c>
      <c r="C165" s="313" t="s">
        <v>1286</v>
      </c>
      <c r="D165" s="6" t="s">
        <v>650</v>
      </c>
      <c r="E165" s="6" t="s">
        <v>1334</v>
      </c>
    </row>
    <row r="166" spans="1:5">
      <c r="A166" s="312">
        <v>551</v>
      </c>
      <c r="B166" s="313" t="s">
        <v>844</v>
      </c>
      <c r="C166" s="313" t="s">
        <v>165</v>
      </c>
      <c r="D166" s="6" t="s">
        <v>651</v>
      </c>
      <c r="E166" s="6" t="s">
        <v>1334</v>
      </c>
    </row>
    <row r="167" spans="1:5">
      <c r="A167" s="312">
        <v>572</v>
      </c>
      <c r="B167" s="313" t="s">
        <v>845</v>
      </c>
      <c r="C167" s="313" t="s">
        <v>166</v>
      </c>
      <c r="D167" s="6" t="s">
        <v>650</v>
      </c>
      <c r="E167" s="6" t="s">
        <v>1334</v>
      </c>
    </row>
    <row r="168" spans="1:5">
      <c r="A168" s="312">
        <v>573</v>
      </c>
      <c r="B168" s="313" t="s">
        <v>846</v>
      </c>
      <c r="C168" s="313" t="s">
        <v>167</v>
      </c>
      <c r="D168" s="6" t="s">
        <v>644</v>
      </c>
      <c r="E168" s="6" t="s">
        <v>1334</v>
      </c>
    </row>
    <row r="169" spans="1:5">
      <c r="A169" s="312">
        <v>576</v>
      </c>
      <c r="B169" s="313" t="s">
        <v>847</v>
      </c>
      <c r="C169" s="313" t="s">
        <v>1247</v>
      </c>
      <c r="D169" s="6" t="s">
        <v>649</v>
      </c>
      <c r="E169" s="6" t="s">
        <v>1334</v>
      </c>
    </row>
    <row r="170" spans="1:5">
      <c r="A170" s="312">
        <v>578</v>
      </c>
      <c r="B170" s="313" t="s">
        <v>848</v>
      </c>
      <c r="C170" s="313" t="s">
        <v>168</v>
      </c>
      <c r="D170" s="6" t="s">
        <v>644</v>
      </c>
      <c r="E170" s="6" t="s">
        <v>1334</v>
      </c>
    </row>
    <row r="171" spans="1:5">
      <c r="A171" s="312">
        <v>580</v>
      </c>
      <c r="B171" s="313" t="s">
        <v>849</v>
      </c>
      <c r="C171" s="313" t="s">
        <v>169</v>
      </c>
      <c r="D171" s="6" t="s">
        <v>671</v>
      </c>
      <c r="E171" s="6" t="s">
        <v>1334</v>
      </c>
    </row>
    <row r="172" spans="1:5">
      <c r="A172" s="312">
        <v>584</v>
      </c>
      <c r="B172" s="313" t="s">
        <v>850</v>
      </c>
      <c r="C172" s="313" t="s">
        <v>170</v>
      </c>
      <c r="D172" s="6" t="s">
        <v>648</v>
      </c>
      <c r="E172" s="6" t="s">
        <v>1334</v>
      </c>
    </row>
    <row r="173" spans="1:5">
      <c r="A173" s="312">
        <v>585</v>
      </c>
      <c r="B173" s="313" t="s">
        <v>851</v>
      </c>
      <c r="C173" s="313" t="s">
        <v>171</v>
      </c>
      <c r="D173" s="6" t="s">
        <v>645</v>
      </c>
      <c r="E173" s="6" t="s">
        <v>1334</v>
      </c>
    </row>
    <row r="174" spans="1:5">
      <c r="A174" s="312">
        <v>586</v>
      </c>
      <c r="B174" s="313" t="s">
        <v>852</v>
      </c>
      <c r="C174" s="313" t="s">
        <v>172</v>
      </c>
      <c r="D174" s="6" t="s">
        <v>645</v>
      </c>
      <c r="E174" s="6" t="s">
        <v>1334</v>
      </c>
    </row>
    <row r="175" spans="1:5">
      <c r="A175" s="314">
        <v>587</v>
      </c>
      <c r="B175" s="315" t="s">
        <v>853</v>
      </c>
      <c r="C175" s="315" t="s">
        <v>673</v>
      </c>
      <c r="D175" s="6" t="s">
        <v>671</v>
      </c>
      <c r="E175" s="6" t="s">
        <v>1334</v>
      </c>
    </row>
    <row r="176" spans="1:5">
      <c r="A176" s="312">
        <v>590</v>
      </c>
      <c r="B176" s="313" t="s">
        <v>854</v>
      </c>
      <c r="C176" s="313" t="s">
        <v>1287</v>
      </c>
      <c r="D176" s="6" t="s">
        <v>647</v>
      </c>
      <c r="E176" s="6" t="s">
        <v>1334</v>
      </c>
    </row>
    <row r="177" spans="1:5">
      <c r="A177" s="312">
        <v>591</v>
      </c>
      <c r="B177" s="313" t="s">
        <v>855</v>
      </c>
      <c r="C177" s="313" t="s">
        <v>674</v>
      </c>
      <c r="D177" s="6" t="s">
        <v>646</v>
      </c>
      <c r="E177" s="6" t="s">
        <v>1334</v>
      </c>
    </row>
    <row r="178" spans="1:5">
      <c r="A178" s="312">
        <v>592</v>
      </c>
      <c r="B178" s="313" t="s">
        <v>856</v>
      </c>
      <c r="C178" s="313" t="s">
        <v>616</v>
      </c>
      <c r="D178" s="6" t="s">
        <v>649</v>
      </c>
      <c r="E178" s="6" t="s">
        <v>1334</v>
      </c>
    </row>
    <row r="179" spans="1:5">
      <c r="A179" s="312">
        <v>593</v>
      </c>
      <c r="B179" s="313" t="s">
        <v>857</v>
      </c>
      <c r="C179" s="313" t="s">
        <v>1288</v>
      </c>
      <c r="D179" s="6" t="s">
        <v>649</v>
      </c>
      <c r="E179" s="6" t="s">
        <v>1334</v>
      </c>
    </row>
    <row r="180" spans="1:5">
      <c r="A180" s="312">
        <v>594</v>
      </c>
      <c r="B180" s="313" t="s">
        <v>858</v>
      </c>
      <c r="C180" s="313" t="s">
        <v>88</v>
      </c>
      <c r="D180" s="6" t="s">
        <v>644</v>
      </c>
      <c r="E180" s="6" t="s">
        <v>1334</v>
      </c>
    </row>
    <row r="181" spans="1:5">
      <c r="A181" s="312">
        <v>595</v>
      </c>
      <c r="B181" s="313" t="s">
        <v>859</v>
      </c>
      <c r="C181" s="313" t="s">
        <v>611</v>
      </c>
      <c r="D181" s="6" t="s">
        <v>644</v>
      </c>
      <c r="E181" s="6" t="s">
        <v>1334</v>
      </c>
    </row>
    <row r="182" spans="1:5">
      <c r="A182" s="312">
        <v>596</v>
      </c>
      <c r="B182" s="313" t="s">
        <v>860</v>
      </c>
      <c r="C182" s="313" t="s">
        <v>1248</v>
      </c>
      <c r="D182" s="6" t="s">
        <v>646</v>
      </c>
      <c r="E182" s="6" t="s">
        <v>1334</v>
      </c>
    </row>
    <row r="183" spans="1:5">
      <c r="A183" s="312">
        <v>597</v>
      </c>
      <c r="B183" s="313" t="s">
        <v>861</v>
      </c>
      <c r="C183" s="313" t="s">
        <v>677</v>
      </c>
      <c r="D183" s="6" t="s">
        <v>670</v>
      </c>
      <c r="E183" s="6" t="s">
        <v>1334</v>
      </c>
    </row>
    <row r="184" spans="1:5">
      <c r="A184" s="312">
        <v>598</v>
      </c>
      <c r="B184" s="313" t="s">
        <v>862</v>
      </c>
      <c r="C184" s="313" t="s">
        <v>672</v>
      </c>
      <c r="D184" s="6" t="s">
        <v>670</v>
      </c>
      <c r="E184" s="6" t="s">
        <v>1334</v>
      </c>
    </row>
    <row r="185" spans="1:5">
      <c r="A185" s="312">
        <v>599</v>
      </c>
      <c r="B185" s="313" t="s">
        <v>863</v>
      </c>
      <c r="C185" s="313" t="s">
        <v>1249</v>
      </c>
      <c r="D185" s="6" t="s">
        <v>646</v>
      </c>
      <c r="E185" s="6" t="s">
        <v>1334</v>
      </c>
    </row>
    <row r="186" spans="1:5">
      <c r="A186" s="312">
        <v>600</v>
      </c>
      <c r="B186" s="313" t="s">
        <v>1326</v>
      </c>
      <c r="C186" s="313" t="s">
        <v>1289</v>
      </c>
      <c r="D186" s="6" t="s">
        <v>670</v>
      </c>
      <c r="E186" s="6" t="s">
        <v>1334</v>
      </c>
    </row>
    <row r="187" spans="1:5">
      <c r="A187" s="314">
        <v>633</v>
      </c>
      <c r="B187" s="315" t="s">
        <v>864</v>
      </c>
      <c r="C187" s="315" t="s">
        <v>173</v>
      </c>
      <c r="D187" s="6" t="s">
        <v>650</v>
      </c>
      <c r="E187" s="6" t="s">
        <v>1334</v>
      </c>
    </row>
    <row r="188" spans="1:5">
      <c r="A188" s="312">
        <v>634</v>
      </c>
      <c r="B188" s="313" t="s">
        <v>865</v>
      </c>
      <c r="C188" s="313" t="s">
        <v>174</v>
      </c>
      <c r="D188" s="6" t="s">
        <v>670</v>
      </c>
      <c r="E188" s="6" t="s">
        <v>1334</v>
      </c>
    </row>
    <row r="189" spans="1:5">
      <c r="A189" s="312">
        <v>650</v>
      </c>
      <c r="B189" s="313" t="s">
        <v>866</v>
      </c>
      <c r="C189" s="313" t="s">
        <v>175</v>
      </c>
      <c r="D189" s="6" t="s">
        <v>671</v>
      </c>
      <c r="E189" s="6" t="s">
        <v>1329</v>
      </c>
    </row>
    <row r="190" spans="1:5">
      <c r="A190" s="312">
        <v>660</v>
      </c>
      <c r="B190" s="313" t="s">
        <v>867</v>
      </c>
      <c r="C190" s="313" t="s">
        <v>176</v>
      </c>
      <c r="D190" s="6" t="s">
        <v>650</v>
      </c>
      <c r="E190" s="6" t="s">
        <v>1329</v>
      </c>
    </row>
    <row r="191" spans="1:5">
      <c r="A191" s="312">
        <v>661</v>
      </c>
      <c r="B191" s="313" t="s">
        <v>868</v>
      </c>
      <c r="C191" s="313" t="s">
        <v>177</v>
      </c>
      <c r="D191" s="6" t="s">
        <v>650</v>
      </c>
      <c r="E191" s="6" t="s">
        <v>1329</v>
      </c>
    </row>
    <row r="192" spans="1:5">
      <c r="A192" s="312">
        <v>670</v>
      </c>
      <c r="B192" s="313" t="s">
        <v>869</v>
      </c>
      <c r="C192" s="313" t="s">
        <v>178</v>
      </c>
      <c r="D192" s="6" t="s">
        <v>671</v>
      </c>
      <c r="E192" s="6" t="s">
        <v>1329</v>
      </c>
    </row>
    <row r="193" spans="1:5">
      <c r="A193" s="312">
        <v>680</v>
      </c>
      <c r="B193" s="313" t="s">
        <v>870</v>
      </c>
      <c r="C193" s="313" t="s">
        <v>179</v>
      </c>
      <c r="D193" s="6" t="s">
        <v>648</v>
      </c>
      <c r="E193" s="6" t="s">
        <v>1329</v>
      </c>
    </row>
    <row r="194" spans="1:5">
      <c r="A194" s="312">
        <v>681</v>
      </c>
      <c r="B194" s="313" t="s">
        <v>871</v>
      </c>
      <c r="C194" s="313" t="s">
        <v>180</v>
      </c>
      <c r="D194" s="6" t="s">
        <v>670</v>
      </c>
      <c r="E194" s="6" t="s">
        <v>1329</v>
      </c>
    </row>
    <row r="195" spans="1:5">
      <c r="A195" s="312">
        <v>682</v>
      </c>
      <c r="B195" s="313" t="s">
        <v>872</v>
      </c>
      <c r="C195" s="313" t="s">
        <v>1250</v>
      </c>
      <c r="D195" s="6" t="s">
        <v>650</v>
      </c>
      <c r="E195" s="6" t="s">
        <v>1329</v>
      </c>
    </row>
    <row r="196" spans="1:5">
      <c r="A196" s="312">
        <v>683</v>
      </c>
      <c r="B196" s="313" t="s">
        <v>873</v>
      </c>
      <c r="C196" s="313" t="s">
        <v>1251</v>
      </c>
      <c r="D196" s="6" t="s">
        <v>648</v>
      </c>
      <c r="E196" s="6" t="s">
        <v>1329</v>
      </c>
    </row>
    <row r="197" spans="1:5">
      <c r="A197" s="314">
        <v>716</v>
      </c>
      <c r="B197" s="315" t="s">
        <v>874</v>
      </c>
      <c r="C197" s="315" t="s">
        <v>181</v>
      </c>
      <c r="D197" s="6" t="s">
        <v>627</v>
      </c>
      <c r="E197" s="6" t="s">
        <v>1336</v>
      </c>
    </row>
    <row r="198" spans="1:5">
      <c r="A198" s="314">
        <v>761</v>
      </c>
      <c r="B198" s="315" t="s">
        <v>875</v>
      </c>
      <c r="C198" s="315" t="s">
        <v>182</v>
      </c>
      <c r="D198" s="6" t="s">
        <v>627</v>
      </c>
      <c r="E198" s="6" t="s">
        <v>1336</v>
      </c>
    </row>
    <row r="199" spans="1:5">
      <c r="A199" s="314">
        <v>781</v>
      </c>
      <c r="B199" s="315" t="s">
        <v>876</v>
      </c>
      <c r="C199" s="315" t="s">
        <v>183</v>
      </c>
      <c r="D199" s="6" t="s">
        <v>627</v>
      </c>
      <c r="E199" s="6" t="s">
        <v>1336</v>
      </c>
    </row>
    <row r="200" spans="1:5">
      <c r="A200" s="312">
        <v>802</v>
      </c>
      <c r="B200" s="318" t="s">
        <v>877</v>
      </c>
      <c r="C200" s="318" t="s">
        <v>184</v>
      </c>
      <c r="D200" s="6" t="s">
        <v>627</v>
      </c>
      <c r="E200" s="6" t="s">
        <v>1336</v>
      </c>
    </row>
    <row r="201" spans="1:5">
      <c r="A201" s="312">
        <v>821</v>
      </c>
      <c r="B201" s="313" t="s">
        <v>878</v>
      </c>
      <c r="C201" s="313" t="s">
        <v>185</v>
      </c>
      <c r="D201" s="6" t="s">
        <v>627</v>
      </c>
      <c r="E201" s="6" t="s">
        <v>1336</v>
      </c>
    </row>
    <row r="202" spans="1:5">
      <c r="A202" s="312">
        <v>831</v>
      </c>
      <c r="B202" s="313" t="s">
        <v>879</v>
      </c>
      <c r="C202" s="313" t="s">
        <v>186</v>
      </c>
      <c r="D202" s="6" t="s">
        <v>627</v>
      </c>
      <c r="E202" s="6" t="s">
        <v>1336</v>
      </c>
    </row>
    <row r="203" spans="1:5">
      <c r="A203" s="312">
        <v>862</v>
      </c>
      <c r="B203" s="313" t="s">
        <v>880</v>
      </c>
      <c r="C203" s="313" t="s">
        <v>187</v>
      </c>
      <c r="D203" s="6" t="s">
        <v>648</v>
      </c>
      <c r="E203" s="6" t="s">
        <v>1330</v>
      </c>
    </row>
    <row r="204" spans="1:5">
      <c r="A204" s="312">
        <v>865</v>
      </c>
      <c r="B204" s="313" t="s">
        <v>881</v>
      </c>
      <c r="C204" s="313" t="s">
        <v>188</v>
      </c>
      <c r="D204" s="6" t="s">
        <v>650</v>
      </c>
      <c r="E204" s="6" t="s">
        <v>1330</v>
      </c>
    </row>
    <row r="205" spans="1:5">
      <c r="A205" s="312">
        <v>867</v>
      </c>
      <c r="B205" s="313" t="s">
        <v>882</v>
      </c>
      <c r="C205" s="313" t="s">
        <v>189</v>
      </c>
      <c r="D205" s="6" t="s">
        <v>650</v>
      </c>
      <c r="E205" s="6" t="s">
        <v>1337</v>
      </c>
    </row>
    <row r="206" spans="1:5">
      <c r="A206" s="312">
        <v>901</v>
      </c>
      <c r="B206" s="313" t="s">
        <v>883</v>
      </c>
      <c r="C206" s="313" t="s">
        <v>190</v>
      </c>
      <c r="D206" s="6" t="s">
        <v>627</v>
      </c>
      <c r="E206" s="6" t="s">
        <v>1338</v>
      </c>
    </row>
    <row r="207" spans="1:5">
      <c r="A207" s="312">
        <v>902</v>
      </c>
      <c r="B207" s="313" t="s">
        <v>884</v>
      </c>
      <c r="C207" s="313" t="s">
        <v>191</v>
      </c>
      <c r="D207" s="6" t="s">
        <v>627</v>
      </c>
      <c r="E207" s="6" t="s">
        <v>1338</v>
      </c>
    </row>
    <row r="208" spans="1:5">
      <c r="A208" s="312">
        <v>903</v>
      </c>
      <c r="B208" s="313" t="s">
        <v>885</v>
      </c>
      <c r="C208" s="313" t="s">
        <v>192</v>
      </c>
      <c r="D208" s="6" t="s">
        <v>627</v>
      </c>
      <c r="E208" s="6" t="s">
        <v>1338</v>
      </c>
    </row>
    <row r="209" spans="1:5">
      <c r="A209" s="312">
        <v>904</v>
      </c>
      <c r="B209" s="313" t="s">
        <v>886</v>
      </c>
      <c r="C209" s="313" t="s">
        <v>193</v>
      </c>
      <c r="D209" s="6" t="s">
        <v>627</v>
      </c>
      <c r="E209" s="6" t="s">
        <v>1338</v>
      </c>
    </row>
    <row r="210" spans="1:5">
      <c r="A210" s="312">
        <v>905</v>
      </c>
      <c r="B210" s="313" t="s">
        <v>887</v>
      </c>
      <c r="C210" s="313" t="s">
        <v>194</v>
      </c>
      <c r="D210" s="6" t="s">
        <v>627</v>
      </c>
      <c r="E210" s="6" t="s">
        <v>1338</v>
      </c>
    </row>
    <row r="211" spans="1:5">
      <c r="A211" s="312">
        <v>906</v>
      </c>
      <c r="B211" s="313" t="s">
        <v>888</v>
      </c>
      <c r="C211" s="313" t="s">
        <v>195</v>
      </c>
      <c r="D211" s="6" t="s">
        <v>627</v>
      </c>
      <c r="E211" s="6" t="s">
        <v>1338</v>
      </c>
    </row>
    <row r="212" spans="1:5">
      <c r="A212" s="312">
        <v>907</v>
      </c>
      <c r="B212" s="313" t="s">
        <v>889</v>
      </c>
      <c r="C212" s="313" t="s">
        <v>196</v>
      </c>
      <c r="D212" s="6" t="s">
        <v>627</v>
      </c>
      <c r="E212" s="6" t="s">
        <v>1338</v>
      </c>
    </row>
    <row r="213" spans="1:5">
      <c r="A213" s="312">
        <v>908</v>
      </c>
      <c r="B213" s="313" t="s">
        <v>890</v>
      </c>
      <c r="C213" s="313" t="s">
        <v>197</v>
      </c>
      <c r="D213" s="6" t="s">
        <v>627</v>
      </c>
      <c r="E213" s="6" t="s">
        <v>1338</v>
      </c>
    </row>
    <row r="214" spans="1:5">
      <c r="A214" s="312">
        <v>909</v>
      </c>
      <c r="B214" s="313" t="s">
        <v>891</v>
      </c>
      <c r="C214" s="313" t="s">
        <v>198</v>
      </c>
      <c r="D214" s="6" t="s">
        <v>627</v>
      </c>
      <c r="E214" s="6" t="s">
        <v>1338</v>
      </c>
    </row>
    <row r="215" spans="1:5">
      <c r="A215" s="312">
        <v>951</v>
      </c>
      <c r="B215" s="313" t="s">
        <v>892</v>
      </c>
      <c r="C215" s="313" t="s">
        <v>199</v>
      </c>
      <c r="D215" s="6" t="s">
        <v>627</v>
      </c>
      <c r="E215" s="6" t="s">
        <v>1339</v>
      </c>
    </row>
    <row r="216" spans="1:5">
      <c r="A216" s="312">
        <v>1101</v>
      </c>
      <c r="B216" s="313" t="s">
        <v>893</v>
      </c>
      <c r="C216" s="319" t="s">
        <v>200</v>
      </c>
      <c r="D216" s="6" t="s">
        <v>627</v>
      </c>
      <c r="E216" s="6" t="s">
        <v>1340</v>
      </c>
    </row>
    <row r="217" spans="1:5">
      <c r="A217" s="312">
        <v>1102</v>
      </c>
      <c r="B217" s="313" t="s">
        <v>894</v>
      </c>
      <c r="C217" s="313" t="s">
        <v>201</v>
      </c>
      <c r="D217" s="6" t="s">
        <v>627</v>
      </c>
      <c r="E217" s="6" t="s">
        <v>1340</v>
      </c>
    </row>
    <row r="218" spans="1:5">
      <c r="A218" s="312">
        <v>1103</v>
      </c>
      <c r="B218" s="313" t="s">
        <v>895</v>
      </c>
      <c r="C218" s="313" t="s">
        <v>202</v>
      </c>
      <c r="D218" s="6" t="s">
        <v>627</v>
      </c>
      <c r="E218" s="6" t="s">
        <v>1340</v>
      </c>
    </row>
    <row r="219" spans="1:5">
      <c r="A219" s="312">
        <v>1104</v>
      </c>
      <c r="B219" s="313" t="s">
        <v>896</v>
      </c>
      <c r="C219" s="313" t="s">
        <v>203</v>
      </c>
      <c r="D219" s="6" t="s">
        <v>627</v>
      </c>
      <c r="E219" s="6" t="s">
        <v>1340</v>
      </c>
    </row>
    <row r="220" spans="1:5">
      <c r="A220" s="312">
        <v>1105</v>
      </c>
      <c r="B220" s="313" t="s">
        <v>897</v>
      </c>
      <c r="C220" s="313" t="s">
        <v>204</v>
      </c>
      <c r="D220" s="6" t="s">
        <v>627</v>
      </c>
      <c r="E220" s="6" t="s">
        <v>1340</v>
      </c>
    </row>
    <row r="221" spans="1:5">
      <c r="A221" s="312">
        <v>1106</v>
      </c>
      <c r="B221" s="313" t="s">
        <v>898</v>
      </c>
      <c r="C221" s="313" t="s">
        <v>205</v>
      </c>
      <c r="D221" s="6" t="s">
        <v>627</v>
      </c>
      <c r="E221" s="6" t="s">
        <v>1340</v>
      </c>
    </row>
    <row r="222" spans="1:5">
      <c r="A222" s="312">
        <v>1107</v>
      </c>
      <c r="B222" s="313" t="s">
        <v>899</v>
      </c>
      <c r="C222" s="313" t="s">
        <v>206</v>
      </c>
      <c r="D222" s="6" t="s">
        <v>627</v>
      </c>
      <c r="E222" s="6" t="s">
        <v>1340</v>
      </c>
    </row>
    <row r="223" spans="1:5">
      <c r="A223" s="312">
        <v>1108</v>
      </c>
      <c r="B223" s="313" t="s">
        <v>900</v>
      </c>
      <c r="C223" s="313" t="s">
        <v>207</v>
      </c>
      <c r="D223" s="6" t="s">
        <v>627</v>
      </c>
      <c r="E223" s="6" t="s">
        <v>1340</v>
      </c>
    </row>
    <row r="224" spans="1:5">
      <c r="A224" s="312">
        <v>1109</v>
      </c>
      <c r="B224" s="313" t="s">
        <v>901</v>
      </c>
      <c r="C224" s="313" t="s">
        <v>208</v>
      </c>
      <c r="D224" s="6" t="s">
        <v>627</v>
      </c>
      <c r="E224" s="6" t="s">
        <v>1340</v>
      </c>
    </row>
    <row r="225" spans="1:5">
      <c r="A225" s="312">
        <v>1110</v>
      </c>
      <c r="B225" s="313" t="s">
        <v>902</v>
      </c>
      <c r="C225" s="313" t="s">
        <v>209</v>
      </c>
      <c r="D225" s="6" t="s">
        <v>627</v>
      </c>
      <c r="E225" s="6" t="s">
        <v>1340</v>
      </c>
    </row>
    <row r="226" spans="1:5">
      <c r="A226" s="312">
        <v>1111</v>
      </c>
      <c r="B226" s="313" t="s">
        <v>903</v>
      </c>
      <c r="C226" s="313" t="s">
        <v>210</v>
      </c>
      <c r="D226" s="6" t="s">
        <v>627</v>
      </c>
      <c r="E226" s="6" t="s">
        <v>1340</v>
      </c>
    </row>
    <row r="227" spans="1:5">
      <c r="A227" s="312">
        <v>1112</v>
      </c>
      <c r="B227" s="313" t="s">
        <v>904</v>
      </c>
      <c r="C227" s="313" t="s">
        <v>211</v>
      </c>
      <c r="D227" s="6" t="s">
        <v>627</v>
      </c>
      <c r="E227" s="6" t="s">
        <v>1340</v>
      </c>
    </row>
    <row r="228" spans="1:5">
      <c r="A228" s="312">
        <v>1113</v>
      </c>
      <c r="B228" s="313" t="s">
        <v>905</v>
      </c>
      <c r="C228" s="313" t="s">
        <v>212</v>
      </c>
      <c r="D228" s="6" t="s">
        <v>627</v>
      </c>
      <c r="E228" s="6" t="s">
        <v>1340</v>
      </c>
    </row>
    <row r="229" spans="1:5">
      <c r="A229" s="312">
        <v>1114</v>
      </c>
      <c r="B229" s="313" t="s">
        <v>906</v>
      </c>
      <c r="C229" s="313" t="s">
        <v>1387</v>
      </c>
      <c r="D229" s="6" t="s">
        <v>627</v>
      </c>
      <c r="E229" s="6" t="s">
        <v>1340</v>
      </c>
    </row>
    <row r="230" spans="1:5">
      <c r="A230" s="312">
        <v>1115</v>
      </c>
      <c r="B230" s="313" t="s">
        <v>907</v>
      </c>
      <c r="C230" s="313" t="s">
        <v>213</v>
      </c>
      <c r="D230" s="6" t="s">
        <v>627</v>
      </c>
      <c r="E230" s="6" t="s">
        <v>1340</v>
      </c>
    </row>
    <row r="231" spans="1:5">
      <c r="A231" s="312">
        <v>1116</v>
      </c>
      <c r="B231" s="313" t="s">
        <v>908</v>
      </c>
      <c r="C231" s="313" t="s">
        <v>214</v>
      </c>
      <c r="D231" s="6" t="s">
        <v>627</v>
      </c>
      <c r="E231" s="6" t="s">
        <v>1340</v>
      </c>
    </row>
    <row r="232" spans="1:5">
      <c r="A232" s="312">
        <v>1117</v>
      </c>
      <c r="B232" s="313" t="s">
        <v>909</v>
      </c>
      <c r="C232" s="313" t="s">
        <v>215</v>
      </c>
      <c r="D232" s="6" t="s">
        <v>627</v>
      </c>
      <c r="E232" s="6" t="s">
        <v>1340</v>
      </c>
    </row>
    <row r="233" spans="1:5">
      <c r="A233" s="312">
        <v>1118</v>
      </c>
      <c r="B233" s="313" t="s">
        <v>910</v>
      </c>
      <c r="C233" s="313" t="s">
        <v>216</v>
      </c>
      <c r="D233" s="6" t="s">
        <v>627</v>
      </c>
      <c r="E233" s="6" t="s">
        <v>1340</v>
      </c>
    </row>
    <row r="234" spans="1:5">
      <c r="A234" s="312">
        <v>1119</v>
      </c>
      <c r="B234" s="313" t="s">
        <v>911</v>
      </c>
      <c r="C234" s="313" t="s">
        <v>217</v>
      </c>
      <c r="D234" s="6" t="s">
        <v>627</v>
      </c>
      <c r="E234" s="6" t="s">
        <v>1340</v>
      </c>
    </row>
    <row r="235" spans="1:5">
      <c r="A235" s="312">
        <v>1120</v>
      </c>
      <c r="B235" s="313" t="s">
        <v>912</v>
      </c>
      <c r="C235" s="313" t="s">
        <v>218</v>
      </c>
      <c r="D235" s="6" t="s">
        <v>627</v>
      </c>
      <c r="E235" s="6" t="s">
        <v>1340</v>
      </c>
    </row>
    <row r="236" spans="1:5">
      <c r="A236" s="312">
        <v>1121</v>
      </c>
      <c r="B236" s="313" t="s">
        <v>913</v>
      </c>
      <c r="C236" s="313" t="s">
        <v>219</v>
      </c>
      <c r="D236" s="6" t="s">
        <v>627</v>
      </c>
      <c r="E236" s="6" t="s">
        <v>1340</v>
      </c>
    </row>
    <row r="237" spans="1:5">
      <c r="A237" s="312">
        <v>1122</v>
      </c>
      <c r="B237" s="313" t="s">
        <v>914</v>
      </c>
      <c r="C237" s="313" t="s">
        <v>220</v>
      </c>
      <c r="D237" s="6" t="s">
        <v>627</v>
      </c>
      <c r="E237" s="6" t="s">
        <v>1340</v>
      </c>
    </row>
    <row r="238" spans="1:5">
      <c r="A238" s="312">
        <v>1123</v>
      </c>
      <c r="B238" s="313" t="s">
        <v>915</v>
      </c>
      <c r="C238" s="313" t="s">
        <v>221</v>
      </c>
      <c r="D238" s="6" t="s">
        <v>627</v>
      </c>
      <c r="E238" s="6" t="s">
        <v>1340</v>
      </c>
    </row>
    <row r="239" spans="1:5">
      <c r="A239" s="312">
        <v>1124</v>
      </c>
      <c r="B239" s="313" t="s">
        <v>916</v>
      </c>
      <c r="C239" s="313" t="s">
        <v>222</v>
      </c>
      <c r="D239" s="6" t="s">
        <v>627</v>
      </c>
      <c r="E239" s="6" t="s">
        <v>1340</v>
      </c>
    </row>
    <row r="240" spans="1:5">
      <c r="A240" s="312">
        <v>1125</v>
      </c>
      <c r="B240" s="313" t="s">
        <v>917</v>
      </c>
      <c r="C240" s="313" t="s">
        <v>223</v>
      </c>
      <c r="D240" s="6" t="s">
        <v>627</v>
      </c>
      <c r="E240" s="6" t="s">
        <v>1340</v>
      </c>
    </row>
    <row r="241" spans="1:5">
      <c r="A241" s="312">
        <v>1126</v>
      </c>
      <c r="B241" s="313" t="s">
        <v>918</v>
      </c>
      <c r="C241" s="313" t="s">
        <v>224</v>
      </c>
      <c r="D241" s="6" t="s">
        <v>627</v>
      </c>
      <c r="E241" s="6" t="s">
        <v>1340</v>
      </c>
    </row>
    <row r="242" spans="1:5">
      <c r="A242" s="312">
        <v>1127</v>
      </c>
      <c r="B242" s="313" t="s">
        <v>919</v>
      </c>
      <c r="C242" s="313" t="s">
        <v>225</v>
      </c>
      <c r="D242" s="6" t="s">
        <v>627</v>
      </c>
      <c r="E242" s="6" t="s">
        <v>1340</v>
      </c>
    </row>
    <row r="243" spans="1:5">
      <c r="A243" s="312">
        <v>1128</v>
      </c>
      <c r="B243" s="313" t="s">
        <v>920</v>
      </c>
      <c r="C243" s="313" t="s">
        <v>226</v>
      </c>
      <c r="D243" s="6" t="s">
        <v>627</v>
      </c>
      <c r="E243" s="6" t="s">
        <v>1340</v>
      </c>
    </row>
    <row r="244" spans="1:5">
      <c r="A244" s="312">
        <v>1129</v>
      </c>
      <c r="B244" s="313" t="s">
        <v>921</v>
      </c>
      <c r="C244" s="313" t="s">
        <v>227</v>
      </c>
      <c r="D244" s="6" t="s">
        <v>627</v>
      </c>
      <c r="E244" s="6" t="s">
        <v>1340</v>
      </c>
    </row>
    <row r="245" spans="1:5">
      <c r="A245" s="312">
        <v>1201</v>
      </c>
      <c r="B245" s="313" t="s">
        <v>922</v>
      </c>
      <c r="C245" s="313" t="s">
        <v>228</v>
      </c>
      <c r="D245" s="6" t="s">
        <v>627</v>
      </c>
      <c r="E245" s="6" t="s">
        <v>1340</v>
      </c>
    </row>
    <row r="246" spans="1:5">
      <c r="A246" s="312">
        <v>1202</v>
      </c>
      <c r="B246" s="313" t="s">
        <v>923</v>
      </c>
      <c r="C246" s="313" t="s">
        <v>229</v>
      </c>
      <c r="D246" s="6" t="s">
        <v>627</v>
      </c>
      <c r="E246" s="6" t="s">
        <v>1340</v>
      </c>
    </row>
    <row r="247" spans="1:5">
      <c r="A247" s="312">
        <v>1203</v>
      </c>
      <c r="B247" s="313" t="s">
        <v>924</v>
      </c>
      <c r="C247" s="313" t="s">
        <v>230</v>
      </c>
      <c r="D247" s="6" t="s">
        <v>627</v>
      </c>
      <c r="E247" s="6" t="s">
        <v>1340</v>
      </c>
    </row>
    <row r="248" spans="1:5">
      <c r="A248" s="312">
        <v>1204</v>
      </c>
      <c r="B248" s="313" t="s">
        <v>925</v>
      </c>
      <c r="C248" s="313" t="s">
        <v>231</v>
      </c>
      <c r="D248" s="6" t="s">
        <v>627</v>
      </c>
      <c r="E248" s="6" t="s">
        <v>1340</v>
      </c>
    </row>
    <row r="249" spans="1:5">
      <c r="A249" s="312">
        <v>1205</v>
      </c>
      <c r="B249" s="313" t="s">
        <v>926</v>
      </c>
      <c r="C249" s="313" t="s">
        <v>232</v>
      </c>
      <c r="D249" s="6" t="s">
        <v>627</v>
      </c>
      <c r="E249" s="6" t="s">
        <v>1340</v>
      </c>
    </row>
    <row r="250" spans="1:5">
      <c r="A250" s="312">
        <v>1206</v>
      </c>
      <c r="B250" s="313" t="s">
        <v>927</v>
      </c>
      <c r="C250" s="313" t="s">
        <v>233</v>
      </c>
      <c r="D250" s="6" t="s">
        <v>627</v>
      </c>
      <c r="E250" s="6" t="s">
        <v>1340</v>
      </c>
    </row>
    <row r="251" spans="1:5">
      <c r="A251" s="312">
        <v>1207</v>
      </c>
      <c r="B251" s="313" t="s">
        <v>928</v>
      </c>
      <c r="C251" s="313" t="s">
        <v>234</v>
      </c>
      <c r="D251" s="6" t="s">
        <v>627</v>
      </c>
      <c r="E251" s="6" t="s">
        <v>1340</v>
      </c>
    </row>
    <row r="252" spans="1:5">
      <c r="A252" s="312">
        <v>1208</v>
      </c>
      <c r="B252" s="313" t="s">
        <v>929</v>
      </c>
      <c r="C252" s="313" t="s">
        <v>235</v>
      </c>
      <c r="D252" s="6" t="s">
        <v>627</v>
      </c>
      <c r="E252" s="6" t="s">
        <v>1340</v>
      </c>
    </row>
    <row r="253" spans="1:5">
      <c r="A253" s="312">
        <v>1209</v>
      </c>
      <c r="B253" s="313" t="s">
        <v>930</v>
      </c>
      <c r="C253" s="313" t="s">
        <v>236</v>
      </c>
      <c r="D253" s="6" t="s">
        <v>627</v>
      </c>
      <c r="E253" s="6" t="s">
        <v>1340</v>
      </c>
    </row>
    <row r="254" spans="1:5">
      <c r="A254" s="312">
        <v>1210</v>
      </c>
      <c r="B254" s="313" t="s">
        <v>931</v>
      </c>
      <c r="C254" s="313" t="s">
        <v>237</v>
      </c>
      <c r="D254" s="6" t="s">
        <v>627</v>
      </c>
      <c r="E254" s="6" t="s">
        <v>1340</v>
      </c>
    </row>
    <row r="255" spans="1:5">
      <c r="A255" s="312">
        <v>1211</v>
      </c>
      <c r="B255" s="313" t="s">
        <v>932</v>
      </c>
      <c r="C255" s="313" t="s">
        <v>238</v>
      </c>
      <c r="D255" s="6" t="s">
        <v>627</v>
      </c>
      <c r="E255" s="6" t="s">
        <v>1340</v>
      </c>
    </row>
    <row r="256" spans="1:5">
      <c r="A256" s="312">
        <v>1212</v>
      </c>
      <c r="B256" s="313" t="s">
        <v>933</v>
      </c>
      <c r="C256" s="313" t="s">
        <v>239</v>
      </c>
      <c r="D256" s="6" t="s">
        <v>627</v>
      </c>
      <c r="E256" s="6" t="s">
        <v>1340</v>
      </c>
    </row>
    <row r="257" spans="1:5">
      <c r="A257" s="312">
        <v>1213</v>
      </c>
      <c r="B257" s="313" t="s">
        <v>934</v>
      </c>
      <c r="C257" s="313" t="s">
        <v>240</v>
      </c>
      <c r="D257" s="6" t="s">
        <v>627</v>
      </c>
      <c r="E257" s="6" t="s">
        <v>1340</v>
      </c>
    </row>
    <row r="258" spans="1:5">
      <c r="A258" s="312">
        <v>1214</v>
      </c>
      <c r="B258" s="313" t="s">
        <v>935</v>
      </c>
      <c r="C258" s="313" t="s">
        <v>241</v>
      </c>
      <c r="D258" s="6" t="s">
        <v>627</v>
      </c>
      <c r="E258" s="6" t="s">
        <v>1340</v>
      </c>
    </row>
    <row r="259" spans="1:5">
      <c r="A259" s="312">
        <v>1215</v>
      </c>
      <c r="B259" s="313" t="s">
        <v>936</v>
      </c>
      <c r="C259" s="313" t="s">
        <v>242</v>
      </c>
      <c r="D259" s="6" t="s">
        <v>627</v>
      </c>
      <c r="E259" s="6" t="s">
        <v>1340</v>
      </c>
    </row>
    <row r="260" spans="1:5">
      <c r="A260" s="312">
        <v>1216</v>
      </c>
      <c r="B260" s="313" t="s">
        <v>937</v>
      </c>
      <c r="C260" s="313" t="s">
        <v>243</v>
      </c>
      <c r="D260" s="6" t="s">
        <v>627</v>
      </c>
      <c r="E260" s="6" t="s">
        <v>1340</v>
      </c>
    </row>
    <row r="261" spans="1:5">
      <c r="A261" s="312">
        <v>1217</v>
      </c>
      <c r="B261" s="313" t="s">
        <v>938</v>
      </c>
      <c r="C261" s="313" t="s">
        <v>244</v>
      </c>
      <c r="D261" s="6" t="s">
        <v>627</v>
      </c>
      <c r="E261" s="6" t="s">
        <v>1340</v>
      </c>
    </row>
    <row r="262" spans="1:5">
      <c r="A262" s="312">
        <v>1218</v>
      </c>
      <c r="B262" s="313" t="s">
        <v>939</v>
      </c>
      <c r="C262" s="313" t="s">
        <v>245</v>
      </c>
      <c r="D262" s="6" t="s">
        <v>627</v>
      </c>
      <c r="E262" s="6" t="s">
        <v>1340</v>
      </c>
    </row>
    <row r="263" spans="1:5">
      <c r="A263" s="312">
        <v>1219</v>
      </c>
      <c r="B263" s="313" t="s">
        <v>940</v>
      </c>
      <c r="C263" s="313" t="s">
        <v>246</v>
      </c>
      <c r="D263" s="6" t="s">
        <v>627</v>
      </c>
      <c r="E263" s="6" t="s">
        <v>1340</v>
      </c>
    </row>
    <row r="264" spans="1:5">
      <c r="A264" s="312">
        <v>1220</v>
      </c>
      <c r="B264" s="313" t="s">
        <v>941</v>
      </c>
      <c r="C264" s="313" t="s">
        <v>247</v>
      </c>
      <c r="D264" s="6" t="s">
        <v>627</v>
      </c>
      <c r="E264" s="6" t="s">
        <v>1340</v>
      </c>
    </row>
    <row r="265" spans="1:5">
      <c r="A265" s="312">
        <v>1221</v>
      </c>
      <c r="B265" s="313" t="s">
        <v>942</v>
      </c>
      <c r="C265" s="313" t="s">
        <v>248</v>
      </c>
      <c r="D265" s="6" t="s">
        <v>627</v>
      </c>
      <c r="E265" s="6" t="s">
        <v>1340</v>
      </c>
    </row>
    <row r="266" spans="1:5">
      <c r="A266" s="312">
        <v>1222</v>
      </c>
      <c r="B266" s="313" t="s">
        <v>943</v>
      </c>
      <c r="C266" s="313" t="s">
        <v>249</v>
      </c>
      <c r="D266" s="6" t="s">
        <v>627</v>
      </c>
      <c r="E266" s="6" t="s">
        <v>1340</v>
      </c>
    </row>
    <row r="267" spans="1:5">
      <c r="A267" s="312">
        <v>1223</v>
      </c>
      <c r="B267" s="313" t="s">
        <v>944</v>
      </c>
      <c r="C267" s="313" t="s">
        <v>250</v>
      </c>
      <c r="D267" s="6" t="s">
        <v>627</v>
      </c>
      <c r="E267" s="6" t="s">
        <v>1340</v>
      </c>
    </row>
    <row r="268" spans="1:5">
      <c r="A268" s="312">
        <v>1224</v>
      </c>
      <c r="B268" s="313" t="s">
        <v>945</v>
      </c>
      <c r="C268" s="313" t="s">
        <v>251</v>
      </c>
      <c r="D268" s="6" t="s">
        <v>627</v>
      </c>
      <c r="E268" s="6" t="s">
        <v>1340</v>
      </c>
    </row>
    <row r="269" spans="1:5">
      <c r="A269" s="312">
        <v>1225</v>
      </c>
      <c r="B269" s="313" t="s">
        <v>946</v>
      </c>
      <c r="C269" s="313" t="s">
        <v>252</v>
      </c>
      <c r="D269" s="6" t="s">
        <v>627</v>
      </c>
      <c r="E269" s="6" t="s">
        <v>1340</v>
      </c>
    </row>
    <row r="270" spans="1:5">
      <c r="A270" s="312">
        <v>1226</v>
      </c>
      <c r="B270" s="313" t="s">
        <v>947</v>
      </c>
      <c r="C270" s="313" t="s">
        <v>253</v>
      </c>
      <c r="D270" s="6" t="s">
        <v>627</v>
      </c>
      <c r="E270" s="6" t="s">
        <v>1340</v>
      </c>
    </row>
    <row r="271" spans="1:5">
      <c r="A271" s="312">
        <v>1227</v>
      </c>
      <c r="B271" s="313" t="s">
        <v>948</v>
      </c>
      <c r="C271" s="313" t="s">
        <v>254</v>
      </c>
      <c r="D271" s="6" t="s">
        <v>627</v>
      </c>
      <c r="E271" s="6" t="s">
        <v>1340</v>
      </c>
    </row>
    <row r="272" spans="1:5">
      <c r="A272" s="312">
        <v>1228</v>
      </c>
      <c r="B272" s="313" t="s">
        <v>949</v>
      </c>
      <c r="C272" s="313" t="s">
        <v>255</v>
      </c>
      <c r="D272" s="6" t="s">
        <v>627</v>
      </c>
      <c r="E272" s="6" t="s">
        <v>1340</v>
      </c>
    </row>
    <row r="273" spans="1:5">
      <c r="A273" s="312">
        <v>1229</v>
      </c>
      <c r="B273" s="313" t="s">
        <v>950</v>
      </c>
      <c r="C273" s="313" t="s">
        <v>256</v>
      </c>
      <c r="D273" s="6" t="s">
        <v>627</v>
      </c>
      <c r="E273" s="6" t="s">
        <v>1340</v>
      </c>
    </row>
    <row r="274" spans="1:5">
      <c r="A274" s="312">
        <v>1230</v>
      </c>
      <c r="B274" s="313" t="s">
        <v>951</v>
      </c>
      <c r="C274" s="313" t="s">
        <v>257</v>
      </c>
      <c r="D274" s="6" t="s">
        <v>627</v>
      </c>
      <c r="E274" s="6" t="s">
        <v>1340</v>
      </c>
    </row>
    <row r="275" spans="1:5">
      <c r="A275" s="312">
        <v>1231</v>
      </c>
      <c r="B275" s="313" t="s">
        <v>952</v>
      </c>
      <c r="C275" s="313" t="s">
        <v>258</v>
      </c>
      <c r="D275" s="6" t="s">
        <v>627</v>
      </c>
      <c r="E275" s="6" t="s">
        <v>1340</v>
      </c>
    </row>
    <row r="276" spans="1:5">
      <c r="A276" s="312">
        <v>1232</v>
      </c>
      <c r="B276" s="313" t="s">
        <v>953</v>
      </c>
      <c r="C276" s="313" t="s">
        <v>259</v>
      </c>
      <c r="D276" s="6" t="s">
        <v>627</v>
      </c>
      <c r="E276" s="6" t="s">
        <v>1340</v>
      </c>
    </row>
    <row r="277" spans="1:5">
      <c r="A277" s="312">
        <v>1233</v>
      </c>
      <c r="B277" s="313" t="s">
        <v>954</v>
      </c>
      <c r="C277" s="313" t="s">
        <v>260</v>
      </c>
      <c r="D277" s="6" t="s">
        <v>627</v>
      </c>
      <c r="E277" s="6" t="s">
        <v>1340</v>
      </c>
    </row>
    <row r="278" spans="1:5">
      <c r="A278" s="312">
        <v>1234</v>
      </c>
      <c r="B278" s="313" t="s">
        <v>955</v>
      </c>
      <c r="C278" s="313" t="s">
        <v>261</v>
      </c>
      <c r="D278" s="6" t="s">
        <v>627</v>
      </c>
      <c r="E278" s="6" t="s">
        <v>1340</v>
      </c>
    </row>
    <row r="279" spans="1:5">
      <c r="A279" s="312">
        <v>1235</v>
      </c>
      <c r="B279" s="313" t="s">
        <v>956</v>
      </c>
      <c r="C279" s="313" t="s">
        <v>262</v>
      </c>
      <c r="D279" s="6" t="s">
        <v>627</v>
      </c>
      <c r="E279" s="6" t="s">
        <v>1340</v>
      </c>
    </row>
    <row r="280" spans="1:5">
      <c r="A280" s="312">
        <v>1236</v>
      </c>
      <c r="B280" s="313" t="s">
        <v>957</v>
      </c>
      <c r="C280" s="313" t="s">
        <v>263</v>
      </c>
      <c r="D280" s="6" t="s">
        <v>627</v>
      </c>
      <c r="E280" s="6" t="s">
        <v>1340</v>
      </c>
    </row>
    <row r="281" spans="1:5">
      <c r="A281" s="312">
        <v>1237</v>
      </c>
      <c r="B281" s="313" t="s">
        <v>958</v>
      </c>
      <c r="C281" s="313" t="s">
        <v>264</v>
      </c>
      <c r="D281" s="6" t="s">
        <v>627</v>
      </c>
      <c r="E281" s="6" t="s">
        <v>1340</v>
      </c>
    </row>
    <row r="282" spans="1:5">
      <c r="A282" s="312">
        <v>1238</v>
      </c>
      <c r="B282" s="313" t="s">
        <v>959</v>
      </c>
      <c r="C282" s="313" t="s">
        <v>265</v>
      </c>
      <c r="D282" s="6" t="s">
        <v>627</v>
      </c>
      <c r="E282" s="6" t="s">
        <v>1340</v>
      </c>
    </row>
    <row r="283" spans="1:5">
      <c r="A283" s="312">
        <v>1239</v>
      </c>
      <c r="B283" s="313" t="s">
        <v>960</v>
      </c>
      <c r="C283" s="313" t="s">
        <v>266</v>
      </c>
      <c r="D283" s="6" t="s">
        <v>627</v>
      </c>
      <c r="E283" s="6" t="s">
        <v>1340</v>
      </c>
    </row>
    <row r="284" spans="1:5">
      <c r="A284" s="312">
        <v>1240</v>
      </c>
      <c r="B284" s="313" t="s">
        <v>961</v>
      </c>
      <c r="C284" s="313" t="s">
        <v>267</v>
      </c>
      <c r="D284" s="6" t="s">
        <v>627</v>
      </c>
      <c r="E284" s="6" t="s">
        <v>1340</v>
      </c>
    </row>
    <row r="285" spans="1:5">
      <c r="A285" s="312">
        <v>1241</v>
      </c>
      <c r="B285" s="313" t="s">
        <v>962</v>
      </c>
      <c r="C285" s="313" t="s">
        <v>268</v>
      </c>
      <c r="D285" s="6" t="s">
        <v>627</v>
      </c>
      <c r="E285" s="6" t="s">
        <v>1340</v>
      </c>
    </row>
    <row r="286" spans="1:5">
      <c r="A286" s="312">
        <v>1242</v>
      </c>
      <c r="B286" s="313" t="s">
        <v>963</v>
      </c>
      <c r="C286" s="313" t="s">
        <v>269</v>
      </c>
      <c r="D286" s="6" t="s">
        <v>627</v>
      </c>
      <c r="E286" s="6" t="s">
        <v>1340</v>
      </c>
    </row>
    <row r="287" spans="1:5">
      <c r="A287" s="312">
        <v>1243</v>
      </c>
      <c r="B287" s="313" t="s">
        <v>964</v>
      </c>
      <c r="C287" s="313" t="s">
        <v>270</v>
      </c>
      <c r="D287" s="6" t="s">
        <v>627</v>
      </c>
      <c r="E287" s="6" t="s">
        <v>1340</v>
      </c>
    </row>
    <row r="288" spans="1:5">
      <c r="A288" s="312">
        <v>1244</v>
      </c>
      <c r="B288" s="313" t="s">
        <v>965</v>
      </c>
      <c r="C288" s="313" t="s">
        <v>271</v>
      </c>
      <c r="D288" s="6" t="s">
        <v>627</v>
      </c>
      <c r="E288" s="6" t="s">
        <v>1340</v>
      </c>
    </row>
    <row r="289" spans="1:5">
      <c r="A289" s="312">
        <v>1245</v>
      </c>
      <c r="B289" s="313" t="s">
        <v>966</v>
      </c>
      <c r="C289" s="313" t="s">
        <v>272</v>
      </c>
      <c r="D289" s="6" t="s">
        <v>627</v>
      </c>
      <c r="E289" s="6" t="s">
        <v>1340</v>
      </c>
    </row>
    <row r="290" spans="1:5">
      <c r="A290" s="312">
        <v>1246</v>
      </c>
      <c r="B290" s="313" t="s">
        <v>967</v>
      </c>
      <c r="C290" s="313" t="s">
        <v>273</v>
      </c>
      <c r="D290" s="6" t="s">
        <v>627</v>
      </c>
      <c r="E290" s="6" t="s">
        <v>1340</v>
      </c>
    </row>
    <row r="291" spans="1:5">
      <c r="A291" s="312">
        <v>1247</v>
      </c>
      <c r="B291" s="313" t="s">
        <v>968</v>
      </c>
      <c r="C291" s="313" t="s">
        <v>274</v>
      </c>
      <c r="D291" s="6" t="s">
        <v>627</v>
      </c>
      <c r="E291" s="6" t="s">
        <v>1340</v>
      </c>
    </row>
    <row r="292" spans="1:5">
      <c r="A292" s="312">
        <v>1248</v>
      </c>
      <c r="B292" s="313" t="s">
        <v>969</v>
      </c>
      <c r="C292" s="313" t="s">
        <v>275</v>
      </c>
      <c r="D292" s="6" t="s">
        <v>627</v>
      </c>
      <c r="E292" s="6" t="s">
        <v>1340</v>
      </c>
    </row>
    <row r="293" spans="1:5">
      <c r="A293" s="312">
        <v>1249</v>
      </c>
      <c r="B293" s="313" t="s">
        <v>970</v>
      </c>
      <c r="C293" s="313" t="s">
        <v>276</v>
      </c>
      <c r="D293" s="6" t="s">
        <v>627</v>
      </c>
      <c r="E293" s="6" t="s">
        <v>1340</v>
      </c>
    </row>
    <row r="294" spans="1:5">
      <c r="A294" s="312">
        <v>1250</v>
      </c>
      <c r="B294" s="313" t="s">
        <v>971</v>
      </c>
      <c r="C294" s="313" t="s">
        <v>277</v>
      </c>
      <c r="D294" s="6" t="s">
        <v>627</v>
      </c>
      <c r="E294" s="6" t="s">
        <v>1340</v>
      </c>
    </row>
    <row r="295" spans="1:5">
      <c r="A295" s="312">
        <v>1251</v>
      </c>
      <c r="B295" s="313" t="s">
        <v>972</v>
      </c>
      <c r="C295" s="313" t="s">
        <v>278</v>
      </c>
      <c r="D295" s="6" t="s">
        <v>627</v>
      </c>
      <c r="E295" s="6" t="s">
        <v>1340</v>
      </c>
    </row>
    <row r="296" spans="1:5">
      <c r="A296" s="312">
        <v>1252</v>
      </c>
      <c r="B296" s="313" t="s">
        <v>973</v>
      </c>
      <c r="C296" s="313" t="s">
        <v>279</v>
      </c>
      <c r="D296" s="6" t="s">
        <v>627</v>
      </c>
      <c r="E296" s="6" t="s">
        <v>1340</v>
      </c>
    </row>
    <row r="297" spans="1:5">
      <c r="A297" s="312">
        <v>1253</v>
      </c>
      <c r="B297" s="313" t="s">
        <v>974</v>
      </c>
      <c r="C297" s="313" t="s">
        <v>280</v>
      </c>
      <c r="D297" s="6" t="s">
        <v>627</v>
      </c>
      <c r="E297" s="6" t="s">
        <v>1340</v>
      </c>
    </row>
    <row r="298" spans="1:5">
      <c r="A298" s="312">
        <v>1254</v>
      </c>
      <c r="B298" s="313" t="s">
        <v>975</v>
      </c>
      <c r="C298" s="313" t="s">
        <v>281</v>
      </c>
      <c r="D298" s="6" t="s">
        <v>627</v>
      </c>
      <c r="E298" s="6" t="s">
        <v>1340</v>
      </c>
    </row>
    <row r="299" spans="1:5">
      <c r="A299" s="312">
        <v>1255</v>
      </c>
      <c r="B299" s="313" t="s">
        <v>976</v>
      </c>
      <c r="C299" s="313" t="s">
        <v>282</v>
      </c>
      <c r="D299" s="6" t="s">
        <v>627</v>
      </c>
      <c r="E299" s="6" t="s">
        <v>1340</v>
      </c>
    </row>
    <row r="300" spans="1:5">
      <c r="A300" s="312">
        <v>1256</v>
      </c>
      <c r="B300" s="313" t="s">
        <v>977</v>
      </c>
      <c r="C300" s="313" t="s">
        <v>283</v>
      </c>
      <c r="D300" s="6" t="s">
        <v>627</v>
      </c>
      <c r="E300" s="6" t="s">
        <v>1340</v>
      </c>
    </row>
    <row r="301" spans="1:5">
      <c r="A301" s="312">
        <v>1257</v>
      </c>
      <c r="B301" s="313" t="s">
        <v>978</v>
      </c>
      <c r="C301" s="313" t="s">
        <v>284</v>
      </c>
      <c r="D301" s="6" t="s">
        <v>627</v>
      </c>
      <c r="E301" s="6" t="s">
        <v>1340</v>
      </c>
    </row>
    <row r="302" spans="1:5">
      <c r="A302" s="312">
        <v>1258</v>
      </c>
      <c r="B302" s="313" t="s">
        <v>979</v>
      </c>
      <c r="C302" s="313" t="s">
        <v>285</v>
      </c>
      <c r="D302" s="6" t="s">
        <v>627</v>
      </c>
      <c r="E302" s="6" t="s">
        <v>1340</v>
      </c>
    </row>
    <row r="303" spans="1:5">
      <c r="A303" s="312">
        <v>1259</v>
      </c>
      <c r="B303" s="313" t="s">
        <v>980</v>
      </c>
      <c r="C303" s="313" t="s">
        <v>286</v>
      </c>
      <c r="D303" s="6" t="s">
        <v>627</v>
      </c>
      <c r="E303" s="6" t="s">
        <v>1340</v>
      </c>
    </row>
    <row r="304" spans="1:5">
      <c r="A304" s="312">
        <v>1260</v>
      </c>
      <c r="B304" s="313" t="s">
        <v>981</v>
      </c>
      <c r="C304" s="313" t="s">
        <v>287</v>
      </c>
      <c r="D304" s="6" t="s">
        <v>627</v>
      </c>
      <c r="E304" s="6" t="s">
        <v>1340</v>
      </c>
    </row>
    <row r="305" spans="1:5">
      <c r="A305" s="312">
        <v>1261</v>
      </c>
      <c r="B305" s="313" t="s">
        <v>982</v>
      </c>
      <c r="C305" s="313" t="s">
        <v>288</v>
      </c>
      <c r="D305" s="6" t="s">
        <v>627</v>
      </c>
      <c r="E305" s="6" t="s">
        <v>1340</v>
      </c>
    </row>
    <row r="306" spans="1:5">
      <c r="A306" s="312">
        <v>1262</v>
      </c>
      <c r="B306" s="313" t="s">
        <v>983</v>
      </c>
      <c r="C306" s="313" t="s">
        <v>289</v>
      </c>
      <c r="D306" s="6" t="s">
        <v>627</v>
      </c>
      <c r="E306" s="6" t="s">
        <v>1340</v>
      </c>
    </row>
    <row r="307" spans="1:5">
      <c r="A307" s="312">
        <v>1263</v>
      </c>
      <c r="B307" s="313" t="s">
        <v>984</v>
      </c>
      <c r="C307" s="313" t="s">
        <v>290</v>
      </c>
      <c r="D307" s="6" t="s">
        <v>627</v>
      </c>
      <c r="E307" s="6" t="s">
        <v>1340</v>
      </c>
    </row>
    <row r="308" spans="1:5">
      <c r="A308" s="312">
        <v>1264</v>
      </c>
      <c r="B308" s="313" t="s">
        <v>985</v>
      </c>
      <c r="C308" s="313" t="s">
        <v>291</v>
      </c>
      <c r="D308" s="6" t="s">
        <v>627</v>
      </c>
      <c r="E308" s="6" t="s">
        <v>1340</v>
      </c>
    </row>
    <row r="309" spans="1:5">
      <c r="A309" s="312">
        <v>1265</v>
      </c>
      <c r="B309" s="313" t="s">
        <v>986</v>
      </c>
      <c r="C309" s="313" t="s">
        <v>292</v>
      </c>
      <c r="D309" s="6" t="s">
        <v>627</v>
      </c>
      <c r="E309" s="6" t="s">
        <v>1340</v>
      </c>
    </row>
    <row r="310" spans="1:5">
      <c r="A310" s="312">
        <v>1266</v>
      </c>
      <c r="B310" s="313" t="s">
        <v>987</v>
      </c>
      <c r="C310" s="313" t="s">
        <v>293</v>
      </c>
      <c r="D310" s="6" t="s">
        <v>627</v>
      </c>
      <c r="E310" s="6" t="s">
        <v>1340</v>
      </c>
    </row>
    <row r="311" spans="1:5">
      <c r="A311" s="312">
        <v>1267</v>
      </c>
      <c r="B311" s="313" t="s">
        <v>988</v>
      </c>
      <c r="C311" s="313" t="s">
        <v>294</v>
      </c>
      <c r="D311" s="6" t="s">
        <v>627</v>
      </c>
      <c r="E311" s="6" t="s">
        <v>1340</v>
      </c>
    </row>
    <row r="312" spans="1:5">
      <c r="A312" s="312">
        <v>1268</v>
      </c>
      <c r="B312" s="313" t="s">
        <v>989</v>
      </c>
      <c r="C312" s="313" t="s">
        <v>295</v>
      </c>
      <c r="D312" s="6" t="s">
        <v>627</v>
      </c>
      <c r="E312" s="6" t="s">
        <v>1340</v>
      </c>
    </row>
    <row r="313" spans="1:5">
      <c r="A313" s="312">
        <v>1269</v>
      </c>
      <c r="B313" s="313" t="s">
        <v>990</v>
      </c>
      <c r="C313" s="313" t="s">
        <v>296</v>
      </c>
      <c r="D313" s="6" t="s">
        <v>627</v>
      </c>
      <c r="E313" s="6" t="s">
        <v>1340</v>
      </c>
    </row>
    <row r="314" spans="1:5">
      <c r="A314" s="312">
        <v>1270</v>
      </c>
      <c r="B314" s="313" t="s">
        <v>991</v>
      </c>
      <c r="C314" s="313" t="s">
        <v>297</v>
      </c>
      <c r="D314" s="6" t="s">
        <v>627</v>
      </c>
      <c r="E314" s="6" t="s">
        <v>1340</v>
      </c>
    </row>
    <row r="315" spans="1:5">
      <c r="A315" s="312">
        <v>1271</v>
      </c>
      <c r="B315" s="313" t="s">
        <v>992</v>
      </c>
      <c r="C315" s="313" t="s">
        <v>298</v>
      </c>
      <c r="D315" s="6" t="s">
        <v>627</v>
      </c>
      <c r="E315" s="6" t="s">
        <v>1340</v>
      </c>
    </row>
    <row r="316" spans="1:5">
      <c r="A316" s="312">
        <v>1272</v>
      </c>
      <c r="B316" s="313" t="s">
        <v>993</v>
      </c>
      <c r="C316" s="313" t="s">
        <v>299</v>
      </c>
      <c r="D316" s="6" t="s">
        <v>627</v>
      </c>
      <c r="E316" s="6" t="s">
        <v>1340</v>
      </c>
    </row>
    <row r="317" spans="1:5">
      <c r="A317" s="312">
        <v>1273</v>
      </c>
      <c r="B317" s="313" t="s">
        <v>994</v>
      </c>
      <c r="C317" s="313" t="s">
        <v>300</v>
      </c>
      <c r="D317" s="6" t="s">
        <v>627</v>
      </c>
      <c r="E317" s="6" t="s">
        <v>1340</v>
      </c>
    </row>
    <row r="318" spans="1:5">
      <c r="A318" s="312">
        <v>1274</v>
      </c>
      <c r="B318" s="313" t="s">
        <v>995</v>
      </c>
      <c r="C318" s="313" t="s">
        <v>301</v>
      </c>
      <c r="D318" s="6" t="s">
        <v>627</v>
      </c>
      <c r="E318" s="6" t="s">
        <v>1340</v>
      </c>
    </row>
    <row r="319" spans="1:5">
      <c r="A319" s="312">
        <v>1275</v>
      </c>
      <c r="B319" s="313" t="s">
        <v>996</v>
      </c>
      <c r="C319" s="313" t="s">
        <v>302</v>
      </c>
      <c r="D319" s="6" t="s">
        <v>627</v>
      </c>
      <c r="E319" s="6" t="s">
        <v>1340</v>
      </c>
    </row>
    <row r="320" spans="1:5">
      <c r="A320" s="312">
        <v>1276</v>
      </c>
      <c r="B320" s="313" t="s">
        <v>997</v>
      </c>
      <c r="C320" s="313" t="s">
        <v>303</v>
      </c>
      <c r="D320" s="6" t="s">
        <v>627</v>
      </c>
      <c r="E320" s="6" t="s">
        <v>1340</v>
      </c>
    </row>
    <row r="321" spans="1:5">
      <c r="A321" s="312">
        <v>1277</v>
      </c>
      <c r="B321" s="313" t="s">
        <v>998</v>
      </c>
      <c r="C321" s="313" t="s">
        <v>304</v>
      </c>
      <c r="D321" s="6" t="s">
        <v>627</v>
      </c>
      <c r="E321" s="6" t="s">
        <v>1340</v>
      </c>
    </row>
    <row r="322" spans="1:5">
      <c r="A322" s="312">
        <v>1278</v>
      </c>
      <c r="B322" s="313" t="s">
        <v>999</v>
      </c>
      <c r="C322" s="313" t="s">
        <v>305</v>
      </c>
      <c r="D322" s="6" t="s">
        <v>627</v>
      </c>
      <c r="E322" s="6" t="s">
        <v>1340</v>
      </c>
    </row>
    <row r="323" spans="1:5">
      <c r="A323" s="312">
        <v>1279</v>
      </c>
      <c r="B323" s="313" t="s">
        <v>1000</v>
      </c>
      <c r="C323" s="313" t="s">
        <v>306</v>
      </c>
      <c r="D323" s="6" t="s">
        <v>627</v>
      </c>
      <c r="E323" s="6" t="s">
        <v>1340</v>
      </c>
    </row>
    <row r="324" spans="1:5">
      <c r="A324" s="312">
        <v>1280</v>
      </c>
      <c r="B324" s="313" t="s">
        <v>1001</v>
      </c>
      <c r="C324" s="313" t="s">
        <v>307</v>
      </c>
      <c r="D324" s="6" t="s">
        <v>627</v>
      </c>
      <c r="E324" s="6" t="s">
        <v>1340</v>
      </c>
    </row>
    <row r="325" spans="1:5">
      <c r="A325" s="312">
        <v>1281</v>
      </c>
      <c r="B325" s="313" t="s">
        <v>1002</v>
      </c>
      <c r="C325" s="313" t="s">
        <v>308</v>
      </c>
      <c r="D325" s="6" t="s">
        <v>627</v>
      </c>
      <c r="E325" s="6" t="s">
        <v>1340</v>
      </c>
    </row>
    <row r="326" spans="1:5">
      <c r="A326" s="312">
        <v>1282</v>
      </c>
      <c r="B326" s="313" t="s">
        <v>1003</v>
      </c>
      <c r="C326" s="313" t="s">
        <v>309</v>
      </c>
      <c r="D326" s="6" t="s">
        <v>627</v>
      </c>
      <c r="E326" s="6" t="s">
        <v>1340</v>
      </c>
    </row>
    <row r="327" spans="1:5">
      <c r="A327" s="312">
        <v>1283</v>
      </c>
      <c r="B327" s="313" t="s">
        <v>1004</v>
      </c>
      <c r="C327" s="313" t="s">
        <v>310</v>
      </c>
      <c r="D327" s="6" t="s">
        <v>627</v>
      </c>
      <c r="E327" s="6" t="s">
        <v>1340</v>
      </c>
    </row>
    <row r="328" spans="1:5">
      <c r="A328" s="312">
        <v>1284</v>
      </c>
      <c r="B328" s="313" t="s">
        <v>1005</v>
      </c>
      <c r="C328" s="313" t="s">
        <v>311</v>
      </c>
      <c r="D328" s="6" t="s">
        <v>627</v>
      </c>
      <c r="E328" s="6" t="s">
        <v>1340</v>
      </c>
    </row>
    <row r="329" spans="1:5">
      <c r="A329" s="312">
        <v>1285</v>
      </c>
      <c r="B329" s="313" t="s">
        <v>1006</v>
      </c>
      <c r="C329" s="313" t="s">
        <v>312</v>
      </c>
      <c r="D329" s="6" t="s">
        <v>627</v>
      </c>
      <c r="E329" s="6" t="s">
        <v>1340</v>
      </c>
    </row>
    <row r="330" spans="1:5">
      <c r="A330" s="312">
        <v>1286</v>
      </c>
      <c r="B330" s="313" t="s">
        <v>1007</v>
      </c>
      <c r="C330" s="313" t="s">
        <v>313</v>
      </c>
      <c r="D330" s="6" t="s">
        <v>627</v>
      </c>
      <c r="E330" s="6" t="s">
        <v>1340</v>
      </c>
    </row>
    <row r="331" spans="1:5">
      <c r="A331" s="312">
        <v>1287</v>
      </c>
      <c r="B331" s="313" t="s">
        <v>1008</v>
      </c>
      <c r="C331" s="313" t="s">
        <v>314</v>
      </c>
      <c r="D331" s="6" t="s">
        <v>627</v>
      </c>
      <c r="E331" s="6" t="s">
        <v>1340</v>
      </c>
    </row>
    <row r="332" spans="1:5">
      <c r="A332" s="312">
        <v>1301</v>
      </c>
      <c r="B332" s="313" t="s">
        <v>1009</v>
      </c>
      <c r="C332" s="313" t="s">
        <v>315</v>
      </c>
      <c r="D332" s="6" t="s">
        <v>627</v>
      </c>
      <c r="E332" s="6" t="s">
        <v>1340</v>
      </c>
    </row>
    <row r="333" spans="1:5">
      <c r="A333" s="312">
        <v>1302</v>
      </c>
      <c r="B333" s="313" t="s">
        <v>1010</v>
      </c>
      <c r="C333" s="313" t="s">
        <v>316</v>
      </c>
      <c r="D333" s="6" t="s">
        <v>627</v>
      </c>
      <c r="E333" s="6" t="s">
        <v>1340</v>
      </c>
    </row>
    <row r="334" spans="1:5">
      <c r="A334" s="312">
        <v>1303</v>
      </c>
      <c r="B334" s="313" t="s">
        <v>1011</v>
      </c>
      <c r="C334" s="313" t="s">
        <v>317</v>
      </c>
      <c r="D334" s="6" t="s">
        <v>627</v>
      </c>
      <c r="E334" s="6" t="s">
        <v>1340</v>
      </c>
    </row>
    <row r="335" spans="1:5">
      <c r="A335" s="312">
        <v>1304</v>
      </c>
      <c r="B335" s="313" t="s">
        <v>1012</v>
      </c>
      <c r="C335" s="313" t="s">
        <v>318</v>
      </c>
      <c r="D335" s="6" t="s">
        <v>627</v>
      </c>
      <c r="E335" s="6" t="s">
        <v>1340</v>
      </c>
    </row>
    <row r="336" spans="1:5">
      <c r="A336" s="312">
        <v>1305</v>
      </c>
      <c r="B336" s="313" t="s">
        <v>1013</v>
      </c>
      <c r="C336" s="313" t="s">
        <v>319</v>
      </c>
      <c r="D336" s="6" t="s">
        <v>627</v>
      </c>
      <c r="E336" s="6" t="s">
        <v>1340</v>
      </c>
    </row>
    <row r="337" spans="1:5">
      <c r="A337" s="312">
        <v>1306</v>
      </c>
      <c r="B337" s="313" t="s">
        <v>1014</v>
      </c>
      <c r="C337" s="313" t="s">
        <v>320</v>
      </c>
      <c r="D337" s="6" t="s">
        <v>627</v>
      </c>
      <c r="E337" s="6" t="s">
        <v>1340</v>
      </c>
    </row>
    <row r="338" spans="1:5">
      <c r="A338" s="312">
        <v>1307</v>
      </c>
      <c r="B338" s="313" t="s">
        <v>1015</v>
      </c>
      <c r="C338" s="313" t="s">
        <v>321</v>
      </c>
      <c r="D338" s="6" t="s">
        <v>627</v>
      </c>
      <c r="E338" s="6" t="s">
        <v>1340</v>
      </c>
    </row>
    <row r="339" spans="1:5">
      <c r="A339" s="312">
        <v>1308</v>
      </c>
      <c r="B339" s="313" t="s">
        <v>1016</v>
      </c>
      <c r="C339" s="313" t="s">
        <v>322</v>
      </c>
      <c r="D339" s="6" t="s">
        <v>627</v>
      </c>
      <c r="E339" s="6" t="s">
        <v>1340</v>
      </c>
    </row>
    <row r="340" spans="1:5">
      <c r="A340" s="312">
        <v>1309</v>
      </c>
      <c r="B340" s="313" t="s">
        <v>1017</v>
      </c>
      <c r="C340" s="313" t="s">
        <v>323</v>
      </c>
      <c r="D340" s="6" t="s">
        <v>627</v>
      </c>
      <c r="E340" s="6" t="s">
        <v>1340</v>
      </c>
    </row>
    <row r="341" spans="1:5">
      <c r="A341" s="312">
        <v>1310</v>
      </c>
      <c r="B341" s="313" t="s">
        <v>1018</v>
      </c>
      <c r="C341" s="313" t="s">
        <v>324</v>
      </c>
      <c r="D341" s="6" t="s">
        <v>627</v>
      </c>
      <c r="E341" s="6" t="s">
        <v>1340</v>
      </c>
    </row>
    <row r="342" spans="1:5">
      <c r="A342" s="312">
        <v>1311</v>
      </c>
      <c r="B342" s="313" t="s">
        <v>1019</v>
      </c>
      <c r="C342" s="313" t="s">
        <v>325</v>
      </c>
      <c r="D342" s="6" t="s">
        <v>627</v>
      </c>
      <c r="E342" s="6" t="s">
        <v>1340</v>
      </c>
    </row>
    <row r="343" spans="1:5">
      <c r="A343" s="312">
        <v>1312</v>
      </c>
      <c r="B343" s="313" t="s">
        <v>1020</v>
      </c>
      <c r="C343" s="313" t="s">
        <v>326</v>
      </c>
      <c r="D343" s="6" t="s">
        <v>627</v>
      </c>
      <c r="E343" s="6" t="s">
        <v>1340</v>
      </c>
    </row>
    <row r="344" spans="1:5">
      <c r="A344" s="312">
        <v>1313</v>
      </c>
      <c r="B344" s="313" t="s">
        <v>1021</v>
      </c>
      <c r="C344" s="313" t="s">
        <v>327</v>
      </c>
      <c r="D344" s="6" t="s">
        <v>627</v>
      </c>
      <c r="E344" s="6" t="s">
        <v>1340</v>
      </c>
    </row>
    <row r="345" spans="1:5">
      <c r="A345" s="312">
        <v>1314</v>
      </c>
      <c r="B345" s="313" t="s">
        <v>1022</v>
      </c>
      <c r="C345" s="313" t="s">
        <v>328</v>
      </c>
      <c r="D345" s="6" t="s">
        <v>627</v>
      </c>
      <c r="E345" s="6" t="s">
        <v>1340</v>
      </c>
    </row>
    <row r="346" spans="1:5">
      <c r="A346" s="312">
        <v>1315</v>
      </c>
      <c r="B346" s="313" t="s">
        <v>1023</v>
      </c>
      <c r="C346" s="313" t="s">
        <v>329</v>
      </c>
      <c r="D346" s="6" t="s">
        <v>627</v>
      </c>
      <c r="E346" s="6" t="s">
        <v>1340</v>
      </c>
    </row>
    <row r="347" spans="1:5">
      <c r="A347" s="312">
        <v>1316</v>
      </c>
      <c r="B347" s="313" t="s">
        <v>1024</v>
      </c>
      <c r="C347" s="313" t="s">
        <v>330</v>
      </c>
      <c r="D347" s="6" t="s">
        <v>627</v>
      </c>
      <c r="E347" s="6" t="s">
        <v>1340</v>
      </c>
    </row>
    <row r="348" spans="1:5">
      <c r="A348" s="312">
        <v>1317</v>
      </c>
      <c r="B348" s="313" t="s">
        <v>1025</v>
      </c>
      <c r="C348" s="313" t="s">
        <v>331</v>
      </c>
      <c r="D348" s="6" t="s">
        <v>627</v>
      </c>
      <c r="E348" s="6" t="s">
        <v>1340</v>
      </c>
    </row>
    <row r="349" spans="1:5">
      <c r="A349" s="312">
        <v>1318</v>
      </c>
      <c r="B349" s="313" t="s">
        <v>1026</v>
      </c>
      <c r="C349" s="313" t="s">
        <v>332</v>
      </c>
      <c r="D349" s="6" t="s">
        <v>627</v>
      </c>
      <c r="E349" s="6" t="s">
        <v>1340</v>
      </c>
    </row>
    <row r="350" spans="1:5">
      <c r="A350" s="312">
        <v>1319</v>
      </c>
      <c r="B350" s="313" t="s">
        <v>1027</v>
      </c>
      <c r="C350" s="313" t="s">
        <v>333</v>
      </c>
      <c r="D350" s="6" t="s">
        <v>627</v>
      </c>
      <c r="E350" s="6" t="s">
        <v>1340</v>
      </c>
    </row>
    <row r="351" spans="1:5">
      <c r="A351" s="312">
        <v>1320</v>
      </c>
      <c r="B351" s="313" t="s">
        <v>1028</v>
      </c>
      <c r="C351" s="313" t="s">
        <v>334</v>
      </c>
      <c r="D351" s="6" t="s">
        <v>627</v>
      </c>
      <c r="E351" s="6" t="s">
        <v>1340</v>
      </c>
    </row>
    <row r="352" spans="1:5">
      <c r="A352" s="312">
        <v>1321</v>
      </c>
      <c r="B352" s="313" t="s">
        <v>1029</v>
      </c>
      <c r="C352" s="313" t="s">
        <v>335</v>
      </c>
      <c r="D352" s="6" t="s">
        <v>627</v>
      </c>
      <c r="E352" s="6" t="s">
        <v>1340</v>
      </c>
    </row>
    <row r="353" spans="1:5">
      <c r="A353" s="312">
        <v>1322</v>
      </c>
      <c r="B353" s="313" t="s">
        <v>1030</v>
      </c>
      <c r="C353" s="313" t="s">
        <v>336</v>
      </c>
      <c r="D353" s="6" t="s">
        <v>627</v>
      </c>
      <c r="E353" s="6" t="s">
        <v>1340</v>
      </c>
    </row>
    <row r="354" spans="1:5">
      <c r="A354" s="312">
        <v>1323</v>
      </c>
      <c r="B354" s="313" t="s">
        <v>1031</v>
      </c>
      <c r="C354" s="313" t="s">
        <v>337</v>
      </c>
      <c r="D354" s="6" t="s">
        <v>627</v>
      </c>
      <c r="E354" s="6" t="s">
        <v>1340</v>
      </c>
    </row>
    <row r="355" spans="1:5">
      <c r="A355" s="312">
        <v>1324</v>
      </c>
      <c r="B355" s="313" t="s">
        <v>1032</v>
      </c>
      <c r="C355" s="313" t="s">
        <v>338</v>
      </c>
      <c r="D355" s="6" t="s">
        <v>627</v>
      </c>
      <c r="E355" s="6" t="s">
        <v>1340</v>
      </c>
    </row>
    <row r="356" spans="1:5">
      <c r="A356" s="312">
        <v>1325</v>
      </c>
      <c r="B356" s="313" t="s">
        <v>1033</v>
      </c>
      <c r="C356" s="313" t="s">
        <v>339</v>
      </c>
      <c r="D356" s="6" t="s">
        <v>627</v>
      </c>
      <c r="E356" s="6" t="s">
        <v>1340</v>
      </c>
    </row>
    <row r="357" spans="1:5">
      <c r="A357" s="312">
        <v>1326</v>
      </c>
      <c r="B357" s="313" t="s">
        <v>1034</v>
      </c>
      <c r="C357" s="313" t="s">
        <v>340</v>
      </c>
      <c r="D357" s="6" t="s">
        <v>627</v>
      </c>
      <c r="E357" s="6" t="s">
        <v>1340</v>
      </c>
    </row>
    <row r="358" spans="1:5">
      <c r="A358" s="312">
        <v>1327</v>
      </c>
      <c r="B358" s="313" t="s">
        <v>1035</v>
      </c>
      <c r="C358" s="313" t="s">
        <v>341</v>
      </c>
      <c r="D358" s="6" t="s">
        <v>627</v>
      </c>
      <c r="E358" s="6" t="s">
        <v>1340</v>
      </c>
    </row>
    <row r="359" spans="1:5">
      <c r="A359" s="312">
        <v>1328</v>
      </c>
      <c r="B359" s="313" t="s">
        <v>1036</v>
      </c>
      <c r="C359" s="313" t="s">
        <v>342</v>
      </c>
      <c r="D359" s="6" t="s">
        <v>627</v>
      </c>
      <c r="E359" s="6" t="s">
        <v>1340</v>
      </c>
    </row>
    <row r="360" spans="1:5">
      <c r="A360" s="312">
        <v>1329</v>
      </c>
      <c r="B360" s="313" t="s">
        <v>1037</v>
      </c>
      <c r="C360" s="313" t="s">
        <v>343</v>
      </c>
      <c r="D360" s="6" t="s">
        <v>627</v>
      </c>
      <c r="E360" s="6" t="s">
        <v>1340</v>
      </c>
    </row>
    <row r="361" spans="1:5">
      <c r="A361" s="312">
        <v>1330</v>
      </c>
      <c r="B361" s="313" t="s">
        <v>1038</v>
      </c>
      <c r="C361" s="313" t="s">
        <v>344</v>
      </c>
      <c r="D361" s="6" t="s">
        <v>627</v>
      </c>
      <c r="E361" s="6" t="s">
        <v>1340</v>
      </c>
    </row>
    <row r="362" spans="1:5">
      <c r="A362" s="312">
        <v>1331</v>
      </c>
      <c r="B362" s="313" t="s">
        <v>1039</v>
      </c>
      <c r="C362" s="313" t="s">
        <v>345</v>
      </c>
      <c r="D362" s="6" t="s">
        <v>627</v>
      </c>
      <c r="E362" s="6" t="s">
        <v>1340</v>
      </c>
    </row>
    <row r="363" spans="1:5">
      <c r="A363" s="312">
        <v>1332</v>
      </c>
      <c r="B363" s="313" t="s">
        <v>1040</v>
      </c>
      <c r="C363" s="313" t="s">
        <v>346</v>
      </c>
      <c r="D363" s="6" t="s">
        <v>627</v>
      </c>
      <c r="E363" s="6" t="s">
        <v>1340</v>
      </c>
    </row>
    <row r="364" spans="1:5">
      <c r="A364" s="312">
        <v>1333</v>
      </c>
      <c r="B364" s="313" t="s">
        <v>1041</v>
      </c>
      <c r="C364" s="313" t="s">
        <v>347</v>
      </c>
      <c r="D364" s="6" t="s">
        <v>627</v>
      </c>
      <c r="E364" s="6" t="s">
        <v>1340</v>
      </c>
    </row>
    <row r="365" spans="1:5">
      <c r="A365" s="312">
        <v>1334</v>
      </c>
      <c r="B365" s="313" t="s">
        <v>1042</v>
      </c>
      <c r="C365" s="313" t="s">
        <v>348</v>
      </c>
      <c r="D365" s="6" t="s">
        <v>627</v>
      </c>
      <c r="E365" s="6" t="s">
        <v>1340</v>
      </c>
    </row>
    <row r="366" spans="1:5">
      <c r="A366" s="312">
        <v>1335</v>
      </c>
      <c r="B366" s="313" t="s">
        <v>1043</v>
      </c>
      <c r="C366" s="313" t="s">
        <v>349</v>
      </c>
      <c r="D366" s="6" t="s">
        <v>627</v>
      </c>
      <c r="E366" s="6" t="s">
        <v>1340</v>
      </c>
    </row>
    <row r="367" spans="1:5">
      <c r="A367" s="312">
        <v>1336</v>
      </c>
      <c r="B367" s="313" t="s">
        <v>1044</v>
      </c>
      <c r="C367" s="313" t="s">
        <v>350</v>
      </c>
      <c r="D367" s="6" t="s">
        <v>627</v>
      </c>
      <c r="E367" s="6" t="s">
        <v>1340</v>
      </c>
    </row>
    <row r="368" spans="1:5">
      <c r="A368" s="312">
        <v>1337</v>
      </c>
      <c r="B368" s="313" t="s">
        <v>1045</v>
      </c>
      <c r="C368" s="313" t="s">
        <v>351</v>
      </c>
      <c r="D368" s="6" t="s">
        <v>627</v>
      </c>
      <c r="E368" s="6" t="s">
        <v>1340</v>
      </c>
    </row>
    <row r="369" spans="1:5">
      <c r="A369" s="312">
        <v>1338</v>
      </c>
      <c r="B369" s="313" t="s">
        <v>1046</v>
      </c>
      <c r="C369" s="313" t="s">
        <v>352</v>
      </c>
      <c r="D369" s="6" t="s">
        <v>627</v>
      </c>
      <c r="E369" s="6" t="s">
        <v>1340</v>
      </c>
    </row>
    <row r="370" spans="1:5">
      <c r="A370" s="312">
        <v>1339</v>
      </c>
      <c r="B370" s="313" t="s">
        <v>1047</v>
      </c>
      <c r="C370" s="313" t="s">
        <v>353</v>
      </c>
      <c r="D370" s="6" t="s">
        <v>627</v>
      </c>
      <c r="E370" s="6" t="s">
        <v>1340</v>
      </c>
    </row>
    <row r="371" spans="1:5">
      <c r="A371" s="312">
        <v>1340</v>
      </c>
      <c r="B371" s="313" t="s">
        <v>1048</v>
      </c>
      <c r="C371" s="313" t="s">
        <v>354</v>
      </c>
      <c r="D371" s="6" t="s">
        <v>627</v>
      </c>
      <c r="E371" s="6" t="s">
        <v>1340</v>
      </c>
    </row>
    <row r="372" spans="1:5">
      <c r="A372" s="312">
        <v>1341</v>
      </c>
      <c r="B372" s="313" t="s">
        <v>1049</v>
      </c>
      <c r="C372" s="313" t="s">
        <v>355</v>
      </c>
      <c r="D372" s="6" t="s">
        <v>627</v>
      </c>
      <c r="E372" s="6" t="s">
        <v>1340</v>
      </c>
    </row>
    <row r="373" spans="1:5">
      <c r="A373" s="312">
        <v>1342</v>
      </c>
      <c r="B373" s="313" t="s">
        <v>1050</v>
      </c>
      <c r="C373" s="313" t="s">
        <v>356</v>
      </c>
      <c r="D373" s="6" t="s">
        <v>627</v>
      </c>
      <c r="E373" s="6" t="s">
        <v>1340</v>
      </c>
    </row>
    <row r="374" spans="1:5">
      <c r="A374" s="312">
        <v>1343</v>
      </c>
      <c r="B374" s="313" t="s">
        <v>1051</v>
      </c>
      <c r="C374" s="313" t="s">
        <v>357</v>
      </c>
      <c r="D374" s="6" t="s">
        <v>627</v>
      </c>
      <c r="E374" s="6" t="s">
        <v>1340</v>
      </c>
    </row>
    <row r="375" spans="1:5">
      <c r="A375" s="312">
        <v>1344</v>
      </c>
      <c r="B375" s="313" t="s">
        <v>1052</v>
      </c>
      <c r="C375" s="313" t="s">
        <v>358</v>
      </c>
      <c r="D375" s="6" t="s">
        <v>627</v>
      </c>
      <c r="E375" s="6" t="s">
        <v>1340</v>
      </c>
    </row>
    <row r="376" spans="1:5">
      <c r="A376" s="312">
        <v>1345</v>
      </c>
      <c r="B376" s="313" t="s">
        <v>1053</v>
      </c>
      <c r="C376" s="313" t="s">
        <v>359</v>
      </c>
      <c r="D376" s="6" t="s">
        <v>627</v>
      </c>
      <c r="E376" s="6" t="s">
        <v>1340</v>
      </c>
    </row>
    <row r="377" spans="1:5">
      <c r="A377" s="312">
        <v>1346</v>
      </c>
      <c r="B377" s="313" t="s">
        <v>1054</v>
      </c>
      <c r="C377" s="313" t="s">
        <v>360</v>
      </c>
      <c r="D377" s="6" t="s">
        <v>627</v>
      </c>
      <c r="E377" s="6" t="s">
        <v>1340</v>
      </c>
    </row>
    <row r="378" spans="1:5">
      <c r="A378" s="312">
        <v>1347</v>
      </c>
      <c r="B378" s="313" t="s">
        <v>1055</v>
      </c>
      <c r="C378" s="313" t="s">
        <v>361</v>
      </c>
      <c r="D378" s="6" t="s">
        <v>627</v>
      </c>
      <c r="E378" s="6" t="s">
        <v>1340</v>
      </c>
    </row>
    <row r="379" spans="1:5">
      <c r="A379" s="312">
        <v>1401</v>
      </c>
      <c r="B379" s="313" t="s">
        <v>1056</v>
      </c>
      <c r="C379" s="313" t="s">
        <v>362</v>
      </c>
      <c r="D379" s="6" t="s">
        <v>627</v>
      </c>
      <c r="E379" s="6" t="s">
        <v>1340</v>
      </c>
    </row>
    <row r="380" spans="1:5">
      <c r="A380" s="312">
        <v>1402</v>
      </c>
      <c r="B380" s="313" t="s">
        <v>1057</v>
      </c>
      <c r="C380" s="313" t="s">
        <v>363</v>
      </c>
      <c r="D380" s="6" t="s">
        <v>627</v>
      </c>
      <c r="E380" s="6" t="s">
        <v>1340</v>
      </c>
    </row>
    <row r="381" spans="1:5">
      <c r="A381" s="312">
        <v>1403</v>
      </c>
      <c r="B381" s="313" t="s">
        <v>1058</v>
      </c>
      <c r="C381" s="313" t="s">
        <v>1388</v>
      </c>
      <c r="D381" s="6" t="s">
        <v>627</v>
      </c>
      <c r="E381" s="6" t="s">
        <v>1340</v>
      </c>
    </row>
    <row r="382" spans="1:5">
      <c r="A382" s="312">
        <v>1404</v>
      </c>
      <c r="B382" s="313" t="s">
        <v>1059</v>
      </c>
      <c r="C382" s="313" t="s">
        <v>364</v>
      </c>
      <c r="D382" s="6" t="s">
        <v>627</v>
      </c>
      <c r="E382" s="6" t="s">
        <v>1340</v>
      </c>
    </row>
    <row r="383" spans="1:5">
      <c r="A383" s="312">
        <v>1405</v>
      </c>
      <c r="B383" s="313" t="s">
        <v>1060</v>
      </c>
      <c r="C383" s="313" t="s">
        <v>365</v>
      </c>
      <c r="D383" s="6" t="s">
        <v>627</v>
      </c>
      <c r="E383" s="6" t="s">
        <v>1340</v>
      </c>
    </row>
    <row r="384" spans="1:5">
      <c r="A384" s="312">
        <v>1406</v>
      </c>
      <c r="B384" s="313" t="s">
        <v>1061</v>
      </c>
      <c r="C384" s="313" t="s">
        <v>366</v>
      </c>
      <c r="D384" s="6" t="s">
        <v>627</v>
      </c>
      <c r="E384" s="6" t="s">
        <v>1340</v>
      </c>
    </row>
    <row r="385" spans="1:5">
      <c r="A385" s="312">
        <v>1407</v>
      </c>
      <c r="B385" s="313" t="s">
        <v>1062</v>
      </c>
      <c r="C385" s="313" t="s">
        <v>367</v>
      </c>
      <c r="D385" s="6" t="s">
        <v>627</v>
      </c>
      <c r="E385" s="6" t="s">
        <v>1340</v>
      </c>
    </row>
    <row r="386" spans="1:5">
      <c r="A386" s="312">
        <v>1408</v>
      </c>
      <c r="B386" s="313" t="s">
        <v>1063</v>
      </c>
      <c r="C386" s="313" t="s">
        <v>368</v>
      </c>
      <c r="D386" s="6" t="s">
        <v>627</v>
      </c>
      <c r="E386" s="6" t="s">
        <v>1340</v>
      </c>
    </row>
    <row r="387" spans="1:5">
      <c r="A387" s="312">
        <v>1409</v>
      </c>
      <c r="B387" s="313" t="s">
        <v>1064</v>
      </c>
      <c r="C387" s="313" t="s">
        <v>369</v>
      </c>
      <c r="D387" s="6" t="s">
        <v>627</v>
      </c>
      <c r="E387" s="6" t="s">
        <v>1340</v>
      </c>
    </row>
    <row r="388" spans="1:5">
      <c r="A388" s="312">
        <v>1410</v>
      </c>
      <c r="B388" s="313" t="s">
        <v>1065</v>
      </c>
      <c r="C388" s="313" t="s">
        <v>370</v>
      </c>
      <c r="D388" s="6" t="s">
        <v>627</v>
      </c>
      <c r="E388" s="6" t="s">
        <v>1340</v>
      </c>
    </row>
    <row r="389" spans="1:5">
      <c r="A389" s="312">
        <v>1411</v>
      </c>
      <c r="B389" s="313" t="s">
        <v>1066</v>
      </c>
      <c r="C389" s="313" t="s">
        <v>371</v>
      </c>
      <c r="D389" s="6" t="s">
        <v>627</v>
      </c>
      <c r="E389" s="6" t="s">
        <v>1340</v>
      </c>
    </row>
    <row r="390" spans="1:5">
      <c r="A390" s="312">
        <v>1412</v>
      </c>
      <c r="B390" s="313" t="s">
        <v>1067</v>
      </c>
      <c r="C390" s="313" t="s">
        <v>372</v>
      </c>
      <c r="D390" s="6" t="s">
        <v>627</v>
      </c>
      <c r="E390" s="6" t="s">
        <v>1340</v>
      </c>
    </row>
    <row r="391" spans="1:5">
      <c r="A391" s="312">
        <v>1413</v>
      </c>
      <c r="B391" s="313" t="s">
        <v>1039</v>
      </c>
      <c r="C391" s="313" t="s">
        <v>345</v>
      </c>
      <c r="D391" s="6" t="s">
        <v>627</v>
      </c>
      <c r="E391" s="6" t="s">
        <v>1340</v>
      </c>
    </row>
    <row r="392" spans="1:5">
      <c r="A392" s="312">
        <v>1414</v>
      </c>
      <c r="B392" s="313" t="s">
        <v>1068</v>
      </c>
      <c r="C392" s="313" t="s">
        <v>373</v>
      </c>
      <c r="D392" s="6" t="s">
        <v>627</v>
      </c>
      <c r="E392" s="6" t="s">
        <v>1340</v>
      </c>
    </row>
    <row r="393" spans="1:5">
      <c r="A393" s="312">
        <v>1415</v>
      </c>
      <c r="B393" s="313" t="s">
        <v>1069</v>
      </c>
      <c r="C393" s="313" t="s">
        <v>374</v>
      </c>
      <c r="D393" s="6" t="s">
        <v>627</v>
      </c>
      <c r="E393" s="6" t="s">
        <v>1340</v>
      </c>
    </row>
    <row r="394" spans="1:5">
      <c r="A394" s="312">
        <v>1416</v>
      </c>
      <c r="B394" s="313" t="s">
        <v>1070</v>
      </c>
      <c r="C394" s="313" t="s">
        <v>375</v>
      </c>
      <c r="D394" s="6" t="s">
        <v>627</v>
      </c>
      <c r="E394" s="6" t="s">
        <v>1340</v>
      </c>
    </row>
    <row r="395" spans="1:5">
      <c r="A395" s="312">
        <v>1417</v>
      </c>
      <c r="B395" s="313" t="s">
        <v>1071</v>
      </c>
      <c r="C395" s="313" t="s">
        <v>376</v>
      </c>
      <c r="D395" s="6" t="s">
        <v>627</v>
      </c>
      <c r="E395" s="6" t="s">
        <v>1340</v>
      </c>
    </row>
    <row r="396" spans="1:5">
      <c r="A396" s="312">
        <v>1418</v>
      </c>
      <c r="B396" s="313" t="s">
        <v>1072</v>
      </c>
      <c r="C396" s="313" t="s">
        <v>377</v>
      </c>
      <c r="D396" s="6" t="s">
        <v>627</v>
      </c>
      <c r="E396" s="6" t="s">
        <v>1340</v>
      </c>
    </row>
    <row r="397" spans="1:5">
      <c r="A397" s="312">
        <v>1419</v>
      </c>
      <c r="B397" s="313" t="s">
        <v>1073</v>
      </c>
      <c r="C397" s="313" t="s">
        <v>378</v>
      </c>
      <c r="D397" s="6" t="s">
        <v>627</v>
      </c>
      <c r="E397" s="6" t="s">
        <v>1340</v>
      </c>
    </row>
    <row r="398" spans="1:5">
      <c r="A398" s="312">
        <v>1420</v>
      </c>
      <c r="B398" s="313" t="s">
        <v>1074</v>
      </c>
      <c r="C398" s="313" t="s">
        <v>379</v>
      </c>
      <c r="D398" s="6" t="s">
        <v>627</v>
      </c>
      <c r="E398" s="6" t="s">
        <v>1340</v>
      </c>
    </row>
    <row r="399" spans="1:5">
      <c r="A399" s="312">
        <v>1421</v>
      </c>
      <c r="B399" s="313" t="s">
        <v>1075</v>
      </c>
      <c r="C399" s="313" t="s">
        <v>380</v>
      </c>
      <c r="D399" s="6" t="s">
        <v>627</v>
      </c>
      <c r="E399" s="6" t="s">
        <v>1340</v>
      </c>
    </row>
    <row r="400" spans="1:5">
      <c r="A400" s="312">
        <v>1422</v>
      </c>
      <c r="B400" s="313" t="s">
        <v>1076</v>
      </c>
      <c r="C400" s="313" t="s">
        <v>381</v>
      </c>
      <c r="D400" s="6" t="s">
        <v>627</v>
      </c>
      <c r="E400" s="6" t="s">
        <v>1340</v>
      </c>
    </row>
    <row r="401" spans="1:5">
      <c r="A401" s="312">
        <v>1423</v>
      </c>
      <c r="B401" s="313" t="s">
        <v>1077</v>
      </c>
      <c r="C401" s="313" t="s">
        <v>382</v>
      </c>
      <c r="D401" s="6" t="s">
        <v>627</v>
      </c>
      <c r="E401" s="6" t="s">
        <v>1340</v>
      </c>
    </row>
    <row r="402" spans="1:5">
      <c r="A402" s="312">
        <v>1424</v>
      </c>
      <c r="B402" s="313" t="s">
        <v>1078</v>
      </c>
      <c r="C402" s="313" t="s">
        <v>383</v>
      </c>
      <c r="D402" s="6" t="s">
        <v>627</v>
      </c>
      <c r="E402" s="6" t="s">
        <v>1340</v>
      </c>
    </row>
    <row r="403" spans="1:5">
      <c r="A403" s="312">
        <v>1425</v>
      </c>
      <c r="B403" s="313" t="s">
        <v>1079</v>
      </c>
      <c r="C403" s="313" t="s">
        <v>384</v>
      </c>
      <c r="D403" s="6" t="s">
        <v>627</v>
      </c>
      <c r="E403" s="6" t="s">
        <v>1340</v>
      </c>
    </row>
    <row r="404" spans="1:5">
      <c r="A404" s="312">
        <v>1426</v>
      </c>
      <c r="B404" s="313" t="s">
        <v>1080</v>
      </c>
      <c r="C404" s="313" t="s">
        <v>385</v>
      </c>
      <c r="D404" s="6" t="s">
        <v>627</v>
      </c>
      <c r="E404" s="6" t="s">
        <v>1340</v>
      </c>
    </row>
    <row r="405" spans="1:5">
      <c r="A405" s="312">
        <v>1427</v>
      </c>
      <c r="B405" s="313" t="s">
        <v>1081</v>
      </c>
      <c r="C405" s="313" t="s">
        <v>386</v>
      </c>
      <c r="D405" s="6" t="s">
        <v>627</v>
      </c>
      <c r="E405" s="6" t="s">
        <v>1340</v>
      </c>
    </row>
    <row r="406" spans="1:5">
      <c r="A406" s="312">
        <v>1428</v>
      </c>
      <c r="B406" s="313" t="s">
        <v>1082</v>
      </c>
      <c r="C406" s="313" t="s">
        <v>1389</v>
      </c>
      <c r="D406" s="6" t="s">
        <v>627</v>
      </c>
      <c r="E406" s="6" t="s">
        <v>1340</v>
      </c>
    </row>
    <row r="407" spans="1:5">
      <c r="A407" s="312">
        <v>1429</v>
      </c>
      <c r="B407" s="313" t="s">
        <v>1083</v>
      </c>
      <c r="C407" s="313" t="s">
        <v>387</v>
      </c>
      <c r="D407" s="6" t="s">
        <v>627</v>
      </c>
      <c r="E407" s="6" t="s">
        <v>1340</v>
      </c>
    </row>
    <row r="408" spans="1:5">
      <c r="A408" s="312">
        <v>1430</v>
      </c>
      <c r="B408" s="313" t="s">
        <v>1084</v>
      </c>
      <c r="C408" s="313" t="s">
        <v>388</v>
      </c>
      <c r="D408" s="6" t="s">
        <v>627</v>
      </c>
      <c r="E408" s="6" t="s">
        <v>1340</v>
      </c>
    </row>
    <row r="409" spans="1:5">
      <c r="A409" s="312">
        <v>1431</v>
      </c>
      <c r="B409" s="313" t="s">
        <v>1085</v>
      </c>
      <c r="C409" s="313" t="s">
        <v>389</v>
      </c>
      <c r="D409" s="6" t="s">
        <v>627</v>
      </c>
      <c r="E409" s="6" t="s">
        <v>1340</v>
      </c>
    </row>
    <row r="410" spans="1:5">
      <c r="A410" s="312">
        <v>1432</v>
      </c>
      <c r="B410" s="313" t="s">
        <v>1086</v>
      </c>
      <c r="C410" s="313" t="s">
        <v>390</v>
      </c>
      <c r="D410" s="6" t="s">
        <v>627</v>
      </c>
      <c r="E410" s="6" t="s">
        <v>1340</v>
      </c>
    </row>
    <row r="411" spans="1:5">
      <c r="A411" s="312">
        <v>1434</v>
      </c>
      <c r="B411" s="313" t="s">
        <v>1087</v>
      </c>
      <c r="C411" s="313" t="s">
        <v>391</v>
      </c>
      <c r="D411" s="6" t="s">
        <v>627</v>
      </c>
      <c r="E411" s="6" t="s">
        <v>1340</v>
      </c>
    </row>
    <row r="412" spans="1:5">
      <c r="A412" s="312">
        <v>1435</v>
      </c>
      <c r="B412" s="313" t="s">
        <v>1088</v>
      </c>
      <c r="C412" s="313" t="s">
        <v>392</v>
      </c>
      <c r="D412" s="6" t="s">
        <v>627</v>
      </c>
      <c r="E412" s="6" t="s">
        <v>1340</v>
      </c>
    </row>
    <row r="413" spans="1:5">
      <c r="A413" s="312">
        <v>1501</v>
      </c>
      <c r="B413" s="313" t="s">
        <v>1089</v>
      </c>
      <c r="C413" s="313" t="s">
        <v>393</v>
      </c>
      <c r="D413" s="6" t="s">
        <v>627</v>
      </c>
      <c r="E413" s="6" t="s">
        <v>1340</v>
      </c>
    </row>
    <row r="414" spans="1:5">
      <c r="A414" s="312">
        <v>1502</v>
      </c>
      <c r="B414" s="313" t="s">
        <v>1090</v>
      </c>
      <c r="C414" s="313" t="s">
        <v>394</v>
      </c>
      <c r="D414" s="6" t="s">
        <v>627</v>
      </c>
      <c r="E414" s="6" t="s">
        <v>1340</v>
      </c>
    </row>
    <row r="415" spans="1:5">
      <c r="A415" s="312">
        <v>1503</v>
      </c>
      <c r="B415" s="313" t="s">
        <v>1091</v>
      </c>
      <c r="C415" s="313" t="s">
        <v>395</v>
      </c>
      <c r="D415" s="6" t="s">
        <v>627</v>
      </c>
      <c r="E415" s="6" t="s">
        <v>1340</v>
      </c>
    </row>
    <row r="416" spans="1:5">
      <c r="A416" s="312">
        <v>1504</v>
      </c>
      <c r="B416" s="313" t="s">
        <v>1092</v>
      </c>
      <c r="C416" s="313" t="s">
        <v>396</v>
      </c>
      <c r="D416" s="6" t="s">
        <v>627</v>
      </c>
      <c r="E416" s="6" t="s">
        <v>1340</v>
      </c>
    </row>
    <row r="417" spans="1:5">
      <c r="A417" s="312">
        <v>1505</v>
      </c>
      <c r="B417" s="313" t="s">
        <v>1093</v>
      </c>
      <c r="C417" s="313" t="s">
        <v>397</v>
      </c>
      <c r="D417" s="6" t="s">
        <v>627</v>
      </c>
      <c r="E417" s="6" t="s">
        <v>1340</v>
      </c>
    </row>
    <row r="418" spans="1:5">
      <c r="A418" s="312">
        <v>1506</v>
      </c>
      <c r="B418" s="313" t="s">
        <v>1094</v>
      </c>
      <c r="C418" s="313" t="s">
        <v>398</v>
      </c>
      <c r="D418" s="6" t="s">
        <v>627</v>
      </c>
      <c r="E418" s="6" t="s">
        <v>1340</v>
      </c>
    </row>
    <row r="419" spans="1:5">
      <c r="A419" s="312">
        <v>1507</v>
      </c>
      <c r="B419" s="313" t="s">
        <v>1095</v>
      </c>
      <c r="C419" s="313" t="s">
        <v>399</v>
      </c>
      <c r="D419" s="6" t="s">
        <v>627</v>
      </c>
      <c r="E419" s="6" t="s">
        <v>1340</v>
      </c>
    </row>
    <row r="420" spans="1:5">
      <c r="A420" s="312">
        <v>1508</v>
      </c>
      <c r="B420" s="313" t="s">
        <v>1096</v>
      </c>
      <c r="C420" s="313" t="s">
        <v>400</v>
      </c>
      <c r="D420" s="6" t="s">
        <v>627</v>
      </c>
      <c r="E420" s="6" t="s">
        <v>1340</v>
      </c>
    </row>
    <row r="421" spans="1:5">
      <c r="A421" s="312">
        <v>1509</v>
      </c>
      <c r="B421" s="313" t="s">
        <v>1097</v>
      </c>
      <c r="C421" s="313" t="s">
        <v>401</v>
      </c>
      <c r="D421" s="6" t="s">
        <v>627</v>
      </c>
      <c r="E421" s="6" t="s">
        <v>1340</v>
      </c>
    </row>
    <row r="422" spans="1:5">
      <c r="A422" s="312">
        <v>1510</v>
      </c>
      <c r="B422" s="313" t="s">
        <v>1098</v>
      </c>
      <c r="C422" s="313" t="s">
        <v>402</v>
      </c>
      <c r="D422" s="6" t="s">
        <v>627</v>
      </c>
      <c r="E422" s="6" t="s">
        <v>1340</v>
      </c>
    </row>
    <row r="423" spans="1:5">
      <c r="A423" s="312">
        <v>1511</v>
      </c>
      <c r="B423" s="313" t="s">
        <v>1099</v>
      </c>
      <c r="C423" s="313" t="s">
        <v>403</v>
      </c>
      <c r="D423" s="6" t="s">
        <v>627</v>
      </c>
      <c r="E423" s="6" t="s">
        <v>1340</v>
      </c>
    </row>
    <row r="424" spans="1:5">
      <c r="A424" s="312">
        <v>1512</v>
      </c>
      <c r="B424" s="313" t="s">
        <v>1100</v>
      </c>
      <c r="C424" s="313" t="s">
        <v>404</v>
      </c>
      <c r="D424" s="6" t="s">
        <v>627</v>
      </c>
      <c r="E424" s="6" t="s">
        <v>1340</v>
      </c>
    </row>
    <row r="425" spans="1:5">
      <c r="A425" s="312">
        <v>1513</v>
      </c>
      <c r="B425" s="313" t="s">
        <v>1101</v>
      </c>
      <c r="C425" s="313" t="s">
        <v>405</v>
      </c>
      <c r="D425" s="6" t="s">
        <v>627</v>
      </c>
      <c r="E425" s="6" t="s">
        <v>1340</v>
      </c>
    </row>
    <row r="426" spans="1:5">
      <c r="A426" s="312">
        <v>1514</v>
      </c>
      <c r="B426" s="313" t="s">
        <v>1102</v>
      </c>
      <c r="C426" s="313" t="s">
        <v>406</v>
      </c>
      <c r="D426" s="6" t="s">
        <v>627</v>
      </c>
      <c r="E426" s="6" t="s">
        <v>1340</v>
      </c>
    </row>
    <row r="427" spans="1:5">
      <c r="A427" s="312">
        <v>1515</v>
      </c>
      <c r="B427" s="313" t="s">
        <v>1103</v>
      </c>
      <c r="C427" s="313" t="s">
        <v>407</v>
      </c>
      <c r="D427" s="6" t="s">
        <v>627</v>
      </c>
      <c r="E427" s="6" t="s">
        <v>1340</v>
      </c>
    </row>
    <row r="428" spans="1:5">
      <c r="A428" s="312">
        <v>1516</v>
      </c>
      <c r="B428" s="313" t="s">
        <v>1104</v>
      </c>
      <c r="C428" s="313" t="s">
        <v>408</v>
      </c>
      <c r="D428" s="6" t="s">
        <v>627</v>
      </c>
      <c r="E428" s="6" t="s">
        <v>1340</v>
      </c>
    </row>
    <row r="429" spans="1:5">
      <c r="A429" s="312">
        <v>1517</v>
      </c>
      <c r="B429" s="313" t="s">
        <v>1105</v>
      </c>
      <c r="C429" s="313" t="s">
        <v>409</v>
      </c>
      <c r="D429" s="6" t="s">
        <v>627</v>
      </c>
      <c r="E429" s="6" t="s">
        <v>1340</v>
      </c>
    </row>
    <row r="430" spans="1:5">
      <c r="A430" s="312">
        <v>1518</v>
      </c>
      <c r="B430" s="313" t="s">
        <v>1106</v>
      </c>
      <c r="C430" s="313" t="s">
        <v>410</v>
      </c>
      <c r="D430" s="6" t="s">
        <v>627</v>
      </c>
      <c r="E430" s="6" t="s">
        <v>1340</v>
      </c>
    </row>
    <row r="431" spans="1:5">
      <c r="A431" s="312">
        <v>1519</v>
      </c>
      <c r="B431" s="313" t="s">
        <v>1107</v>
      </c>
      <c r="C431" s="313" t="s">
        <v>411</v>
      </c>
      <c r="D431" s="6" t="s">
        <v>627</v>
      </c>
      <c r="E431" s="6" t="s">
        <v>1340</v>
      </c>
    </row>
    <row r="432" spans="1:5">
      <c r="A432" s="312">
        <v>1520</v>
      </c>
      <c r="B432" s="313" t="s">
        <v>1108</v>
      </c>
      <c r="C432" s="313" t="s">
        <v>412</v>
      </c>
      <c r="D432" s="6" t="s">
        <v>627</v>
      </c>
      <c r="E432" s="6" t="s">
        <v>1340</v>
      </c>
    </row>
    <row r="433" spans="1:5">
      <c r="A433" s="312">
        <v>1521</v>
      </c>
      <c r="B433" s="313" t="s">
        <v>1109</v>
      </c>
      <c r="C433" s="313" t="s">
        <v>413</v>
      </c>
      <c r="D433" s="6" t="s">
        <v>627</v>
      </c>
      <c r="E433" s="6" t="s">
        <v>1340</v>
      </c>
    </row>
    <row r="434" spans="1:5">
      <c r="A434" s="312">
        <v>1522</v>
      </c>
      <c r="B434" s="313" t="s">
        <v>1110</v>
      </c>
      <c r="C434" s="313" t="s">
        <v>414</v>
      </c>
      <c r="D434" s="6" t="s">
        <v>627</v>
      </c>
      <c r="E434" s="6" t="s">
        <v>1340</v>
      </c>
    </row>
    <row r="435" spans="1:5">
      <c r="A435" s="312">
        <v>1523</v>
      </c>
      <c r="B435" s="313" t="s">
        <v>1111</v>
      </c>
      <c r="C435" s="313" t="s">
        <v>415</v>
      </c>
      <c r="D435" s="6" t="s">
        <v>627</v>
      </c>
      <c r="E435" s="6" t="s">
        <v>1340</v>
      </c>
    </row>
    <row r="436" spans="1:5">
      <c r="A436" s="312">
        <v>1524</v>
      </c>
      <c r="B436" s="313" t="s">
        <v>1112</v>
      </c>
      <c r="C436" s="313" t="s">
        <v>416</v>
      </c>
      <c r="D436" s="6" t="s">
        <v>627</v>
      </c>
      <c r="E436" s="6" t="s">
        <v>1340</v>
      </c>
    </row>
    <row r="437" spans="1:5">
      <c r="A437" s="312">
        <v>1525</v>
      </c>
      <c r="B437" s="313" t="s">
        <v>1113</v>
      </c>
      <c r="C437" s="313" t="s">
        <v>417</v>
      </c>
      <c r="D437" s="6" t="s">
        <v>627</v>
      </c>
      <c r="E437" s="6" t="s">
        <v>1340</v>
      </c>
    </row>
    <row r="438" spans="1:5">
      <c r="A438" s="312">
        <v>1526</v>
      </c>
      <c r="B438" s="313" t="s">
        <v>1114</v>
      </c>
      <c r="C438" s="313" t="s">
        <v>418</v>
      </c>
      <c r="D438" s="6" t="s">
        <v>627</v>
      </c>
      <c r="E438" s="6" t="s">
        <v>1340</v>
      </c>
    </row>
    <row r="439" spans="1:5">
      <c r="A439" s="312">
        <v>1527</v>
      </c>
      <c r="B439" s="313" t="s">
        <v>1115</v>
      </c>
      <c r="C439" s="313" t="s">
        <v>419</v>
      </c>
      <c r="D439" s="6" t="s">
        <v>627</v>
      </c>
      <c r="E439" s="6" t="s">
        <v>1340</v>
      </c>
    </row>
    <row r="440" spans="1:5">
      <c r="A440" s="312">
        <v>1528</v>
      </c>
      <c r="B440" s="313" t="s">
        <v>1116</v>
      </c>
      <c r="C440" s="313" t="s">
        <v>420</v>
      </c>
      <c r="D440" s="6" t="s">
        <v>627</v>
      </c>
      <c r="E440" s="6" t="s">
        <v>1340</v>
      </c>
    </row>
    <row r="441" spans="1:5">
      <c r="A441" s="312">
        <v>1529</v>
      </c>
      <c r="B441" s="313" t="s">
        <v>1117</v>
      </c>
      <c r="C441" s="313" t="s">
        <v>421</v>
      </c>
      <c r="D441" s="6" t="s">
        <v>627</v>
      </c>
      <c r="E441" s="6" t="s">
        <v>1340</v>
      </c>
    </row>
    <row r="442" spans="1:5">
      <c r="A442" s="312">
        <v>1530</v>
      </c>
      <c r="B442" s="313" t="s">
        <v>1118</v>
      </c>
      <c r="C442" s="313" t="s">
        <v>422</v>
      </c>
      <c r="D442" s="6" t="s">
        <v>627</v>
      </c>
      <c r="E442" s="6" t="s">
        <v>1340</v>
      </c>
    </row>
    <row r="443" spans="1:5">
      <c r="A443" s="312">
        <v>1531</v>
      </c>
      <c r="B443" s="313" t="s">
        <v>1119</v>
      </c>
      <c r="C443" s="313" t="s">
        <v>423</v>
      </c>
      <c r="D443" s="6" t="s">
        <v>627</v>
      </c>
      <c r="E443" s="6" t="s">
        <v>1340</v>
      </c>
    </row>
    <row r="444" spans="1:5">
      <c r="A444" s="312">
        <v>1532</v>
      </c>
      <c r="B444" s="313" t="s">
        <v>1120</v>
      </c>
      <c r="C444" s="313" t="s">
        <v>424</v>
      </c>
      <c r="D444" s="6" t="s">
        <v>627</v>
      </c>
      <c r="E444" s="6" t="s">
        <v>1340</v>
      </c>
    </row>
    <row r="445" spans="1:5">
      <c r="A445" s="312">
        <v>1533</v>
      </c>
      <c r="B445" s="313" t="s">
        <v>1121</v>
      </c>
      <c r="C445" s="313" t="s">
        <v>425</v>
      </c>
      <c r="D445" s="6" t="s">
        <v>627</v>
      </c>
      <c r="E445" s="6" t="s">
        <v>1340</v>
      </c>
    </row>
    <row r="446" spans="1:5">
      <c r="A446" s="312">
        <v>1534</v>
      </c>
      <c r="B446" s="313" t="s">
        <v>1122</v>
      </c>
      <c r="C446" s="313" t="s">
        <v>426</v>
      </c>
      <c r="D446" s="6" t="s">
        <v>627</v>
      </c>
      <c r="E446" s="6" t="s">
        <v>1340</v>
      </c>
    </row>
    <row r="447" spans="1:5">
      <c r="A447" s="312">
        <v>1535</v>
      </c>
      <c r="B447" s="313" t="s">
        <v>1123</v>
      </c>
      <c r="C447" s="313" t="s">
        <v>427</v>
      </c>
      <c r="D447" s="6" t="s">
        <v>627</v>
      </c>
      <c r="E447" s="6" t="s">
        <v>1340</v>
      </c>
    </row>
    <row r="448" spans="1:5">
      <c r="A448" s="312">
        <v>1536</v>
      </c>
      <c r="B448" s="313" t="s">
        <v>1124</v>
      </c>
      <c r="C448" s="313" t="s">
        <v>428</v>
      </c>
      <c r="D448" s="6" t="s">
        <v>627</v>
      </c>
      <c r="E448" s="6" t="s">
        <v>1340</v>
      </c>
    </row>
    <row r="449" spans="1:5">
      <c r="A449" s="312">
        <v>1537</v>
      </c>
      <c r="B449" s="313" t="s">
        <v>1125</v>
      </c>
      <c r="C449" s="313" t="s">
        <v>429</v>
      </c>
      <c r="D449" s="6" t="s">
        <v>627</v>
      </c>
      <c r="E449" s="6" t="s">
        <v>1340</v>
      </c>
    </row>
    <row r="450" spans="1:5">
      <c r="A450" s="312">
        <v>1538</v>
      </c>
      <c r="B450" s="313" t="s">
        <v>1126</v>
      </c>
      <c r="C450" s="313" t="s">
        <v>430</v>
      </c>
      <c r="D450" s="6" t="s">
        <v>627</v>
      </c>
      <c r="E450" s="6" t="s">
        <v>1340</v>
      </c>
    </row>
    <row r="451" spans="1:5">
      <c r="A451" s="312">
        <v>1539</v>
      </c>
      <c r="B451" s="313" t="s">
        <v>1127</v>
      </c>
      <c r="C451" s="313" t="s">
        <v>431</v>
      </c>
      <c r="D451" s="6" t="s">
        <v>627</v>
      </c>
      <c r="E451" s="6" t="s">
        <v>1340</v>
      </c>
    </row>
    <row r="452" spans="1:5">
      <c r="A452" s="312">
        <v>1540</v>
      </c>
      <c r="B452" s="313" t="s">
        <v>1128</v>
      </c>
      <c r="C452" s="313" t="s">
        <v>1252</v>
      </c>
      <c r="D452" s="6" t="s">
        <v>627</v>
      </c>
      <c r="E452" s="6" t="s">
        <v>1340</v>
      </c>
    </row>
    <row r="453" spans="1:5">
      <c r="A453" s="312">
        <v>1601</v>
      </c>
      <c r="B453" s="313" t="s">
        <v>1129</v>
      </c>
      <c r="C453" s="313" t="s">
        <v>432</v>
      </c>
      <c r="D453" s="6" t="s">
        <v>627</v>
      </c>
      <c r="E453" s="6" t="s">
        <v>1340</v>
      </c>
    </row>
    <row r="454" spans="1:5">
      <c r="A454" s="312">
        <v>1602</v>
      </c>
      <c r="B454" s="313" t="s">
        <v>1130</v>
      </c>
      <c r="C454" s="313" t="s">
        <v>433</v>
      </c>
      <c r="D454" s="6" t="s">
        <v>627</v>
      </c>
      <c r="E454" s="6" t="s">
        <v>1340</v>
      </c>
    </row>
    <row r="455" spans="1:5">
      <c r="A455" s="312">
        <v>1603</v>
      </c>
      <c r="B455" s="313" t="s">
        <v>1131</v>
      </c>
      <c r="C455" s="313" t="s">
        <v>434</v>
      </c>
      <c r="D455" s="6" t="s">
        <v>627</v>
      </c>
      <c r="E455" s="6" t="s">
        <v>1340</v>
      </c>
    </row>
    <row r="456" spans="1:5">
      <c r="A456" s="312">
        <v>1604</v>
      </c>
      <c r="B456" s="313" t="s">
        <v>1132</v>
      </c>
      <c r="C456" s="313" t="s">
        <v>435</v>
      </c>
      <c r="D456" s="6" t="s">
        <v>627</v>
      </c>
      <c r="E456" s="6" t="s">
        <v>1340</v>
      </c>
    </row>
    <row r="457" spans="1:5">
      <c r="A457" s="312">
        <v>1605</v>
      </c>
      <c r="B457" s="313" t="s">
        <v>1133</v>
      </c>
      <c r="C457" s="313" t="s">
        <v>436</v>
      </c>
      <c r="D457" s="6" t="s">
        <v>627</v>
      </c>
      <c r="E457" s="6" t="s">
        <v>1340</v>
      </c>
    </row>
    <row r="458" spans="1:5">
      <c r="A458" s="312">
        <v>1606</v>
      </c>
      <c r="B458" s="313" t="s">
        <v>1134</v>
      </c>
      <c r="C458" s="313" t="s">
        <v>437</v>
      </c>
      <c r="D458" s="6" t="s">
        <v>627</v>
      </c>
      <c r="E458" s="6" t="s">
        <v>1340</v>
      </c>
    </row>
    <row r="459" spans="1:5">
      <c r="A459" s="312">
        <v>1607</v>
      </c>
      <c r="B459" s="313" t="s">
        <v>1135</v>
      </c>
      <c r="C459" s="313" t="s">
        <v>438</v>
      </c>
      <c r="D459" s="6" t="s">
        <v>627</v>
      </c>
      <c r="E459" s="6" t="s">
        <v>1340</v>
      </c>
    </row>
    <row r="460" spans="1:5">
      <c r="A460" s="312">
        <v>1608</v>
      </c>
      <c r="B460" s="313" t="s">
        <v>1136</v>
      </c>
      <c r="C460" s="313" t="s">
        <v>439</v>
      </c>
      <c r="D460" s="6" t="s">
        <v>627</v>
      </c>
      <c r="E460" s="6" t="s">
        <v>1340</v>
      </c>
    </row>
    <row r="461" spans="1:5">
      <c r="A461" s="312">
        <v>1609</v>
      </c>
      <c r="B461" s="313" t="s">
        <v>1137</v>
      </c>
      <c r="C461" s="313" t="s">
        <v>440</v>
      </c>
      <c r="D461" s="6" t="s">
        <v>627</v>
      </c>
      <c r="E461" s="6" t="s">
        <v>1340</v>
      </c>
    </row>
    <row r="462" spans="1:5">
      <c r="A462" s="312">
        <v>1610</v>
      </c>
      <c r="B462" s="313" t="s">
        <v>1138</v>
      </c>
      <c r="C462" s="313" t="s">
        <v>1390</v>
      </c>
      <c r="D462" s="6" t="s">
        <v>627</v>
      </c>
      <c r="E462" s="6" t="s">
        <v>1340</v>
      </c>
    </row>
    <row r="463" spans="1:5">
      <c r="A463" s="312">
        <v>1611</v>
      </c>
      <c r="B463" s="313" t="s">
        <v>1139</v>
      </c>
      <c r="C463" s="313" t="s">
        <v>441</v>
      </c>
      <c r="D463" s="6" t="s">
        <v>627</v>
      </c>
      <c r="E463" s="6" t="s">
        <v>1340</v>
      </c>
    </row>
    <row r="464" spans="1:5">
      <c r="A464" s="312">
        <v>1701</v>
      </c>
      <c r="B464" s="313" t="s">
        <v>1140</v>
      </c>
      <c r="C464" s="313" t="s">
        <v>1391</v>
      </c>
      <c r="D464" s="6" t="s">
        <v>627</v>
      </c>
      <c r="E464" s="6" t="s">
        <v>1340</v>
      </c>
    </row>
    <row r="465" spans="1:5">
      <c r="A465" s="312">
        <v>1702</v>
      </c>
      <c r="B465" s="313" t="s">
        <v>1141</v>
      </c>
      <c r="C465" s="313" t="s">
        <v>442</v>
      </c>
      <c r="D465" s="6" t="s">
        <v>627</v>
      </c>
      <c r="E465" s="6" t="s">
        <v>1340</v>
      </c>
    </row>
    <row r="466" spans="1:5">
      <c r="A466" s="312">
        <v>1703</v>
      </c>
      <c r="B466" s="313" t="s">
        <v>1142</v>
      </c>
      <c r="C466" s="313" t="s">
        <v>443</v>
      </c>
      <c r="D466" s="6" t="s">
        <v>627</v>
      </c>
      <c r="E466" s="6" t="s">
        <v>1340</v>
      </c>
    </row>
    <row r="467" spans="1:5">
      <c r="A467" s="312">
        <v>1704</v>
      </c>
      <c r="B467" s="313" t="s">
        <v>1143</v>
      </c>
      <c r="C467" s="313" t="s">
        <v>1392</v>
      </c>
      <c r="D467" s="6" t="s">
        <v>627</v>
      </c>
      <c r="E467" s="6" t="s">
        <v>1340</v>
      </c>
    </row>
    <row r="468" spans="1:5">
      <c r="A468" s="312">
        <v>1705</v>
      </c>
      <c r="B468" s="313" t="s">
        <v>1144</v>
      </c>
      <c r="C468" s="313" t="s">
        <v>1393</v>
      </c>
      <c r="D468" s="6" t="s">
        <v>627</v>
      </c>
      <c r="E468" s="6" t="s">
        <v>1340</v>
      </c>
    </row>
    <row r="469" spans="1:5">
      <c r="A469" s="312">
        <v>1706</v>
      </c>
      <c r="B469" s="313" t="s">
        <v>1145</v>
      </c>
      <c r="C469" s="313" t="s">
        <v>444</v>
      </c>
      <c r="D469" s="6" t="s">
        <v>627</v>
      </c>
      <c r="E469" s="6" t="s">
        <v>1340</v>
      </c>
    </row>
    <row r="470" spans="1:5">
      <c r="A470" s="312">
        <v>1707</v>
      </c>
      <c r="B470" s="313" t="s">
        <v>1146</v>
      </c>
      <c r="C470" s="313" t="s">
        <v>445</v>
      </c>
      <c r="D470" s="6" t="s">
        <v>627</v>
      </c>
      <c r="E470" s="6" t="s">
        <v>1340</v>
      </c>
    </row>
    <row r="471" spans="1:5">
      <c r="A471" s="312">
        <v>1708</v>
      </c>
      <c r="B471" s="313" t="s">
        <v>1147</v>
      </c>
      <c r="C471" s="313" t="s">
        <v>446</v>
      </c>
      <c r="D471" s="6" t="s">
        <v>627</v>
      </c>
      <c r="E471" s="6" t="s">
        <v>1340</v>
      </c>
    </row>
    <row r="472" spans="1:5">
      <c r="A472" s="312">
        <v>1709</v>
      </c>
      <c r="B472" s="313" t="s">
        <v>1148</v>
      </c>
      <c r="C472" s="313" t="s">
        <v>447</v>
      </c>
      <c r="D472" s="6" t="s">
        <v>627</v>
      </c>
      <c r="E472" s="6" t="s">
        <v>1340</v>
      </c>
    </row>
    <row r="473" spans="1:5">
      <c r="A473" s="312">
        <v>1710</v>
      </c>
      <c r="B473" s="313" t="s">
        <v>1149</v>
      </c>
      <c r="C473" s="313" t="s">
        <v>448</v>
      </c>
      <c r="D473" s="6" t="s">
        <v>627</v>
      </c>
      <c r="E473" s="6" t="s">
        <v>1340</v>
      </c>
    </row>
    <row r="474" spans="1:5">
      <c r="A474" s="312">
        <v>1711</v>
      </c>
      <c r="B474" s="313" t="s">
        <v>1150</v>
      </c>
      <c r="C474" s="313" t="s">
        <v>449</v>
      </c>
      <c r="D474" s="6" t="s">
        <v>627</v>
      </c>
      <c r="E474" s="6" t="s">
        <v>1340</v>
      </c>
    </row>
    <row r="475" spans="1:5">
      <c r="A475" s="312">
        <v>1712</v>
      </c>
      <c r="B475" s="313" t="s">
        <v>1151</v>
      </c>
      <c r="C475" s="313" t="s">
        <v>450</v>
      </c>
      <c r="D475" s="6" t="s">
        <v>627</v>
      </c>
      <c r="E475" s="6" t="s">
        <v>1340</v>
      </c>
    </row>
    <row r="476" spans="1:5">
      <c r="A476" s="312">
        <v>1713</v>
      </c>
      <c r="B476" s="313" t="s">
        <v>1152</v>
      </c>
      <c r="C476" s="313" t="s">
        <v>451</v>
      </c>
      <c r="D476" s="6" t="s">
        <v>627</v>
      </c>
      <c r="E476" s="6" t="s">
        <v>1340</v>
      </c>
    </row>
    <row r="477" spans="1:5">
      <c r="A477" s="312">
        <v>1714</v>
      </c>
      <c r="B477" s="313" t="s">
        <v>1153</v>
      </c>
      <c r="C477" s="313" t="s">
        <v>452</v>
      </c>
      <c r="D477" s="6" t="s">
        <v>627</v>
      </c>
      <c r="E477" s="6" t="s">
        <v>1340</v>
      </c>
    </row>
    <row r="478" spans="1:5">
      <c r="A478" s="312">
        <v>1715</v>
      </c>
      <c r="B478" s="313" t="s">
        <v>1154</v>
      </c>
      <c r="C478" s="313" t="s">
        <v>453</v>
      </c>
      <c r="D478" s="6" t="s">
        <v>627</v>
      </c>
      <c r="E478" s="6" t="s">
        <v>1340</v>
      </c>
    </row>
    <row r="479" spans="1:5">
      <c r="A479" s="312">
        <v>1716</v>
      </c>
      <c r="B479" s="313" t="s">
        <v>1155</v>
      </c>
      <c r="C479" s="313" t="s">
        <v>454</v>
      </c>
      <c r="D479" s="6" t="s">
        <v>627</v>
      </c>
      <c r="E479" s="6" t="s">
        <v>1340</v>
      </c>
    </row>
    <row r="480" spans="1:5">
      <c r="A480" s="312">
        <v>1717</v>
      </c>
      <c r="B480" s="313" t="s">
        <v>1156</v>
      </c>
      <c r="C480" s="313" t="s">
        <v>455</v>
      </c>
      <c r="D480" s="6" t="s">
        <v>627</v>
      </c>
      <c r="E480" s="6" t="s">
        <v>1340</v>
      </c>
    </row>
    <row r="481" spans="1:5">
      <c r="A481" s="312">
        <v>1718</v>
      </c>
      <c r="B481" s="313" t="s">
        <v>1157</v>
      </c>
      <c r="C481" s="313" t="s">
        <v>456</v>
      </c>
      <c r="D481" s="6" t="s">
        <v>627</v>
      </c>
      <c r="E481" s="6" t="s">
        <v>1340</v>
      </c>
    </row>
    <row r="482" spans="1:5">
      <c r="A482" s="312">
        <v>1720</v>
      </c>
      <c r="B482" s="313" t="s">
        <v>1158</v>
      </c>
      <c r="C482" s="313" t="s">
        <v>457</v>
      </c>
      <c r="D482" s="6" t="s">
        <v>627</v>
      </c>
      <c r="E482" s="6" t="s">
        <v>1340</v>
      </c>
    </row>
    <row r="483" spans="1:5">
      <c r="A483" s="312">
        <v>1721</v>
      </c>
      <c r="B483" s="313" t="s">
        <v>1159</v>
      </c>
      <c r="C483" s="313" t="s">
        <v>458</v>
      </c>
      <c r="D483" s="6" t="s">
        <v>627</v>
      </c>
      <c r="E483" s="6" t="s">
        <v>1340</v>
      </c>
    </row>
    <row r="484" spans="1:5">
      <c r="A484" s="312">
        <v>1722</v>
      </c>
      <c r="B484" s="313" t="s">
        <v>1160</v>
      </c>
      <c r="C484" s="313" t="s">
        <v>459</v>
      </c>
      <c r="D484" s="6" t="s">
        <v>627</v>
      </c>
      <c r="E484" s="6" t="s">
        <v>1340</v>
      </c>
    </row>
    <row r="485" spans="1:5">
      <c r="A485" s="312">
        <v>1723</v>
      </c>
      <c r="B485" s="313" t="s">
        <v>1161</v>
      </c>
      <c r="C485" s="313" t="s">
        <v>460</v>
      </c>
      <c r="D485" s="6" t="s">
        <v>627</v>
      </c>
      <c r="E485" s="6" t="s">
        <v>1340</v>
      </c>
    </row>
    <row r="486" spans="1:5">
      <c r="A486" s="312">
        <v>1724</v>
      </c>
      <c r="B486" s="313" t="s">
        <v>1162</v>
      </c>
      <c r="C486" s="313" t="s">
        <v>461</v>
      </c>
      <c r="D486" s="6" t="s">
        <v>627</v>
      </c>
      <c r="E486" s="6" t="s">
        <v>1340</v>
      </c>
    </row>
    <row r="487" spans="1:5">
      <c r="A487" s="312">
        <v>1725</v>
      </c>
      <c r="B487" s="313" t="s">
        <v>1163</v>
      </c>
      <c r="C487" s="313" t="s">
        <v>462</v>
      </c>
      <c r="D487" s="6" t="s">
        <v>627</v>
      </c>
      <c r="E487" s="6" t="s">
        <v>1340</v>
      </c>
    </row>
    <row r="488" spans="1:5">
      <c r="A488" s="312">
        <v>1726</v>
      </c>
      <c r="B488" s="313" t="s">
        <v>1164</v>
      </c>
      <c r="C488" s="313" t="s">
        <v>463</v>
      </c>
      <c r="D488" s="6" t="s">
        <v>627</v>
      </c>
      <c r="E488" s="6" t="s">
        <v>1340</v>
      </c>
    </row>
    <row r="489" spans="1:5">
      <c r="A489" s="312">
        <v>1727</v>
      </c>
      <c r="B489" s="313" t="s">
        <v>1165</v>
      </c>
      <c r="C489" s="313" t="s">
        <v>464</v>
      </c>
      <c r="D489" s="6" t="s">
        <v>627</v>
      </c>
      <c r="E489" s="6" t="s">
        <v>1340</v>
      </c>
    </row>
    <row r="490" spans="1:5">
      <c r="A490" s="312">
        <v>1728</v>
      </c>
      <c r="B490" s="313" t="s">
        <v>1166</v>
      </c>
      <c r="C490" s="313" t="s">
        <v>465</v>
      </c>
      <c r="D490" s="6" t="s">
        <v>627</v>
      </c>
      <c r="E490" s="6" t="s">
        <v>1340</v>
      </c>
    </row>
    <row r="491" spans="1:5">
      <c r="A491" s="312">
        <v>1729</v>
      </c>
      <c r="B491" s="313" t="s">
        <v>1167</v>
      </c>
      <c r="C491" s="313" t="s">
        <v>466</v>
      </c>
      <c r="D491" s="6" t="s">
        <v>627</v>
      </c>
      <c r="E491" s="6" t="s">
        <v>1340</v>
      </c>
    </row>
    <row r="492" spans="1:5">
      <c r="A492" s="312">
        <v>1730</v>
      </c>
      <c r="B492" s="313" t="s">
        <v>1168</v>
      </c>
      <c r="C492" s="313" t="s">
        <v>467</v>
      </c>
      <c r="D492" s="6" t="s">
        <v>627</v>
      </c>
      <c r="E492" s="6" t="s">
        <v>1340</v>
      </c>
    </row>
    <row r="493" spans="1:5">
      <c r="A493" s="312">
        <v>1731</v>
      </c>
      <c r="B493" s="313" t="s">
        <v>1169</v>
      </c>
      <c r="C493" s="313" t="s">
        <v>468</v>
      </c>
      <c r="D493" s="6" t="s">
        <v>627</v>
      </c>
      <c r="E493" s="6" t="s">
        <v>1340</v>
      </c>
    </row>
    <row r="494" spans="1:5">
      <c r="A494" s="312">
        <v>1732</v>
      </c>
      <c r="B494" s="313" t="s">
        <v>1170</v>
      </c>
      <c r="C494" s="313" t="s">
        <v>469</v>
      </c>
      <c r="D494" s="6" t="s">
        <v>627</v>
      </c>
      <c r="E494" s="6" t="s">
        <v>1340</v>
      </c>
    </row>
    <row r="495" spans="1:5">
      <c r="A495" s="312">
        <v>1733</v>
      </c>
      <c r="B495" s="313" t="s">
        <v>1171</v>
      </c>
      <c r="C495" s="313" t="s">
        <v>470</v>
      </c>
      <c r="D495" s="6" t="s">
        <v>627</v>
      </c>
      <c r="E495" s="6" t="s">
        <v>1340</v>
      </c>
    </row>
    <row r="496" spans="1:5">
      <c r="A496" s="312">
        <v>1734</v>
      </c>
      <c r="B496" s="313" t="s">
        <v>1172</v>
      </c>
      <c r="C496" s="313" t="s">
        <v>471</v>
      </c>
      <c r="D496" s="6" t="s">
        <v>627</v>
      </c>
      <c r="E496" s="6" t="s">
        <v>1340</v>
      </c>
    </row>
    <row r="497" spans="1:5">
      <c r="A497" s="312">
        <v>1735</v>
      </c>
      <c r="B497" s="313" t="s">
        <v>1173</v>
      </c>
      <c r="C497" s="313" t="s">
        <v>472</v>
      </c>
      <c r="D497" s="6" t="s">
        <v>627</v>
      </c>
      <c r="E497" s="6" t="s">
        <v>1340</v>
      </c>
    </row>
    <row r="498" spans="1:5">
      <c r="A498" s="312">
        <v>1736</v>
      </c>
      <c r="B498" s="313" t="s">
        <v>1174</v>
      </c>
      <c r="C498" s="313" t="s">
        <v>473</v>
      </c>
      <c r="D498" s="6" t="s">
        <v>627</v>
      </c>
      <c r="E498" s="6" t="s">
        <v>1340</v>
      </c>
    </row>
    <row r="499" spans="1:5">
      <c r="A499" s="312">
        <v>1737</v>
      </c>
      <c r="B499" s="313" t="s">
        <v>1175</v>
      </c>
      <c r="C499" s="313" t="s">
        <v>474</v>
      </c>
      <c r="D499" s="6" t="s">
        <v>627</v>
      </c>
      <c r="E499" s="6" t="s">
        <v>1340</v>
      </c>
    </row>
    <row r="500" spans="1:5">
      <c r="A500" s="312">
        <v>1738</v>
      </c>
      <c r="B500" s="313" t="s">
        <v>1176</v>
      </c>
      <c r="C500" s="313" t="s">
        <v>475</v>
      </c>
      <c r="D500" s="6" t="s">
        <v>627</v>
      </c>
      <c r="E500" s="6" t="s">
        <v>1340</v>
      </c>
    </row>
    <row r="501" spans="1:5">
      <c r="A501" s="312">
        <v>1739</v>
      </c>
      <c r="B501" s="313" t="s">
        <v>1177</v>
      </c>
      <c r="C501" s="313" t="s">
        <v>476</v>
      </c>
      <c r="D501" s="6" t="s">
        <v>627</v>
      </c>
      <c r="E501" s="6" t="s">
        <v>1340</v>
      </c>
    </row>
    <row r="502" spans="1:5">
      <c r="A502" s="312">
        <v>1740</v>
      </c>
      <c r="B502" s="313" t="s">
        <v>1178</v>
      </c>
      <c r="C502" s="313" t="s">
        <v>477</v>
      </c>
      <c r="D502" s="6" t="s">
        <v>627</v>
      </c>
      <c r="E502" s="6" t="s">
        <v>1340</v>
      </c>
    </row>
    <row r="503" spans="1:5">
      <c r="A503" s="312">
        <v>1741</v>
      </c>
      <c r="B503" s="313" t="s">
        <v>1179</v>
      </c>
      <c r="C503" s="313" t="s">
        <v>478</v>
      </c>
      <c r="D503" s="6" t="s">
        <v>627</v>
      </c>
      <c r="E503" s="6" t="s">
        <v>1340</v>
      </c>
    </row>
    <row r="504" spans="1:5">
      <c r="A504" s="312">
        <v>1742</v>
      </c>
      <c r="B504" s="313" t="s">
        <v>1180</v>
      </c>
      <c r="C504" s="313" t="s">
        <v>479</v>
      </c>
      <c r="D504" s="6" t="s">
        <v>627</v>
      </c>
      <c r="E504" s="6" t="s">
        <v>1340</v>
      </c>
    </row>
    <row r="505" spans="1:5">
      <c r="A505" s="312">
        <v>1743</v>
      </c>
      <c r="B505" s="313" t="s">
        <v>1181</v>
      </c>
      <c r="C505" s="313" t="s">
        <v>480</v>
      </c>
      <c r="D505" s="6" t="s">
        <v>627</v>
      </c>
      <c r="E505" s="6" t="s">
        <v>1340</v>
      </c>
    </row>
    <row r="506" spans="1:5">
      <c r="A506" s="312">
        <v>1744</v>
      </c>
      <c r="B506" s="313" t="s">
        <v>1182</v>
      </c>
      <c r="C506" s="313" t="s">
        <v>481</v>
      </c>
      <c r="D506" s="6" t="s">
        <v>627</v>
      </c>
      <c r="E506" s="6" t="s">
        <v>1340</v>
      </c>
    </row>
    <row r="507" spans="1:5">
      <c r="A507" s="312">
        <v>1745</v>
      </c>
      <c r="B507" s="313" t="s">
        <v>1183</v>
      </c>
      <c r="C507" s="313" t="s">
        <v>482</v>
      </c>
      <c r="D507" s="6" t="s">
        <v>627</v>
      </c>
      <c r="E507" s="6" t="s">
        <v>1340</v>
      </c>
    </row>
    <row r="508" spans="1:5">
      <c r="A508" s="312">
        <v>1746</v>
      </c>
      <c r="B508" s="313" t="s">
        <v>1184</v>
      </c>
      <c r="C508" s="313" t="s">
        <v>483</v>
      </c>
      <c r="D508" s="6" t="s">
        <v>627</v>
      </c>
      <c r="E508" s="6" t="s">
        <v>1340</v>
      </c>
    </row>
    <row r="509" spans="1:5">
      <c r="A509" s="312">
        <v>1747</v>
      </c>
      <c r="B509" s="313" t="s">
        <v>1138</v>
      </c>
      <c r="C509" s="313" t="s">
        <v>1390</v>
      </c>
      <c r="D509" s="6" t="s">
        <v>627</v>
      </c>
      <c r="E509" s="6" t="s">
        <v>1340</v>
      </c>
    </row>
    <row r="510" spans="1:5">
      <c r="A510" s="312">
        <v>1748</v>
      </c>
      <c r="B510" s="313" t="s">
        <v>1185</v>
      </c>
      <c r="C510" s="313" t="s">
        <v>484</v>
      </c>
      <c r="D510" s="6" t="s">
        <v>627</v>
      </c>
      <c r="E510" s="6" t="s">
        <v>1340</v>
      </c>
    </row>
    <row r="511" spans="1:5">
      <c r="A511" s="312">
        <v>1749</v>
      </c>
      <c r="B511" s="313" t="s">
        <v>1186</v>
      </c>
      <c r="C511" s="313" t="s">
        <v>485</v>
      </c>
      <c r="D511" s="6" t="s">
        <v>627</v>
      </c>
      <c r="E511" s="6" t="s">
        <v>1340</v>
      </c>
    </row>
    <row r="512" spans="1:5">
      <c r="A512" s="312">
        <v>1750</v>
      </c>
      <c r="B512" s="313" t="s">
        <v>1187</v>
      </c>
      <c r="C512" s="313" t="s">
        <v>486</v>
      </c>
      <c r="D512" s="6" t="s">
        <v>627</v>
      </c>
      <c r="E512" s="6" t="s">
        <v>1340</v>
      </c>
    </row>
    <row r="513" spans="1:5">
      <c r="A513" s="312">
        <v>1751</v>
      </c>
      <c r="B513" s="313" t="s">
        <v>1188</v>
      </c>
      <c r="C513" s="313" t="s">
        <v>487</v>
      </c>
      <c r="D513" s="6" t="s">
        <v>627</v>
      </c>
      <c r="E513" s="6" t="s">
        <v>1340</v>
      </c>
    </row>
    <row r="514" spans="1:5">
      <c r="A514" s="312">
        <v>1752</v>
      </c>
      <c r="B514" s="313" t="s">
        <v>1189</v>
      </c>
      <c r="C514" s="313" t="s">
        <v>488</v>
      </c>
      <c r="D514" s="6" t="s">
        <v>627</v>
      </c>
      <c r="E514" s="6" t="s">
        <v>1340</v>
      </c>
    </row>
    <row r="515" spans="1:5">
      <c r="A515" s="312">
        <v>1753</v>
      </c>
      <c r="B515" s="313" t="s">
        <v>1190</v>
      </c>
      <c r="C515" s="313" t="s">
        <v>489</v>
      </c>
      <c r="D515" s="6" t="s">
        <v>627</v>
      </c>
      <c r="E515" s="6" t="s">
        <v>1340</v>
      </c>
    </row>
    <row r="516" spans="1:5">
      <c r="A516" s="312">
        <v>1754</v>
      </c>
      <c r="B516" s="313" t="s">
        <v>1191</v>
      </c>
      <c r="C516" s="313" t="s">
        <v>490</v>
      </c>
      <c r="D516" s="6" t="s">
        <v>627</v>
      </c>
      <c r="E516" s="6" t="s">
        <v>1340</v>
      </c>
    </row>
    <row r="517" spans="1:5">
      <c r="A517" s="312">
        <v>1755</v>
      </c>
      <c r="B517" s="313" t="s">
        <v>1192</v>
      </c>
      <c r="C517" s="313" t="s">
        <v>491</v>
      </c>
      <c r="D517" s="6" t="s">
        <v>627</v>
      </c>
      <c r="E517" s="6" t="s">
        <v>1340</v>
      </c>
    </row>
    <row r="518" spans="1:5">
      <c r="A518" s="312">
        <v>1756</v>
      </c>
      <c r="B518" s="313" t="s">
        <v>1193</v>
      </c>
      <c r="C518" s="313" t="s">
        <v>492</v>
      </c>
      <c r="D518" s="6" t="s">
        <v>627</v>
      </c>
      <c r="E518" s="6" t="s">
        <v>1340</v>
      </c>
    </row>
    <row r="519" spans="1:5">
      <c r="A519" s="312">
        <v>1801</v>
      </c>
      <c r="B519" s="313" t="s">
        <v>1194</v>
      </c>
      <c r="C519" s="313" t="s">
        <v>493</v>
      </c>
      <c r="D519" s="6" t="s">
        <v>627</v>
      </c>
      <c r="E519" s="6" t="s">
        <v>1340</v>
      </c>
    </row>
    <row r="520" spans="1:5">
      <c r="A520" s="312">
        <v>1802</v>
      </c>
      <c r="B520" s="313" t="s">
        <v>1176</v>
      </c>
      <c r="C520" s="313" t="s">
        <v>475</v>
      </c>
      <c r="D520" s="6" t="s">
        <v>627</v>
      </c>
      <c r="E520" s="6" t="s">
        <v>1340</v>
      </c>
    </row>
    <row r="521" spans="1:5">
      <c r="A521" s="312">
        <v>1803</v>
      </c>
      <c r="B521" s="313" t="s">
        <v>1195</v>
      </c>
      <c r="C521" s="313" t="s">
        <v>494</v>
      </c>
      <c r="D521" s="6" t="s">
        <v>627</v>
      </c>
      <c r="E521" s="6" t="s">
        <v>1340</v>
      </c>
    </row>
    <row r="522" spans="1:5">
      <c r="A522" s="312">
        <v>1805</v>
      </c>
      <c r="B522" s="313" t="s">
        <v>1196</v>
      </c>
      <c r="C522" s="313" t="s">
        <v>495</v>
      </c>
      <c r="D522" s="6" t="s">
        <v>627</v>
      </c>
      <c r="E522" s="6" t="s">
        <v>1340</v>
      </c>
    </row>
    <row r="523" spans="1:5">
      <c r="A523" s="312">
        <v>1806</v>
      </c>
      <c r="B523" s="313" t="s">
        <v>1197</v>
      </c>
      <c r="C523" s="313" t="s">
        <v>496</v>
      </c>
      <c r="D523" s="6" t="s">
        <v>627</v>
      </c>
      <c r="E523" s="6" t="s">
        <v>1340</v>
      </c>
    </row>
    <row r="524" spans="1:5">
      <c r="A524" s="312">
        <v>1807</v>
      </c>
      <c r="B524" s="313" t="s">
        <v>1198</v>
      </c>
      <c r="C524" s="313" t="s">
        <v>497</v>
      </c>
      <c r="D524" s="6" t="s">
        <v>627</v>
      </c>
      <c r="E524" s="6" t="s">
        <v>1340</v>
      </c>
    </row>
    <row r="525" spans="1:5">
      <c r="A525" s="312">
        <v>1808</v>
      </c>
      <c r="B525" s="313" t="s">
        <v>1199</v>
      </c>
      <c r="C525" s="313" t="s">
        <v>498</v>
      </c>
      <c r="D525" s="6" t="s">
        <v>627</v>
      </c>
      <c r="E525" s="6" t="s">
        <v>1340</v>
      </c>
    </row>
    <row r="526" spans="1:5">
      <c r="A526" s="312">
        <v>1809</v>
      </c>
      <c r="B526" s="313" t="s">
        <v>1200</v>
      </c>
      <c r="C526" s="313" t="s">
        <v>499</v>
      </c>
      <c r="D526" s="6" t="s">
        <v>627</v>
      </c>
      <c r="E526" s="6" t="s">
        <v>1340</v>
      </c>
    </row>
    <row r="527" spans="1:5">
      <c r="A527" s="312">
        <v>1810</v>
      </c>
      <c r="B527" s="313" t="s">
        <v>1201</v>
      </c>
      <c r="C527" s="313" t="s">
        <v>500</v>
      </c>
      <c r="D527" s="6" t="s">
        <v>627</v>
      </c>
      <c r="E527" s="6" t="s">
        <v>1340</v>
      </c>
    </row>
    <row r="528" spans="1:5">
      <c r="A528" s="312">
        <v>1811</v>
      </c>
      <c r="B528" s="313" t="s">
        <v>1202</v>
      </c>
      <c r="C528" s="313" t="s">
        <v>501</v>
      </c>
      <c r="D528" s="6" t="s">
        <v>627</v>
      </c>
      <c r="E528" s="6" t="s">
        <v>1340</v>
      </c>
    </row>
    <row r="529" spans="1:5">
      <c r="A529" s="312">
        <v>1812</v>
      </c>
      <c r="B529" s="313" t="s">
        <v>1203</v>
      </c>
      <c r="C529" s="313" t="s">
        <v>502</v>
      </c>
      <c r="D529" s="6" t="s">
        <v>627</v>
      </c>
      <c r="E529" s="6" t="s">
        <v>1340</v>
      </c>
    </row>
    <row r="530" spans="1:5">
      <c r="A530" s="312">
        <v>1813</v>
      </c>
      <c r="B530" s="313" t="s">
        <v>1204</v>
      </c>
      <c r="C530" s="313" t="s">
        <v>503</v>
      </c>
      <c r="D530" s="6" t="s">
        <v>627</v>
      </c>
      <c r="E530" s="6" t="s">
        <v>1340</v>
      </c>
    </row>
    <row r="531" spans="1:5">
      <c r="A531" s="312">
        <v>1814</v>
      </c>
      <c r="B531" s="313" t="s">
        <v>1205</v>
      </c>
      <c r="C531" s="313" t="s">
        <v>504</v>
      </c>
      <c r="D531" s="6" t="s">
        <v>627</v>
      </c>
      <c r="E531" s="6" t="s">
        <v>1340</v>
      </c>
    </row>
    <row r="532" spans="1:5">
      <c r="A532" s="312">
        <v>1815</v>
      </c>
      <c r="B532" s="313" t="s">
        <v>1187</v>
      </c>
      <c r="C532" s="313" t="s">
        <v>486</v>
      </c>
      <c r="D532" s="6" t="s">
        <v>627</v>
      </c>
      <c r="E532" s="6" t="s">
        <v>1340</v>
      </c>
    </row>
    <row r="533" spans="1:5">
      <c r="A533" s="312">
        <v>1816</v>
      </c>
      <c r="B533" s="313" t="s">
        <v>1206</v>
      </c>
      <c r="C533" s="313" t="s">
        <v>505</v>
      </c>
      <c r="D533" s="6" t="s">
        <v>627</v>
      </c>
      <c r="E533" s="6" t="s">
        <v>1340</v>
      </c>
    </row>
    <row r="534" spans="1:5">
      <c r="A534" s="312">
        <v>1817</v>
      </c>
      <c r="B534" s="313" t="s">
        <v>1207</v>
      </c>
      <c r="C534" s="313" t="s">
        <v>506</v>
      </c>
      <c r="D534" s="6" t="s">
        <v>627</v>
      </c>
      <c r="E534" s="6" t="s">
        <v>1340</v>
      </c>
    </row>
    <row r="535" spans="1:5">
      <c r="A535" s="312">
        <v>1818</v>
      </c>
      <c r="B535" s="313" t="s">
        <v>1208</v>
      </c>
      <c r="C535" s="313" t="s">
        <v>507</v>
      </c>
      <c r="D535" s="6" t="s">
        <v>627</v>
      </c>
      <c r="E535" s="6" t="s">
        <v>1340</v>
      </c>
    </row>
    <row r="536" spans="1:5">
      <c r="A536" s="312">
        <v>1819</v>
      </c>
      <c r="B536" s="313" t="s">
        <v>1209</v>
      </c>
      <c r="C536" s="313" t="s">
        <v>508</v>
      </c>
      <c r="D536" s="6" t="s">
        <v>627</v>
      </c>
      <c r="E536" s="6" t="s">
        <v>1340</v>
      </c>
    </row>
    <row r="537" spans="1:5">
      <c r="A537" s="312">
        <v>1820</v>
      </c>
      <c r="B537" s="313" t="s">
        <v>1210</v>
      </c>
      <c r="C537" s="313" t="s">
        <v>509</v>
      </c>
      <c r="D537" s="6" t="s">
        <v>627</v>
      </c>
      <c r="E537" s="6" t="s">
        <v>1340</v>
      </c>
    </row>
    <row r="538" spans="1:5">
      <c r="A538" s="312">
        <v>1901</v>
      </c>
      <c r="B538" s="313" t="s">
        <v>1211</v>
      </c>
      <c r="C538" s="313" t="s">
        <v>510</v>
      </c>
      <c r="D538" s="6" t="s">
        <v>627</v>
      </c>
      <c r="E538" s="6" t="s">
        <v>1340</v>
      </c>
    </row>
    <row r="539" spans="1:5">
      <c r="A539" s="312">
        <v>1902</v>
      </c>
      <c r="B539" s="313" t="s">
        <v>1212</v>
      </c>
      <c r="C539" s="313" t="s">
        <v>511</v>
      </c>
      <c r="D539" s="6" t="s">
        <v>627</v>
      </c>
      <c r="E539" s="6" t="s">
        <v>1340</v>
      </c>
    </row>
    <row r="540" spans="1:5">
      <c r="A540" s="312">
        <v>1903</v>
      </c>
      <c r="B540" s="313" t="s">
        <v>1213</v>
      </c>
      <c r="C540" s="313" t="s">
        <v>512</v>
      </c>
      <c r="D540" s="6" t="s">
        <v>627</v>
      </c>
      <c r="E540" s="6" t="s">
        <v>1340</v>
      </c>
    </row>
    <row r="541" spans="1:5">
      <c r="A541" s="312">
        <v>1904</v>
      </c>
      <c r="B541" s="313" t="s">
        <v>1214</v>
      </c>
      <c r="C541" s="313" t="s">
        <v>513</v>
      </c>
      <c r="D541" s="6" t="s">
        <v>627</v>
      </c>
      <c r="E541" s="6" t="s">
        <v>1340</v>
      </c>
    </row>
    <row r="542" spans="1:5">
      <c r="A542" s="312">
        <v>1905</v>
      </c>
      <c r="B542" s="313" t="s">
        <v>1215</v>
      </c>
      <c r="C542" s="313" t="s">
        <v>514</v>
      </c>
      <c r="D542" s="6" t="s">
        <v>627</v>
      </c>
      <c r="E542" s="6" t="s">
        <v>1340</v>
      </c>
    </row>
    <row r="543" spans="1:5">
      <c r="A543" s="312">
        <v>1906</v>
      </c>
      <c r="B543" s="313" t="s">
        <v>1191</v>
      </c>
      <c r="C543" s="313" t="s">
        <v>490</v>
      </c>
      <c r="D543" s="6" t="s">
        <v>627</v>
      </c>
      <c r="E543" s="6" t="s">
        <v>1340</v>
      </c>
    </row>
    <row r="544" spans="1:5">
      <c r="A544" s="312">
        <v>1907</v>
      </c>
      <c r="B544" s="313" t="s">
        <v>1216</v>
      </c>
      <c r="C544" s="313" t="s">
        <v>515</v>
      </c>
      <c r="D544" s="6" t="s">
        <v>627</v>
      </c>
      <c r="E544" s="6" t="s">
        <v>1340</v>
      </c>
    </row>
    <row r="545" spans="1:5">
      <c r="A545" s="312">
        <v>1908</v>
      </c>
      <c r="B545" s="313" t="s">
        <v>1217</v>
      </c>
      <c r="C545" s="313" t="s">
        <v>516</v>
      </c>
      <c r="D545" s="6" t="s">
        <v>627</v>
      </c>
      <c r="E545" s="6" t="s">
        <v>1340</v>
      </c>
    </row>
    <row r="546" spans="1:5">
      <c r="A546" s="312">
        <v>1909</v>
      </c>
      <c r="B546" s="313" t="s">
        <v>1137</v>
      </c>
      <c r="C546" s="313" t="s">
        <v>440</v>
      </c>
      <c r="D546" s="6" t="s">
        <v>627</v>
      </c>
      <c r="E546" s="6" t="s">
        <v>1340</v>
      </c>
    </row>
    <row r="547" spans="1:5">
      <c r="A547" s="312">
        <v>1910</v>
      </c>
      <c r="B547" s="313" t="s">
        <v>1218</v>
      </c>
      <c r="C547" s="313" t="s">
        <v>517</v>
      </c>
      <c r="D547" s="6" t="s">
        <v>627</v>
      </c>
      <c r="E547" s="6" t="s">
        <v>1340</v>
      </c>
    </row>
    <row r="548" spans="1:5">
      <c r="A548" s="312">
        <v>1911</v>
      </c>
      <c r="B548" s="313" t="s">
        <v>1219</v>
      </c>
      <c r="C548" s="313" t="s">
        <v>518</v>
      </c>
      <c r="D548" s="6" t="s">
        <v>627</v>
      </c>
      <c r="E548" s="6" t="s">
        <v>1340</v>
      </c>
    </row>
    <row r="549" spans="1:5">
      <c r="A549" s="312">
        <v>1912</v>
      </c>
      <c r="B549" s="313" t="s">
        <v>1220</v>
      </c>
      <c r="C549" s="313" t="s">
        <v>519</v>
      </c>
      <c r="D549" s="6" t="s">
        <v>627</v>
      </c>
      <c r="E549" s="6" t="s">
        <v>1340</v>
      </c>
    </row>
    <row r="550" spans="1:5">
      <c r="A550" s="312">
        <v>1913</v>
      </c>
      <c r="B550" s="313" t="s">
        <v>1221</v>
      </c>
      <c r="C550" s="313" t="s">
        <v>520</v>
      </c>
      <c r="D550" s="6" t="s">
        <v>627</v>
      </c>
      <c r="E550" s="6" t="s">
        <v>1340</v>
      </c>
    </row>
    <row r="551" spans="1:5">
      <c r="A551" s="312">
        <v>1914</v>
      </c>
      <c r="B551" s="313" t="s">
        <v>1222</v>
      </c>
      <c r="C551" s="313" t="s">
        <v>521</v>
      </c>
      <c r="D551" s="6" t="s">
        <v>627</v>
      </c>
      <c r="E551" s="6" t="s">
        <v>1340</v>
      </c>
    </row>
    <row r="552" spans="1:5">
      <c r="A552" s="312">
        <v>1915</v>
      </c>
      <c r="B552" s="313" t="s">
        <v>1223</v>
      </c>
      <c r="C552" s="313" t="s">
        <v>522</v>
      </c>
      <c r="D552" s="6" t="s">
        <v>627</v>
      </c>
      <c r="E552" s="6" t="s">
        <v>1340</v>
      </c>
    </row>
    <row r="553" spans="1:5">
      <c r="A553" s="312">
        <v>2301</v>
      </c>
      <c r="B553" s="313" t="s">
        <v>1224</v>
      </c>
      <c r="C553" s="313" t="s">
        <v>523</v>
      </c>
      <c r="D553" s="6" t="s">
        <v>627</v>
      </c>
      <c r="E553" s="6" t="s">
        <v>1336</v>
      </c>
    </row>
    <row r="554" spans="1:5">
      <c r="A554" s="312">
        <v>2302</v>
      </c>
      <c r="B554" s="313" t="s">
        <v>1225</v>
      </c>
      <c r="C554" s="313" t="s">
        <v>524</v>
      </c>
      <c r="D554" s="6" t="s">
        <v>627</v>
      </c>
      <c r="E554" s="6" t="s">
        <v>1336</v>
      </c>
    </row>
    <row r="555" spans="1:5">
      <c r="A555" s="312">
        <v>2303</v>
      </c>
      <c r="B555" s="313" t="s">
        <v>1226</v>
      </c>
      <c r="C555" s="313" t="s">
        <v>1394</v>
      </c>
      <c r="D555" s="6" t="s">
        <v>627</v>
      </c>
      <c r="E555" s="6" t="s">
        <v>1336</v>
      </c>
    </row>
    <row r="556" spans="1:5">
      <c r="A556" s="312">
        <v>2311</v>
      </c>
      <c r="B556" s="313" t="s">
        <v>1227</v>
      </c>
      <c r="C556" s="313" t="s">
        <v>1227</v>
      </c>
      <c r="D556" s="6" t="s">
        <v>627</v>
      </c>
      <c r="E556" s="6" t="s">
        <v>1332</v>
      </c>
    </row>
    <row r="557" spans="1:5">
      <c r="A557" s="312">
        <v>2312</v>
      </c>
      <c r="B557" s="313" t="s">
        <v>525</v>
      </c>
      <c r="C557" s="313" t="s">
        <v>525</v>
      </c>
      <c r="D557" s="6" t="s">
        <v>627</v>
      </c>
      <c r="E557" s="6" t="s">
        <v>1336</v>
      </c>
    </row>
    <row r="558" spans="1:5">
      <c r="A558" s="312">
        <v>2313</v>
      </c>
      <c r="B558" s="313" t="s">
        <v>526</v>
      </c>
      <c r="C558" s="313" t="s">
        <v>526</v>
      </c>
      <c r="D558" s="6" t="s">
        <v>627</v>
      </c>
      <c r="E558" s="6" t="s">
        <v>1336</v>
      </c>
    </row>
    <row r="559" spans="1:5">
      <c r="A559" s="312">
        <v>2314</v>
      </c>
      <c r="B559" s="313" t="s">
        <v>527</v>
      </c>
      <c r="C559" s="313" t="s">
        <v>527</v>
      </c>
      <c r="D559" s="6" t="s">
        <v>627</v>
      </c>
      <c r="E559" s="6" t="s">
        <v>1336</v>
      </c>
    </row>
    <row r="560" spans="1:5">
      <c r="A560" s="312">
        <v>2315</v>
      </c>
      <c r="B560" s="313" t="s">
        <v>1228</v>
      </c>
      <c r="C560" s="313" t="s">
        <v>528</v>
      </c>
      <c r="D560" s="6" t="s">
        <v>627</v>
      </c>
      <c r="E560" s="6" t="s">
        <v>1336</v>
      </c>
    </row>
    <row r="561" spans="1:5">
      <c r="A561" s="312">
        <v>2316</v>
      </c>
      <c r="B561" s="313" t="s">
        <v>1229</v>
      </c>
      <c r="C561" s="313" t="s">
        <v>529</v>
      </c>
      <c r="D561" s="6" t="s">
        <v>627</v>
      </c>
      <c r="E561" s="6" t="s">
        <v>1336</v>
      </c>
    </row>
    <row r="562" spans="1:5">
      <c r="A562" s="312">
        <v>2317</v>
      </c>
      <c r="B562" s="313" t="s">
        <v>1230</v>
      </c>
      <c r="C562" s="313" t="s">
        <v>530</v>
      </c>
      <c r="D562" s="6" t="s">
        <v>627</v>
      </c>
      <c r="E562" s="6" t="s">
        <v>1336</v>
      </c>
    </row>
    <row r="563" spans="1:5">
      <c r="A563" s="312">
        <v>2318</v>
      </c>
      <c r="B563" s="313" t="s">
        <v>1231</v>
      </c>
      <c r="C563" s="313" t="s">
        <v>1395</v>
      </c>
      <c r="D563" s="6" t="s">
        <v>627</v>
      </c>
      <c r="E563" s="6" t="s">
        <v>1336</v>
      </c>
    </row>
    <row r="564" spans="1:5">
      <c r="A564" s="312">
        <v>2319</v>
      </c>
      <c r="B564" s="313" t="s">
        <v>531</v>
      </c>
      <c r="C564" s="313" t="s">
        <v>531</v>
      </c>
      <c r="D564" s="6" t="s">
        <v>627</v>
      </c>
      <c r="E564" s="6" t="s">
        <v>1336</v>
      </c>
    </row>
    <row r="565" spans="1:5">
      <c r="A565" s="312">
        <v>2320</v>
      </c>
      <c r="B565" s="313" t="s">
        <v>532</v>
      </c>
      <c r="C565" s="313" t="s">
        <v>532</v>
      </c>
      <c r="D565" s="6" t="s">
        <v>627</v>
      </c>
      <c r="E565" s="6" t="s">
        <v>1336</v>
      </c>
    </row>
    <row r="566" spans="1:5">
      <c r="A566" s="312">
        <v>2322</v>
      </c>
      <c r="B566" s="313" t="s">
        <v>533</v>
      </c>
      <c r="C566" s="313" t="s">
        <v>533</v>
      </c>
      <c r="D566" s="6" t="s">
        <v>627</v>
      </c>
      <c r="E566" s="6" t="s">
        <v>1341</v>
      </c>
    </row>
    <row r="567" spans="1:5">
      <c r="A567" s="312">
        <v>2323</v>
      </c>
      <c r="B567" s="313" t="s">
        <v>534</v>
      </c>
      <c r="C567" s="313" t="s">
        <v>534</v>
      </c>
      <c r="D567" s="6" t="s">
        <v>627</v>
      </c>
      <c r="E567" s="6" t="s">
        <v>1341</v>
      </c>
    </row>
    <row r="568" spans="1:5">
      <c r="A568" s="312">
        <v>2324</v>
      </c>
      <c r="B568" s="313" t="s">
        <v>535</v>
      </c>
      <c r="C568" s="313" t="s">
        <v>535</v>
      </c>
      <c r="D568" s="6" t="s">
        <v>627</v>
      </c>
      <c r="E568" s="6" t="s">
        <v>1341</v>
      </c>
    </row>
    <row r="569" spans="1:5">
      <c r="A569" s="312">
        <v>2325</v>
      </c>
      <c r="B569" s="313" t="s">
        <v>536</v>
      </c>
      <c r="C569" s="313" t="s">
        <v>536</v>
      </c>
      <c r="D569" s="6" t="s">
        <v>627</v>
      </c>
      <c r="E569" s="6" t="s">
        <v>1341</v>
      </c>
    </row>
    <row r="570" spans="1:5">
      <c r="A570" s="312">
        <v>2326</v>
      </c>
      <c r="B570" s="313" t="s">
        <v>537</v>
      </c>
      <c r="C570" s="313" t="s">
        <v>537</v>
      </c>
      <c r="D570" s="6" t="s">
        <v>627</v>
      </c>
      <c r="E570" s="6" t="s">
        <v>1341</v>
      </c>
    </row>
    <row r="571" spans="1:5">
      <c r="A571" s="312">
        <v>2327</v>
      </c>
      <c r="B571" s="313" t="s">
        <v>538</v>
      </c>
      <c r="C571" s="313" t="s">
        <v>538</v>
      </c>
      <c r="D571" s="6" t="s">
        <v>627</v>
      </c>
      <c r="E571" s="6" t="s">
        <v>1341</v>
      </c>
    </row>
    <row r="572" spans="1:5">
      <c r="A572" s="312">
        <v>2328</v>
      </c>
      <c r="B572" s="313" t="s">
        <v>612</v>
      </c>
      <c r="C572" s="313" t="s">
        <v>612</v>
      </c>
      <c r="D572" s="6" t="s">
        <v>627</v>
      </c>
      <c r="E572" s="6" t="s">
        <v>1341</v>
      </c>
    </row>
    <row r="573" spans="1:5">
      <c r="A573" s="312">
        <v>2330</v>
      </c>
      <c r="B573" s="313" t="s">
        <v>1232</v>
      </c>
      <c r="C573" s="313" t="s">
        <v>1232</v>
      </c>
      <c r="D573" s="6" t="s">
        <v>627</v>
      </c>
      <c r="E573" s="6" t="s">
        <v>1341</v>
      </c>
    </row>
    <row r="574" spans="1:5">
      <c r="A574" s="312">
        <v>2331</v>
      </c>
      <c r="B574" s="313" t="s">
        <v>1233</v>
      </c>
      <c r="C574" s="313" t="s">
        <v>1233</v>
      </c>
      <c r="D574" s="6" t="s">
        <v>627</v>
      </c>
      <c r="E574" s="6" t="s">
        <v>1341</v>
      </c>
    </row>
    <row r="575" spans="1:5">
      <c r="A575" s="312">
        <v>2333</v>
      </c>
      <c r="B575" s="313" t="s">
        <v>1234</v>
      </c>
      <c r="C575" s="313" t="s">
        <v>1234</v>
      </c>
      <c r="D575" s="6" t="s">
        <v>627</v>
      </c>
      <c r="E575" s="6" t="s">
        <v>1341</v>
      </c>
    </row>
    <row r="576" spans="1:5">
      <c r="A576" s="312">
        <v>2334</v>
      </c>
      <c r="B576" s="313" t="s">
        <v>1235</v>
      </c>
      <c r="C576" s="313" t="s">
        <v>1235</v>
      </c>
      <c r="D576" s="6" t="s">
        <v>627</v>
      </c>
      <c r="E576" s="6" t="s">
        <v>1336</v>
      </c>
    </row>
    <row r="577" spans="1:5">
      <c r="A577" s="312">
        <v>2335</v>
      </c>
      <c r="B577" s="313" t="s">
        <v>1396</v>
      </c>
      <c r="C577" s="313" t="s">
        <v>1396</v>
      </c>
      <c r="D577" s="6" t="s">
        <v>627</v>
      </c>
      <c r="E577" s="6" t="s">
        <v>1335</v>
      </c>
    </row>
    <row r="578" spans="1:5">
      <c r="A578" s="312">
        <v>2336</v>
      </c>
      <c r="B578" s="313" t="s">
        <v>1236</v>
      </c>
      <c r="C578" s="313" t="s">
        <v>1236</v>
      </c>
      <c r="D578" s="6" t="s">
        <v>627</v>
      </c>
      <c r="E578" s="6" t="s">
        <v>1335</v>
      </c>
    </row>
    <row r="579" spans="1:5">
      <c r="A579" s="312">
        <v>2337</v>
      </c>
      <c r="B579" s="313" t="s">
        <v>1397</v>
      </c>
      <c r="C579" s="313" t="s">
        <v>1397</v>
      </c>
      <c r="D579" s="6" t="s">
        <v>627</v>
      </c>
      <c r="E579" s="6" t="s">
        <v>1341</v>
      </c>
    </row>
    <row r="580" spans="1:5">
      <c r="A580" s="312">
        <v>2338</v>
      </c>
      <c r="B580" s="313" t="s">
        <v>1398</v>
      </c>
      <c r="C580" s="313" t="s">
        <v>1398</v>
      </c>
      <c r="D580" s="6" t="s">
        <v>627</v>
      </c>
      <c r="E580" s="6" t="s">
        <v>1341</v>
      </c>
    </row>
    <row r="581" spans="1:5">
      <c r="A581" s="312">
        <v>2339</v>
      </c>
      <c r="B581" s="313" t="s">
        <v>1399</v>
      </c>
      <c r="C581" s="313" t="s">
        <v>1399</v>
      </c>
      <c r="D581" s="6" t="s">
        <v>627</v>
      </c>
      <c r="E581" s="6" t="s">
        <v>1335</v>
      </c>
    </row>
    <row r="582" spans="1:5">
      <c r="A582" s="312">
        <v>2341</v>
      </c>
      <c r="B582" s="313" t="s">
        <v>1400</v>
      </c>
      <c r="C582" s="313" t="s">
        <v>1400</v>
      </c>
      <c r="D582" s="6" t="s">
        <v>627</v>
      </c>
      <c r="E582" s="6" t="s">
        <v>1342</v>
      </c>
    </row>
    <row r="583" spans="1:5">
      <c r="A583" s="312">
        <v>3301</v>
      </c>
      <c r="B583" s="313" t="s">
        <v>1237</v>
      </c>
      <c r="C583" s="313" t="s">
        <v>1253</v>
      </c>
      <c r="D583" s="6" t="s">
        <v>627</v>
      </c>
      <c r="E583" s="6" t="s">
        <v>1342</v>
      </c>
    </row>
    <row r="584" spans="1:5">
      <c r="A584" s="312">
        <v>3401</v>
      </c>
      <c r="B584" s="313" t="s">
        <v>1238</v>
      </c>
      <c r="C584" s="313" t="s">
        <v>1401</v>
      </c>
      <c r="D584" s="6" t="s">
        <v>627</v>
      </c>
      <c r="E584" s="6" t="s">
        <v>1342</v>
      </c>
    </row>
    <row r="585" spans="1:5">
      <c r="A585" s="312">
        <v>4601</v>
      </c>
      <c r="B585" s="313" t="s">
        <v>1239</v>
      </c>
      <c r="C585" s="313" t="s">
        <v>1254</v>
      </c>
      <c r="D585" s="6" t="s">
        <v>627</v>
      </c>
      <c r="E585" s="6" t="s">
        <v>1343</v>
      </c>
    </row>
    <row r="586" spans="1:5">
      <c r="A586" s="312" t="s">
        <v>548</v>
      </c>
      <c r="B586" s="313" t="s">
        <v>1407</v>
      </c>
      <c r="C586" s="313" t="s">
        <v>588</v>
      </c>
      <c r="D586" s="6" t="s">
        <v>627</v>
      </c>
      <c r="E586" s="6" t="s">
        <v>1328</v>
      </c>
    </row>
    <row r="587" spans="1:5">
      <c r="A587" s="312" t="s">
        <v>1375</v>
      </c>
      <c r="B587" s="313" t="s">
        <v>33</v>
      </c>
      <c r="C587" s="313" t="s">
        <v>1265</v>
      </c>
      <c r="D587" s="6" t="s">
        <v>627</v>
      </c>
      <c r="E587" s="6" t="s">
        <v>1328</v>
      </c>
    </row>
    <row r="588" spans="1:5">
      <c r="A588" s="312" t="s">
        <v>549</v>
      </c>
      <c r="B588" s="313" t="s">
        <v>1408</v>
      </c>
      <c r="C588" s="313" t="s">
        <v>1255</v>
      </c>
      <c r="D588" s="6" t="s">
        <v>627</v>
      </c>
      <c r="E588" s="6" t="s">
        <v>1328</v>
      </c>
    </row>
    <row r="589" spans="1:5">
      <c r="A589" s="312" t="s">
        <v>550</v>
      </c>
      <c r="B589" s="313" t="s">
        <v>1409</v>
      </c>
      <c r="C589" s="313" t="s">
        <v>589</v>
      </c>
      <c r="D589" s="6" t="s">
        <v>627</v>
      </c>
      <c r="E589" s="6" t="s">
        <v>1328</v>
      </c>
    </row>
    <row r="590" spans="1:5">
      <c r="A590" s="312" t="s">
        <v>667</v>
      </c>
      <c r="B590" s="313" t="s">
        <v>1327</v>
      </c>
      <c r="C590" s="313" t="s">
        <v>1256</v>
      </c>
      <c r="D590" s="6" t="s">
        <v>627</v>
      </c>
      <c r="E590" s="6" t="s">
        <v>1328</v>
      </c>
    </row>
    <row r="591" spans="1:5">
      <c r="C591" s="259"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 zoomScale="85" zoomScaleNormal="85" workbookViewId="0">
      <selection activeCell="B1" sqref="B1"/>
    </sheetView>
  </sheetViews>
  <sheetFormatPr baseColWidth="10" defaultColWidth="11.42578125" defaultRowHeight="15"/>
  <cols>
    <col min="1" max="1" width="12" hidden="1" customWidth="1"/>
    <col min="2" max="2" width="12.7109375" style="245" customWidth="1"/>
    <col min="3" max="3" width="86.42578125" hidden="1" customWidth="1"/>
    <col min="4" max="4" width="55" style="273" customWidth="1"/>
    <col min="5" max="5" width="10" style="245" bestFit="1" customWidth="1"/>
    <col min="6" max="8" width="17" style="245" customWidth="1"/>
    <col min="9" max="17" width="17" style="245" hidden="1" customWidth="1"/>
    <col min="18" max="18" width="17.7109375" style="245" bestFit="1" customWidth="1"/>
    <col min="19" max="19" width="17.7109375" style="245" customWidth="1"/>
    <col min="20" max="20" width="21.7109375" hidden="1" customWidth="1"/>
    <col min="21" max="21" width="9.42578125" hidden="1" customWidth="1"/>
    <col min="22" max="22" width="33.5703125" hidden="1" customWidth="1"/>
    <col min="23" max="23" width="33.5703125" style="245" customWidth="1"/>
    <col min="24" max="26" width="11.42578125" style="245" hidden="1" customWidth="1"/>
    <col min="27" max="27" width="35.85546875" style="245" hidden="1" customWidth="1"/>
    <col min="28" max="16384" width="11.42578125" style="245"/>
  </cols>
  <sheetData>
    <row r="1" spans="1:27">
      <c r="B1" s="252" t="s">
        <v>1313</v>
      </c>
      <c r="C1" s="252"/>
      <c r="D1" s="266"/>
      <c r="E1" s="252"/>
      <c r="F1" s="252"/>
      <c r="G1" s="252"/>
      <c r="H1" s="252"/>
      <c r="I1" s="252"/>
      <c r="J1" s="252"/>
      <c r="K1" s="252"/>
      <c r="L1" s="252"/>
      <c r="M1" s="252"/>
      <c r="N1" s="252"/>
      <c r="O1" s="252"/>
      <c r="P1" s="252"/>
      <c r="Q1" s="252"/>
      <c r="R1" s="252"/>
      <c r="S1" s="252"/>
      <c r="T1" s="252"/>
      <c r="U1" s="252"/>
      <c r="V1" s="252"/>
      <c r="W1" s="252"/>
    </row>
    <row r="2" spans="1:27">
      <c r="B2" s="249" t="s">
        <v>5743</v>
      </c>
      <c r="C2" s="249"/>
      <c r="D2" s="321"/>
      <c r="E2" s="249"/>
      <c r="F2" s="249"/>
      <c r="G2" s="249"/>
      <c r="H2" s="249"/>
      <c r="I2" s="249"/>
      <c r="J2" s="249"/>
      <c r="K2" s="249"/>
      <c r="L2" s="249"/>
      <c r="M2" s="249"/>
      <c r="N2" s="249"/>
      <c r="O2" s="249"/>
      <c r="P2" s="249"/>
      <c r="Q2" s="249"/>
      <c r="R2" s="249"/>
      <c r="S2" s="249"/>
      <c r="T2" s="249"/>
      <c r="U2" s="249"/>
      <c r="V2" s="249"/>
      <c r="W2" s="249"/>
    </row>
    <row r="3" spans="1:27">
      <c r="B3" s="249" t="str">
        <f ca="1">+"Fecha de Corte: "&amp;TEXT(TODAY(),"dd/mm/yyyy")</f>
        <v>Fecha de Corte: 10/04/2023</v>
      </c>
      <c r="C3" s="249"/>
      <c r="D3" s="321"/>
      <c r="E3" s="249"/>
      <c r="F3" s="249"/>
      <c r="G3" s="249"/>
      <c r="H3" s="249"/>
      <c r="I3" s="249"/>
      <c r="J3" s="249"/>
      <c r="K3" s="249"/>
      <c r="L3" s="249"/>
      <c r="M3" s="249"/>
      <c r="N3" s="249"/>
      <c r="O3" s="249"/>
      <c r="P3" s="249"/>
      <c r="Q3" s="249"/>
      <c r="R3" s="249"/>
      <c r="S3" s="249"/>
      <c r="T3" s="249"/>
      <c r="U3" s="249"/>
      <c r="V3" s="249"/>
      <c r="W3" s="249"/>
    </row>
    <row r="4" spans="1:27" thickBot="1">
      <c r="A4" s="241"/>
      <c r="C4" s="242"/>
      <c r="T4" s="241"/>
      <c r="U4" s="241"/>
      <c r="V4" s="241"/>
    </row>
    <row r="5" spans="1:27" ht="14.25" thickBot="1">
      <c r="A5" s="243" t="s">
        <v>1346</v>
      </c>
      <c r="B5" s="243" t="s">
        <v>657</v>
      </c>
      <c r="C5" s="244" t="s">
        <v>664</v>
      </c>
      <c r="D5" s="267" t="s">
        <v>664</v>
      </c>
      <c r="E5" s="243" t="s">
        <v>1314</v>
      </c>
      <c r="F5" s="243" t="s">
        <v>1296</v>
      </c>
      <c r="G5" s="243" t="s">
        <v>1297</v>
      </c>
      <c r="H5" s="243" t="s">
        <v>1298</v>
      </c>
      <c r="I5" s="243" t="s">
        <v>1299</v>
      </c>
      <c r="J5" s="243" t="s">
        <v>1300</v>
      </c>
      <c r="K5" s="243" t="s">
        <v>1301</v>
      </c>
      <c r="L5" s="243" t="s">
        <v>1302</v>
      </c>
      <c r="M5" s="243" t="s">
        <v>1303</v>
      </c>
      <c r="N5" s="243" t="s">
        <v>1304</v>
      </c>
      <c r="O5" s="243" t="s">
        <v>1305</v>
      </c>
      <c r="P5" s="243" t="s">
        <v>1319</v>
      </c>
      <c r="Q5" s="243" t="s">
        <v>1320</v>
      </c>
      <c r="R5" s="243" t="s">
        <v>1315</v>
      </c>
      <c r="S5" s="243" t="s">
        <v>1316</v>
      </c>
      <c r="T5" s="243" t="s">
        <v>1345</v>
      </c>
      <c r="U5" s="243" t="s">
        <v>1317</v>
      </c>
      <c r="V5" s="243" t="s">
        <v>1344</v>
      </c>
      <c r="W5" s="243" t="s">
        <v>1318</v>
      </c>
      <c r="X5" s="245" t="s">
        <v>1378</v>
      </c>
      <c r="Y5" s="245" t="s">
        <v>1379</v>
      </c>
      <c r="Z5" s="243" t="s">
        <v>1376</v>
      </c>
      <c r="AA5" s="243" t="s">
        <v>1377</v>
      </c>
    </row>
    <row r="6" spans="1:27" customFormat="1" ht="15" hidden="1" customHeight="1">
      <c r="A6" s="32">
        <v>1433</v>
      </c>
      <c r="B6" s="298">
        <f>+A6</f>
        <v>1433</v>
      </c>
      <c r="C6" s="250" t="e">
        <f>+VLOOKUP(A6,bd_lista!$A$3:$C$590,3,FALSE)</f>
        <v>#N/A</v>
      </c>
      <c r="D6" s="262" t="e">
        <f>+C6</f>
        <v>#N/A</v>
      </c>
      <c r="E6" s="245" t="s">
        <v>1311</v>
      </c>
      <c r="F6" s="246">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6">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6">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6">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6">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6">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6">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6">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6">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6">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6">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6">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6">
        <f t="shared" ref="R6:R27" ca="1" si="0">+SUM(F6:Q6)</f>
        <v>0</v>
      </c>
      <c r="S6" s="253"/>
      <c r="T6" s="246">
        <f ca="1">+T7</f>
        <v>0</v>
      </c>
      <c r="U6" s="245">
        <f t="shared" ref="U6:U27" si="1">+IF(E6="Débitos",1,2)</f>
        <v>1</v>
      </c>
      <c r="V6" s="262" t="e">
        <f>+VLOOKUP(A6,bd_lista!$A$3:$E$590,5,FALSE)</f>
        <v>#N/A</v>
      </c>
      <c r="W6" s="264" t="e">
        <f>+V6</f>
        <v>#N/A</v>
      </c>
      <c r="X6" s="245" t="e">
        <f>+VLOOKUP(A6,[2]Sheet1!$A$13:$D$744,4,FALSE)</f>
        <v>#N/A</v>
      </c>
      <c r="Y6" s="245" t="e">
        <f>+VLOOKUP(X6,bd_lista!$A$3:$C$590,3,FALSE)</f>
        <v>#N/A</v>
      </c>
      <c r="Z6" s="249" t="e">
        <f>+X6</f>
        <v>#N/A</v>
      </c>
      <c r="AA6" s="250" t="e">
        <f>+Y6</f>
        <v>#N/A</v>
      </c>
    </row>
    <row r="7" spans="1:27" customFormat="1" ht="15" hidden="1" customHeight="1">
      <c r="A7" s="32">
        <v>1433</v>
      </c>
      <c r="B7" s="297"/>
      <c r="C7" s="250" t="e">
        <f>+VLOOKUP(A7,bd_lista!$A$3:$C$590,3,FALSE)</f>
        <v>#N/A</v>
      </c>
      <c r="D7" s="250"/>
      <c r="E7" s="247" t="s">
        <v>1312</v>
      </c>
      <c r="F7" s="246">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6">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6">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6">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6">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6">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6">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6">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6">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6">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6">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6">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6">
        <f t="shared" ca="1" si="0"/>
        <v>0</v>
      </c>
      <c r="S7" s="265">
        <f ca="1">+R6+R7</f>
        <v>0</v>
      </c>
      <c r="T7" s="246">
        <f ca="1">+S7</f>
        <v>0</v>
      </c>
      <c r="U7" s="245">
        <f t="shared" si="1"/>
        <v>2</v>
      </c>
      <c r="V7" s="348" t="e">
        <f>+VLOOKUP(A7,bd_lista!$A$3:$E$590,5,FALSE)</f>
        <v>#N/A</v>
      </c>
      <c r="W7" s="251"/>
      <c r="X7" s="245" t="e">
        <f>+VLOOKUP(A7,[2]Sheet1!$A$13:$D$744,4,FALSE)</f>
        <v>#N/A</v>
      </c>
      <c r="Y7" s="245" t="e">
        <f>+VLOOKUP(X7,bd_lista!$A$3:$C$590,3,FALSE)</f>
        <v>#N/A</v>
      </c>
      <c r="Z7" s="249"/>
      <c r="AA7" s="250"/>
    </row>
    <row r="8" spans="1:27" ht="15" hidden="1" customHeight="1">
      <c r="A8" s="32">
        <v>3701</v>
      </c>
      <c r="B8" s="297">
        <f>+A8</f>
        <v>3701</v>
      </c>
      <c r="C8" s="250" t="e">
        <f>+VLOOKUP(A8,bd_lista!$A$3:$C$590,3,FALSE)</f>
        <v>#N/A</v>
      </c>
      <c r="D8" s="250" t="e">
        <f>+C8</f>
        <v>#N/A</v>
      </c>
      <c r="E8" s="245" t="s">
        <v>1311</v>
      </c>
      <c r="F8" s="246">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6">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6">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6">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6">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6">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6">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6">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6">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6">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6">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6">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6">
        <f t="shared" ca="1" si="0"/>
        <v>0</v>
      </c>
      <c r="S8" s="253"/>
      <c r="T8" s="246">
        <f ca="1">+T9</f>
        <v>0</v>
      </c>
      <c r="U8" s="245">
        <f t="shared" si="1"/>
        <v>1</v>
      </c>
      <c r="V8" s="348" t="e">
        <f>+VLOOKUP(A8,bd_lista!$A$3:$E$590,5,FALSE)</f>
        <v>#N/A</v>
      </c>
      <c r="W8" s="263" t="e">
        <f>+V8</f>
        <v>#N/A</v>
      </c>
      <c r="X8" s="245">
        <f>+VLOOKUP(A8,[2]Sheet1!$A$13:$D$744,4,FALSE)</f>
        <v>0</v>
      </c>
      <c r="Y8" s="245" t="e">
        <f>+VLOOKUP(X8,bd_lista!$A$3:$C$590,3,FALSE)</f>
        <v>#N/A</v>
      </c>
      <c r="Z8" s="249">
        <f>+X8</f>
        <v>0</v>
      </c>
      <c r="AA8" s="250" t="e">
        <f>+Y8</f>
        <v>#N/A</v>
      </c>
    </row>
    <row r="9" spans="1:27" ht="15" hidden="1" customHeight="1">
      <c r="A9" s="32">
        <v>3701</v>
      </c>
      <c r="B9" s="296"/>
      <c r="C9" s="348" t="e">
        <f>+VLOOKUP(A9,bd_lista!$A$3:$C$590,3,FALSE)</f>
        <v>#N/A</v>
      </c>
      <c r="D9" s="348"/>
      <c r="E9" s="247" t="s">
        <v>1312</v>
      </c>
      <c r="F9" s="248">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8">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8">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8">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8">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8">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8">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8">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8">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8">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8">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8">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8">
        <f t="shared" ca="1" si="0"/>
        <v>0</v>
      </c>
      <c r="S9" s="265">
        <f ca="1">+R8+R9</f>
        <v>0</v>
      </c>
      <c r="T9" s="248">
        <f ca="1">+S9</f>
        <v>0</v>
      </c>
      <c r="U9" s="247">
        <f t="shared" si="1"/>
        <v>2</v>
      </c>
      <c r="V9" s="348" t="e">
        <f>+VLOOKUP(A9,bd_lista!$A$3:$E$590,5,FALSE)</f>
        <v>#N/A</v>
      </c>
      <c r="W9" s="251"/>
      <c r="X9" s="245">
        <f>+VLOOKUP(A9,[2]Sheet1!$A$13:$D$744,4,FALSE)</f>
        <v>0</v>
      </c>
      <c r="Y9" s="245" t="e">
        <f>+VLOOKUP(X9,bd_lista!$A$3:$C$590,3,FALSE)</f>
        <v>#N/A</v>
      </c>
      <c r="Z9" s="249"/>
      <c r="AA9" s="250"/>
    </row>
    <row r="10" spans="1:27" ht="17.25" hidden="1" customHeight="1">
      <c r="A10" s="255">
        <v>87</v>
      </c>
      <c r="B10" s="295">
        <f>+A10</f>
        <v>87</v>
      </c>
      <c r="C10" s="250" t="e">
        <f>+VLOOKUP(A10,bd_lista!$A$3:$C$590,3,FALSE)</f>
        <v>#N/A</v>
      </c>
      <c r="D10" s="250" t="e">
        <f>+C10</f>
        <v>#N/A</v>
      </c>
      <c r="E10" s="250" t="s">
        <v>1311</v>
      </c>
      <c r="F10" s="246">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6">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6">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6">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6">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6">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6">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6">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6">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6">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6">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6">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6">
        <f t="shared" ca="1" si="0"/>
        <v>0</v>
      </c>
      <c r="S10" s="246"/>
      <c r="T10" s="246">
        <f ca="1">+T11</f>
        <v>0</v>
      </c>
      <c r="U10" s="245">
        <f t="shared" si="1"/>
        <v>1</v>
      </c>
      <c r="V10" s="348" t="e">
        <f>+VLOOKUP(A10,bd_lista!$A$3:$E$590,5,FALSE)</f>
        <v>#N/A</v>
      </c>
      <c r="W10" s="263" t="e">
        <f>+V10</f>
        <v>#N/A</v>
      </c>
      <c r="X10" s="245">
        <v>25</v>
      </c>
      <c r="Y10" s="245" t="str">
        <f>+VLOOKUP(X10,bd_lista!$A$3:$C$590,3,FALSE)</f>
        <v>Ministerio de la Presidencia</v>
      </c>
      <c r="Z10" s="249">
        <f>+X10</f>
        <v>25</v>
      </c>
      <c r="AA10" s="250" t="str">
        <f>+Y10</f>
        <v>Ministerio de la Presidencia</v>
      </c>
    </row>
    <row r="11" spans="1:27" ht="15" hidden="1" customHeight="1">
      <c r="A11" s="32">
        <v>87</v>
      </c>
      <c r="B11" s="296"/>
      <c r="C11" s="348" t="e">
        <f>+VLOOKUP(A11,bd_lista!$A$3:$C$590,3,FALSE)</f>
        <v>#N/A</v>
      </c>
      <c r="D11" s="348"/>
      <c r="E11" s="348" t="s">
        <v>1312</v>
      </c>
      <c r="F11" s="248">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8">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8">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8">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8">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8">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8">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8">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8">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8">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8">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8">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8">
        <f t="shared" ca="1" si="0"/>
        <v>0</v>
      </c>
      <c r="S11" s="248">
        <f ca="1">+R10+R11</f>
        <v>0</v>
      </c>
      <c r="T11" s="248">
        <f ca="1">+S11</f>
        <v>0</v>
      </c>
      <c r="U11" s="247">
        <f t="shared" si="1"/>
        <v>2</v>
      </c>
      <c r="V11" s="348" t="e">
        <f>+VLOOKUP(A11,bd_lista!$A$3:$E$590,5,FALSE)</f>
        <v>#N/A</v>
      </c>
      <c r="W11" s="251"/>
      <c r="X11" s="245">
        <v>25</v>
      </c>
      <c r="Y11" s="245" t="str">
        <f>+VLOOKUP(X11,bd_lista!$A$3:$C$590,3,FALSE)</f>
        <v>Ministerio de la Presidencia</v>
      </c>
      <c r="Z11" s="249"/>
      <c r="AA11" s="250"/>
    </row>
    <row r="12" spans="1:27" ht="12.75" hidden="1" customHeight="1">
      <c r="A12" s="255">
        <v>85</v>
      </c>
      <c r="B12" s="295">
        <f>+A12</f>
        <v>85</v>
      </c>
      <c r="C12" s="250" t="e">
        <f>+VLOOKUP(A12,bd_lista!$A$3:$C$590,3,FALSE)</f>
        <v>#N/A</v>
      </c>
      <c r="D12" s="250" t="e">
        <f>+C12</f>
        <v>#N/A</v>
      </c>
      <c r="E12" s="250" t="s">
        <v>1311</v>
      </c>
      <c r="F12" s="246">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6">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6">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6">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6">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6">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6">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6">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6">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6">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6">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6">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6">
        <f t="shared" ca="1" si="0"/>
        <v>0</v>
      </c>
      <c r="S12" s="246"/>
      <c r="T12" s="246">
        <f ca="1">+T13</f>
        <v>0</v>
      </c>
      <c r="U12" s="245">
        <f t="shared" si="1"/>
        <v>1</v>
      </c>
      <c r="V12" s="348" t="e">
        <f>+VLOOKUP(A12,bd_lista!$A$3:$E$590,5,FALSE)</f>
        <v>#N/A</v>
      </c>
      <c r="W12" s="263" t="e">
        <f>+V12</f>
        <v>#N/A</v>
      </c>
      <c r="X12" s="245">
        <v>78</v>
      </c>
      <c r="Y12" s="245" t="str">
        <f>+VLOOKUP(X12,bd_lista!$A$3:$C$590,3,FALSE)</f>
        <v>Ministerio de Hidrocarburos y Energías</v>
      </c>
      <c r="Z12" s="249">
        <f>+X12</f>
        <v>78</v>
      </c>
      <c r="AA12" s="250" t="str">
        <f>+Y12</f>
        <v>Ministerio de Hidrocarburos y Energías</v>
      </c>
    </row>
    <row r="13" spans="1:27" ht="15" hidden="1" customHeight="1">
      <c r="A13" s="32">
        <v>85</v>
      </c>
      <c r="B13" s="296"/>
      <c r="C13" s="348" t="e">
        <f>+VLOOKUP(A13,bd_lista!$A$3:$C$590,3,FALSE)</f>
        <v>#N/A</v>
      </c>
      <c r="D13" s="348"/>
      <c r="E13" s="348" t="s">
        <v>1312</v>
      </c>
      <c r="F13" s="248">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8">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8">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8">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8">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8">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8">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8">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8">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8">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8">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8">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8">
        <f t="shared" ca="1" si="0"/>
        <v>0</v>
      </c>
      <c r="S13" s="248">
        <f ca="1">+R12+R13</f>
        <v>0</v>
      </c>
      <c r="T13" s="248">
        <f ca="1">+S13</f>
        <v>0</v>
      </c>
      <c r="U13" s="247">
        <f t="shared" si="1"/>
        <v>2</v>
      </c>
      <c r="V13" s="348" t="e">
        <f>+VLOOKUP(A13,bd_lista!$A$3:$E$590,5,FALSE)</f>
        <v>#N/A</v>
      </c>
      <c r="W13" s="251"/>
      <c r="X13" s="245">
        <v>78</v>
      </c>
      <c r="Y13" s="245" t="str">
        <f>+VLOOKUP(X13,bd_lista!$A$3:$C$590,3,FALSE)</f>
        <v>Ministerio de Hidrocarburos y Energías</v>
      </c>
      <c r="Z13" s="249"/>
      <c r="AA13" s="250"/>
    </row>
    <row r="14" spans="1:27" ht="15" hidden="1" customHeight="1">
      <c r="A14" s="255">
        <v>121</v>
      </c>
      <c r="B14" s="295">
        <f>+A14</f>
        <v>121</v>
      </c>
      <c r="C14" s="250" t="e">
        <f>+VLOOKUP(A14,bd_lista!$A$3:$C$590,3,FALSE)</f>
        <v>#N/A</v>
      </c>
      <c r="D14" s="250" t="e">
        <f>+C14</f>
        <v>#N/A</v>
      </c>
      <c r="E14" s="250" t="s">
        <v>1311</v>
      </c>
      <c r="F14" s="246">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6">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6">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6">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6">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6">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6">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6">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6">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6">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6">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6">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6">
        <f t="shared" ca="1" si="0"/>
        <v>0</v>
      </c>
      <c r="S14" s="246"/>
      <c r="T14" s="246">
        <f ca="1">+T15</f>
        <v>0</v>
      </c>
      <c r="U14" s="245">
        <f t="shared" si="1"/>
        <v>1</v>
      </c>
      <c r="V14" s="348" t="e">
        <f>+VLOOKUP(A14,bd_lista!$A$3:$E$590,5,FALSE)</f>
        <v>#N/A</v>
      </c>
      <c r="W14" s="263" t="e">
        <f>+V14</f>
        <v>#N/A</v>
      </c>
      <c r="X14" s="245" t="e">
        <f>+VLOOKUP(A14,[2]Sheet1!$A$13:$D$744,4,FALSE)</f>
        <v>#N/A</v>
      </c>
      <c r="Y14" s="245" t="e">
        <f>+VLOOKUP(X14,bd_lista!$A$3:$C$590,3,FALSE)</f>
        <v>#N/A</v>
      </c>
      <c r="Z14" s="249" t="e">
        <f>+X14</f>
        <v>#N/A</v>
      </c>
      <c r="AA14" s="250" t="e">
        <f>+Y14</f>
        <v>#N/A</v>
      </c>
    </row>
    <row r="15" spans="1:27" ht="15" hidden="1" customHeight="1">
      <c r="A15" s="32">
        <v>121</v>
      </c>
      <c r="B15" s="296"/>
      <c r="C15" s="348" t="e">
        <f>+VLOOKUP(A15,bd_lista!$A$3:$C$590,3,FALSE)</f>
        <v>#N/A</v>
      </c>
      <c r="D15" s="348"/>
      <c r="E15" s="348" t="s">
        <v>1312</v>
      </c>
      <c r="F15" s="248">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8">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8">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8">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8">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8">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8">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8">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8">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8">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8">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8">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8">
        <f t="shared" ca="1" si="0"/>
        <v>0</v>
      </c>
      <c r="S15" s="248">
        <f ca="1">+R14+R15</f>
        <v>0</v>
      </c>
      <c r="T15" s="248">
        <f ca="1">+S15</f>
        <v>0</v>
      </c>
      <c r="U15" s="247">
        <f t="shared" si="1"/>
        <v>2</v>
      </c>
      <c r="V15" s="348" t="e">
        <f>+VLOOKUP(A15,bd_lista!$A$3:$E$590,5,FALSE)</f>
        <v>#N/A</v>
      </c>
      <c r="W15" s="251"/>
      <c r="X15" s="245" t="e">
        <f>+VLOOKUP(A15,[2]Sheet1!$A$13:$D$744,4,FALSE)</f>
        <v>#N/A</v>
      </c>
      <c r="Y15" s="245" t="e">
        <f>+VLOOKUP(X15,bd_lista!$A$3:$C$590,3,FALSE)</f>
        <v>#N/A</v>
      </c>
      <c r="Z15" s="249"/>
      <c r="AA15" s="250"/>
    </row>
    <row r="16" spans="1:27" ht="15" hidden="1" customHeight="1">
      <c r="A16" s="255">
        <v>149</v>
      </c>
      <c r="B16" s="295">
        <f>+A16</f>
        <v>149</v>
      </c>
      <c r="C16" s="250" t="e">
        <f>+VLOOKUP(A16,bd_lista!$A$3:$C$590,3,FALSE)</f>
        <v>#N/A</v>
      </c>
      <c r="D16" s="250" t="e">
        <f>+C16</f>
        <v>#N/A</v>
      </c>
      <c r="E16" s="250" t="s">
        <v>1311</v>
      </c>
      <c r="F16" s="246">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6">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6">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6">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6">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6">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6">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6">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6">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6">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6">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6">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6">
        <f t="shared" ca="1" si="0"/>
        <v>0</v>
      </c>
      <c r="S16" s="246"/>
      <c r="T16" s="246">
        <f ca="1">+T17</f>
        <v>0</v>
      </c>
      <c r="U16" s="245">
        <f t="shared" si="1"/>
        <v>1</v>
      </c>
      <c r="V16" s="348" t="e">
        <f>+VLOOKUP(A16,bd_lista!$A$3:$E$590,5,FALSE)</f>
        <v>#N/A</v>
      </c>
      <c r="W16" s="263" t="e">
        <f>+V16</f>
        <v>#N/A</v>
      </c>
      <c r="X16" s="245" t="e">
        <f>+VLOOKUP(A16,[2]Sheet1!$A$13:$D$744,4,FALSE)</f>
        <v>#N/A</v>
      </c>
      <c r="Y16" s="245" t="e">
        <f>+VLOOKUP(X16,bd_lista!$A$3:$C$590,3,FALSE)</f>
        <v>#N/A</v>
      </c>
      <c r="Z16" s="249" t="e">
        <f>+X16</f>
        <v>#N/A</v>
      </c>
      <c r="AA16" s="250" t="e">
        <f>+Y16</f>
        <v>#N/A</v>
      </c>
    </row>
    <row r="17" spans="1:27" ht="15" hidden="1" customHeight="1">
      <c r="A17" s="32">
        <v>149</v>
      </c>
      <c r="B17" s="296"/>
      <c r="C17" s="348" t="e">
        <f>+VLOOKUP(A17,bd_lista!$A$3:$C$590,3,FALSE)</f>
        <v>#N/A</v>
      </c>
      <c r="D17" s="348"/>
      <c r="E17" s="348" t="s">
        <v>1312</v>
      </c>
      <c r="F17" s="248">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8">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8">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8">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8">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8">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8">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8">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8">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8">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8">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8">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8">
        <f t="shared" ca="1" si="0"/>
        <v>0</v>
      </c>
      <c r="S17" s="248">
        <f ca="1">+R16+R17</f>
        <v>0</v>
      </c>
      <c r="T17" s="248">
        <f ca="1">+S17</f>
        <v>0</v>
      </c>
      <c r="U17" s="247">
        <f t="shared" si="1"/>
        <v>2</v>
      </c>
      <c r="V17" s="348" t="e">
        <f>+VLOOKUP(A17,bd_lista!$A$3:$E$590,5,FALSE)</f>
        <v>#N/A</v>
      </c>
      <c r="W17" s="251"/>
      <c r="X17" s="245" t="e">
        <f>+VLOOKUP(A17,[2]Sheet1!$A$13:$D$744,4,FALSE)</f>
        <v>#N/A</v>
      </c>
      <c r="Y17" s="245" t="e">
        <f>+VLOOKUP(X17,bd_lista!$A$3:$C$590,3,FALSE)</f>
        <v>#N/A</v>
      </c>
      <c r="Z17" s="249"/>
      <c r="AA17" s="250"/>
    </row>
    <row r="18" spans="1:27" ht="15" hidden="1" customHeight="1">
      <c r="A18" s="255">
        <v>384</v>
      </c>
      <c r="B18" s="295">
        <f>+A18</f>
        <v>384</v>
      </c>
      <c r="C18" s="250" t="e">
        <f>+VLOOKUP(A18,bd_lista!$A$3:$C$590,3,FALSE)</f>
        <v>#N/A</v>
      </c>
      <c r="D18" s="250" t="e">
        <f>+C18</f>
        <v>#N/A</v>
      </c>
      <c r="E18" s="250" t="s">
        <v>1311</v>
      </c>
      <c r="F18" s="246">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6">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6">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6">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6">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6">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6">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6">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6">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6">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6">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6">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6">
        <f t="shared" ca="1" si="0"/>
        <v>0</v>
      </c>
      <c r="S18" s="253"/>
      <c r="T18" s="246">
        <f ca="1">+T19</f>
        <v>0</v>
      </c>
      <c r="U18" s="245">
        <f t="shared" si="1"/>
        <v>1</v>
      </c>
      <c r="V18" s="348" t="e">
        <f>+VLOOKUP(A18,bd_lista!$A$3:$E$590,5,FALSE)</f>
        <v>#N/A</v>
      </c>
      <c r="W18" s="263" t="e">
        <f>+V18</f>
        <v>#N/A</v>
      </c>
      <c r="X18" s="245">
        <f>+VLOOKUP(A18,[2]Sheet1!$A$13:$D$744,4,FALSE)</f>
        <v>30</v>
      </c>
      <c r="Y18" s="245" t="str">
        <f>+VLOOKUP(X18,bd_lista!$A$3:$C$590,3,FALSE)</f>
        <v>Ministerio de Justicia y Transparencia Institucional</v>
      </c>
      <c r="Z18" s="249">
        <f>+X18</f>
        <v>30</v>
      </c>
      <c r="AA18" s="250" t="str">
        <f>+Y18</f>
        <v>Ministerio de Justicia y Transparencia Institucional</v>
      </c>
    </row>
    <row r="19" spans="1:27" ht="15" hidden="1" customHeight="1">
      <c r="A19" s="32">
        <v>384</v>
      </c>
      <c r="B19" s="296"/>
      <c r="C19" s="348" t="e">
        <f>+VLOOKUP(A19,bd_lista!$A$3:$C$590,3,FALSE)</f>
        <v>#N/A</v>
      </c>
      <c r="D19" s="348"/>
      <c r="E19" s="348" t="s">
        <v>1312</v>
      </c>
      <c r="F19" s="248">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8">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8">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8">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8">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8">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8">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8">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8">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8">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8">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8">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8">
        <f t="shared" ca="1" si="0"/>
        <v>0</v>
      </c>
      <c r="S19" s="265">
        <f ca="1">+R18+R19</f>
        <v>0</v>
      </c>
      <c r="T19" s="248">
        <f ca="1">+S19</f>
        <v>0</v>
      </c>
      <c r="U19" s="247">
        <f t="shared" si="1"/>
        <v>2</v>
      </c>
      <c r="V19" s="348" t="e">
        <f>+VLOOKUP(A19,bd_lista!$A$3:$E$590,5,FALSE)</f>
        <v>#N/A</v>
      </c>
      <c r="W19" s="251"/>
      <c r="X19" s="245">
        <f>+VLOOKUP(A19,[2]Sheet1!$A$13:$D$744,4,FALSE)</f>
        <v>30</v>
      </c>
      <c r="Y19" s="245" t="str">
        <f>+VLOOKUP(X19,bd_lista!$A$3:$C$590,3,FALSE)</f>
        <v>Ministerio de Justicia y Transparencia Institucional</v>
      </c>
      <c r="Z19" s="249"/>
      <c r="AA19" s="250"/>
    </row>
    <row r="20" spans="1:27" ht="15" hidden="1" customHeight="1">
      <c r="A20" s="255">
        <v>48</v>
      </c>
      <c r="B20" s="295">
        <f>+A20</f>
        <v>48</v>
      </c>
      <c r="C20" s="250" t="e">
        <f>+VLOOKUP(A20,bd_lista!$A$3:$C$590,3,FALSE)</f>
        <v>#N/A</v>
      </c>
      <c r="D20" s="250" t="e">
        <f>+C20</f>
        <v>#N/A</v>
      </c>
      <c r="E20" s="250" t="s">
        <v>1311</v>
      </c>
      <c r="F20" s="246">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6">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6">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6">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6">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6">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6">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6">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6">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6">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6">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6">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6">
        <f t="shared" ca="1" si="0"/>
        <v>0</v>
      </c>
      <c r="S20" s="246"/>
      <c r="T20" s="246">
        <f ca="1">+T21</f>
        <v>0</v>
      </c>
      <c r="U20" s="245">
        <f t="shared" si="1"/>
        <v>1</v>
      </c>
      <c r="V20" s="348" t="e">
        <f>+VLOOKUP(A20,bd_lista!$A$3:$E$590,5,FALSE)</f>
        <v>#N/A</v>
      </c>
      <c r="W20" s="263" t="e">
        <f>+V20</f>
        <v>#N/A</v>
      </c>
      <c r="X20" s="245">
        <f>+A20</f>
        <v>48</v>
      </c>
      <c r="Y20" s="245" t="e">
        <f>+VLOOKUP(X20,bd_lista!$A$3:$C$590,3,FALSE)</f>
        <v>#N/A</v>
      </c>
      <c r="Z20" s="249">
        <f>+X20</f>
        <v>48</v>
      </c>
      <c r="AA20" s="250" t="e">
        <f>+Y20</f>
        <v>#N/A</v>
      </c>
    </row>
    <row r="21" spans="1:27" ht="15" hidden="1" customHeight="1">
      <c r="A21" s="32">
        <v>48</v>
      </c>
      <c r="B21" s="296"/>
      <c r="C21" s="348" t="e">
        <f>+VLOOKUP(A21,bd_lista!$A$3:$C$590,3,FALSE)</f>
        <v>#N/A</v>
      </c>
      <c r="D21" s="348"/>
      <c r="E21" s="348" t="s">
        <v>1312</v>
      </c>
      <c r="F21" s="248">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8">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8">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8">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8">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8">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8">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8">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8">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8">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8">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8">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8">
        <f t="shared" ca="1" si="0"/>
        <v>0</v>
      </c>
      <c r="S21" s="248">
        <f ca="1">+R20+R21</f>
        <v>0</v>
      </c>
      <c r="T21" s="248">
        <f ca="1">+S21</f>
        <v>0</v>
      </c>
      <c r="U21" s="247">
        <f t="shared" si="1"/>
        <v>2</v>
      </c>
      <c r="V21" s="348" t="e">
        <f>+VLOOKUP(A21,bd_lista!$A$3:$E$590,5,FALSE)</f>
        <v>#N/A</v>
      </c>
      <c r="W21" s="251"/>
      <c r="X21" s="245">
        <f>+A21</f>
        <v>48</v>
      </c>
      <c r="Y21" s="245" t="e">
        <f>+VLOOKUP(X21,bd_lista!$A$3:$C$590,3,FALSE)</f>
        <v>#N/A</v>
      </c>
      <c r="Z21" s="249"/>
      <c r="AA21" s="250"/>
    </row>
    <row r="22" spans="1:27" ht="15" hidden="1" customHeight="1">
      <c r="A22" s="255">
        <v>0</v>
      </c>
      <c r="B22" s="295">
        <f>+A22</f>
        <v>0</v>
      </c>
      <c r="C22" s="250" t="e">
        <f>+VLOOKUP(A22,bd_lista!$A$3:$C$590,3,FALSE)</f>
        <v>#N/A</v>
      </c>
      <c r="D22" s="250" t="e">
        <f>+C22</f>
        <v>#N/A</v>
      </c>
      <c r="E22" s="245" t="s">
        <v>1311</v>
      </c>
      <c r="F22" s="246">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6">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6">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6">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6">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6">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6">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6">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6">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6">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6">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6">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6">
        <f t="shared" ca="1" si="0"/>
        <v>0</v>
      </c>
      <c r="S22" s="246"/>
      <c r="T22" s="246">
        <f ca="1">+T23</f>
        <v>0</v>
      </c>
      <c r="U22" s="245">
        <f t="shared" si="1"/>
        <v>1</v>
      </c>
      <c r="V22" s="348" t="e">
        <f>+VLOOKUP(A22,bd_lista!A3:E590,5,FALSE)</f>
        <v>#N/A</v>
      </c>
      <c r="W22" s="263" t="e">
        <f>+V22</f>
        <v>#N/A</v>
      </c>
      <c r="X22" s="245" t="e">
        <f>+VLOOKUP(A22,[2]Sheet1!$A$13:$D$744,4,FALSE)</f>
        <v>#N/A</v>
      </c>
      <c r="Y22" s="245" t="e">
        <f>+VLOOKUP(X22,bd_lista!$A$3:$C$590,3,FALSE)</f>
        <v>#N/A</v>
      </c>
      <c r="Z22" s="249" t="e">
        <f>+X22</f>
        <v>#N/A</v>
      </c>
      <c r="AA22" s="250" t="e">
        <f>+Y22</f>
        <v>#N/A</v>
      </c>
    </row>
    <row r="23" spans="1:27" ht="15" hidden="1" customHeight="1">
      <c r="A23" s="32">
        <v>0</v>
      </c>
      <c r="B23" s="296"/>
      <c r="C23" s="348" t="e">
        <f>+VLOOKUP(A23,bd_lista!$A$3:$C$590,3,FALSE)</f>
        <v>#N/A</v>
      </c>
      <c r="D23" s="348"/>
      <c r="E23" s="247" t="s">
        <v>1312</v>
      </c>
      <c r="F23" s="248">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8">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8">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8">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8">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8">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8">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8">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8">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8">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8">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8">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8">
        <f t="shared" ca="1" si="0"/>
        <v>0</v>
      </c>
      <c r="S23" s="248">
        <f ca="1">+R22+R23</f>
        <v>0</v>
      </c>
      <c r="T23" s="248">
        <f ca="1">+S23</f>
        <v>0</v>
      </c>
      <c r="U23" s="247">
        <f t="shared" si="1"/>
        <v>2</v>
      </c>
      <c r="V23" s="348" t="e">
        <f>+VLOOKUP(A23,bd_lista!$A$3:$E$590,5,FALSE)</f>
        <v>#N/A</v>
      </c>
      <c r="W23" s="251"/>
      <c r="X23" s="245" t="e">
        <f>+VLOOKUP(A23,[2]Sheet1!$A$13:$D$744,4,FALSE)</f>
        <v>#N/A</v>
      </c>
      <c r="Y23" s="245" t="e">
        <f>+VLOOKUP(X23,bd_lista!$A$3:$C$590,3,FALSE)</f>
        <v>#N/A</v>
      </c>
      <c r="Z23" s="249"/>
      <c r="AA23" s="250"/>
    </row>
    <row r="24" spans="1:27" ht="15" hidden="1" customHeight="1">
      <c r="A24" s="255">
        <v>999</v>
      </c>
      <c r="B24" s="295">
        <f>+A24</f>
        <v>999</v>
      </c>
      <c r="C24" s="250" t="e">
        <f>+VLOOKUP(A24,bd_lista!$A$3:$C$590,3,FALSE)</f>
        <v>#N/A</v>
      </c>
      <c r="D24" s="250" t="e">
        <f>+C24</f>
        <v>#N/A</v>
      </c>
      <c r="E24" s="245" t="s">
        <v>1311</v>
      </c>
      <c r="F24" s="246">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6">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6">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6">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6">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6">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6">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6">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6">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6">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6">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6">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6">
        <f t="shared" ca="1" si="0"/>
        <v>0</v>
      </c>
      <c r="S24" s="253"/>
      <c r="T24" s="246">
        <f ca="1">+T25</f>
        <v>0</v>
      </c>
      <c r="U24" s="245">
        <f t="shared" si="1"/>
        <v>1</v>
      </c>
      <c r="V24" s="348" t="e">
        <f>+VLOOKUP(A24,bd_lista!$A$3:$E$590,5,FALSE)</f>
        <v>#N/A</v>
      </c>
      <c r="W24" s="263" t="e">
        <f>+V24</f>
        <v>#N/A</v>
      </c>
      <c r="X24" s="245">
        <f>+VLOOKUP(A24,[2]Sheet1!$A$13:$D$744,4,FALSE)</f>
        <v>0</v>
      </c>
      <c r="Y24" s="245" t="e">
        <f>+VLOOKUP(X24,bd_lista!$A$3:$C$590,3,FALSE)</f>
        <v>#N/A</v>
      </c>
      <c r="Z24" s="249">
        <f>+X24</f>
        <v>0</v>
      </c>
      <c r="AA24" s="250" t="e">
        <f>+Y24</f>
        <v>#N/A</v>
      </c>
    </row>
    <row r="25" spans="1:27" ht="15" hidden="1" customHeight="1">
      <c r="A25" s="32">
        <v>999</v>
      </c>
      <c r="B25" s="296"/>
      <c r="C25" s="348" t="e">
        <f>+VLOOKUP(A25,bd_lista!$A$3:$C$590,3,FALSE)</f>
        <v>#N/A</v>
      </c>
      <c r="D25" s="348"/>
      <c r="E25" s="247" t="s">
        <v>1312</v>
      </c>
      <c r="F25" s="248">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8">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8">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8">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8">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8">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8">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8">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8">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8">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8">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8">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8">
        <f t="shared" ca="1" si="0"/>
        <v>0</v>
      </c>
      <c r="S25" s="265">
        <f ca="1">+R24+R25</f>
        <v>0</v>
      </c>
      <c r="T25" s="248">
        <f ca="1">+S25</f>
        <v>0</v>
      </c>
      <c r="U25" s="247">
        <f t="shared" si="1"/>
        <v>2</v>
      </c>
      <c r="V25" s="348" t="e">
        <f>+VLOOKUP(A25,bd_lista!$A$3:$E$590,5,FALSE)</f>
        <v>#N/A</v>
      </c>
      <c r="W25" s="251"/>
      <c r="X25" s="245">
        <f>+VLOOKUP(A25,[2]Sheet1!$A$13:$D$744,4,FALSE)</f>
        <v>0</v>
      </c>
      <c r="Y25" s="245" t="e">
        <f>+VLOOKUP(X25,bd_lista!$A$3:$C$590,3,FALSE)</f>
        <v>#N/A</v>
      </c>
      <c r="Z25" s="249"/>
      <c r="AA25" s="250"/>
    </row>
    <row r="26" spans="1:27" ht="15" hidden="1" customHeight="1">
      <c r="A26" s="255">
        <v>148</v>
      </c>
      <c r="B26" s="295">
        <f>+A26</f>
        <v>148</v>
      </c>
      <c r="C26" s="250" t="str">
        <f>+VLOOKUP(A26,bd_lista!$A$3:$C$590,3,FALSE)</f>
        <v>Universidad Amazónica de Pando</v>
      </c>
      <c r="D26" s="250" t="str">
        <f>+C26</f>
        <v>Universidad Amazónica de Pando</v>
      </c>
      <c r="E26" s="250" t="s">
        <v>1311</v>
      </c>
      <c r="F26" s="246">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6">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6">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6">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6">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6">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6">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6">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6">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6">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6">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6">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6">
        <f t="shared" ca="1" si="0"/>
        <v>0</v>
      </c>
      <c r="S26" s="246"/>
      <c r="T26" s="246">
        <f ca="1">+T27</f>
        <v>0</v>
      </c>
      <c r="U26" s="245">
        <f t="shared" si="1"/>
        <v>1</v>
      </c>
      <c r="V26" s="348" t="str">
        <f>+VLOOKUP(A26,bd_lista!$A$3:$E$590,5,FALSE)</f>
        <v>Universidades Públicas</v>
      </c>
      <c r="W26" s="263" t="str">
        <f>+V26</f>
        <v>Universidades Públicas</v>
      </c>
      <c r="X26" s="245">
        <f>+VLOOKUP(A26,[2]Sheet1!$A$13:$D$744,4,FALSE)</f>
        <v>0</v>
      </c>
      <c r="Y26" s="245" t="e">
        <f>+VLOOKUP(X26,bd_lista!$A$3:$C$590,3,FALSE)</f>
        <v>#N/A</v>
      </c>
      <c r="Z26" s="249">
        <f>+X26</f>
        <v>0</v>
      </c>
      <c r="AA26" s="250" t="e">
        <f>+Y26</f>
        <v>#N/A</v>
      </c>
    </row>
    <row r="27" spans="1:27" ht="15" hidden="1" customHeight="1">
      <c r="A27" s="32">
        <v>148</v>
      </c>
      <c r="B27" s="296"/>
      <c r="C27" s="348" t="str">
        <f>+VLOOKUP(A27,bd_lista!$A$3:$C$590,3,FALSE)</f>
        <v>Universidad Amazónica de Pando</v>
      </c>
      <c r="D27" s="348"/>
      <c r="E27" s="348" t="s">
        <v>1312</v>
      </c>
      <c r="F27" s="248">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8">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8">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8">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8">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8">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8">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8">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8">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8">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8">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8">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8">
        <f t="shared" ca="1" si="0"/>
        <v>0</v>
      </c>
      <c r="S27" s="248">
        <f ca="1">+R26+R27</f>
        <v>0</v>
      </c>
      <c r="T27" s="248">
        <f ca="1">+S27</f>
        <v>0</v>
      </c>
      <c r="U27" s="247">
        <f t="shared" si="1"/>
        <v>2</v>
      </c>
      <c r="V27" s="348" t="str">
        <f>+VLOOKUP(A27,bd_lista!$A$3:$E$590,5,FALSE)</f>
        <v>Universidades Públicas</v>
      </c>
      <c r="W27" s="251"/>
      <c r="X27" s="245">
        <f>+VLOOKUP(A27,[2]Sheet1!$A$13:$D$744,4,FALSE)</f>
        <v>0</v>
      </c>
      <c r="Y27" s="245" t="e">
        <f>+VLOOKUP(X27,bd_lista!$A$3:$C$590,3,FALSE)</f>
        <v>#N/A</v>
      </c>
      <c r="Z27" s="249"/>
      <c r="AA27" s="250"/>
    </row>
    <row r="28" spans="1:27" ht="15" hidden="1" customHeight="1">
      <c r="A28" s="255">
        <v>802</v>
      </c>
      <c r="B28" s="295">
        <f>+A28</f>
        <v>802</v>
      </c>
      <c r="C28" s="250" t="str">
        <f>+VLOOKUP(A28,bd_lista!$A$3:$C$590,3,FALSE)</f>
        <v>Empresa Local de Agua Potable y Alcantarillado Sucre</v>
      </c>
      <c r="D28" s="250" t="str">
        <f>+C28</f>
        <v>Empresa Local de Agua Potable y Alcantarillado Sucre</v>
      </c>
      <c r="E28" s="245" t="s">
        <v>1311</v>
      </c>
      <c r="F28" s="246">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6">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6">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6">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6">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6">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6">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6">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6">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6">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6">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6">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6">
        <f t="shared" ref="R28:R91" ca="1" si="2">+SUM(F28:Q28)</f>
        <v>0</v>
      </c>
      <c r="S28" s="253"/>
      <c r="T28" s="246">
        <f ca="1">+T29</f>
        <v>28540.3</v>
      </c>
      <c r="U28" s="245">
        <f t="shared" ref="U28:U91" si="3">+IF(E28="Débitos",1,2)</f>
        <v>1</v>
      </c>
      <c r="V28" s="348" t="str">
        <f>+VLOOKUP(A28,bd_lista!$A$3:$E$590,5,FALSE)</f>
        <v>Empresas Municipales</v>
      </c>
      <c r="W28" s="263" t="str">
        <f>+V28</f>
        <v>Empresas Municipales</v>
      </c>
      <c r="X28" s="245">
        <f>+VLOOKUP(A28,[2]Sheet1!$A$13:$D$744,4,FALSE)</f>
        <v>0</v>
      </c>
      <c r="Y28" s="245" t="e">
        <f>+VLOOKUP(X28,bd_lista!$A$3:$C$590,3,FALSE)</f>
        <v>#N/A</v>
      </c>
      <c r="Z28" s="249">
        <f>+X28</f>
        <v>0</v>
      </c>
      <c r="AA28" s="249" t="e">
        <f>+Y28</f>
        <v>#N/A</v>
      </c>
    </row>
    <row r="29" spans="1:27" ht="15" hidden="1" customHeight="1">
      <c r="A29" s="32">
        <v>802</v>
      </c>
      <c r="B29" s="296"/>
      <c r="C29" s="348" t="str">
        <f>+VLOOKUP(A29,bd_lista!$A$3:$C$590,3,FALSE)</f>
        <v>Empresa Local de Agua Potable y Alcantarillado Sucre</v>
      </c>
      <c r="D29" s="348"/>
      <c r="E29" s="247" t="s">
        <v>1312</v>
      </c>
      <c r="F29" s="248">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8">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8">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8">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8">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8">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8">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8">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8">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8">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8">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8">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8">
        <f t="shared" ca="1" si="2"/>
        <v>28540.3</v>
      </c>
      <c r="S29" s="265">
        <f ca="1">+R28+R29</f>
        <v>28540.3</v>
      </c>
      <c r="T29" s="248">
        <f ca="1">+S29</f>
        <v>28540.3</v>
      </c>
      <c r="U29" s="247">
        <f t="shared" si="3"/>
        <v>2</v>
      </c>
      <c r="V29" s="348" t="str">
        <f>+VLOOKUP(A29,bd_lista!$A$3:$E$590,5,FALSE)</f>
        <v>Empresas Municipales</v>
      </c>
      <c r="W29" s="251"/>
      <c r="X29" s="245">
        <f>+VLOOKUP(A29,[2]Sheet1!$A$13:$D$744,4,FALSE)</f>
        <v>0</v>
      </c>
      <c r="Y29" s="245" t="e">
        <f>+VLOOKUP(X29,bd_lista!$A$3:$C$590,3,FALSE)</f>
        <v>#N/A</v>
      </c>
      <c r="Z29" s="249"/>
      <c r="AA29" s="249"/>
    </row>
    <row r="30" spans="1:27" ht="15" customHeight="1">
      <c r="A30" s="255">
        <v>513</v>
      </c>
      <c r="B30" s="452">
        <f>+A30</f>
        <v>513</v>
      </c>
      <c r="C30" s="250" t="str">
        <f>+VLOOKUP(A30,bd_lista!$A$3:$C$590,3,FALSE)</f>
        <v>Yacimientos Petrolíferos Fiscales Bolivianos</v>
      </c>
      <c r="D30" s="454" t="str">
        <f>+C30</f>
        <v>Yacimientos Petrolíferos Fiscales Bolivianos</v>
      </c>
      <c r="E30" s="250" t="s">
        <v>1311</v>
      </c>
      <c r="F30" s="246">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216611894.99000001</v>
      </c>
      <c r="G30" s="246">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1232.46</v>
      </c>
      <c r="H30" s="246">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22276892.73</v>
      </c>
      <c r="I30" s="246">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6">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6">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6">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6">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6">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6">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6">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6">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6">
        <f t="shared" ca="1" si="2"/>
        <v>238890020.18000001</v>
      </c>
      <c r="S30" s="269"/>
      <c r="T30" s="246">
        <f ca="1">+T31</f>
        <v>452802050.7076</v>
      </c>
      <c r="U30" s="245">
        <f t="shared" si="3"/>
        <v>1</v>
      </c>
      <c r="V30" s="348" t="str">
        <f>+VLOOKUP(A30,bd_lista!$A$3:$E$590,5,FALSE)</f>
        <v>Empresas Nacionales</v>
      </c>
      <c r="W30" s="456" t="str">
        <f>+V30</f>
        <v>Empresas Nacionales</v>
      </c>
      <c r="X30" s="245">
        <v>78</v>
      </c>
      <c r="Y30" s="245" t="str">
        <f>+VLOOKUP(X30,bd_lista!$A$3:$C$590,3,FALSE)</f>
        <v>Ministerio de Hidrocarburos y Energías</v>
      </c>
      <c r="Z30" s="249">
        <f>+X30</f>
        <v>78</v>
      </c>
      <c r="AA30" s="249" t="str">
        <f>+Y30</f>
        <v>Ministerio de Hidrocarburos y Energías</v>
      </c>
    </row>
    <row r="31" spans="1:27" ht="15" customHeight="1">
      <c r="A31" s="32">
        <v>513</v>
      </c>
      <c r="B31" s="453"/>
      <c r="C31" s="348" t="str">
        <f>+VLOOKUP(A31,bd_lista!$A$3:$C$590,3,FALSE)</f>
        <v>Yacimientos Petrolíferos Fiscales Bolivianos</v>
      </c>
      <c r="D31" s="455"/>
      <c r="E31" s="348" t="s">
        <v>1312</v>
      </c>
      <c r="F31" s="248">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213481832.52760002</v>
      </c>
      <c r="G31" s="248">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8">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430198</v>
      </c>
      <c r="I31" s="248">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8">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8">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8">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8">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8">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8">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8">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8">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8">
        <f t="shared" ca="1" si="2"/>
        <v>213912030.52760002</v>
      </c>
      <c r="S31" s="268">
        <f ca="1">+R30+R31</f>
        <v>452802050.7076</v>
      </c>
      <c r="T31" s="248">
        <f ca="1">+S31</f>
        <v>452802050.7076</v>
      </c>
      <c r="U31" s="247">
        <f t="shared" si="3"/>
        <v>2</v>
      </c>
      <c r="V31" s="348" t="str">
        <f>+VLOOKUP(A31,bd_lista!$A$3:$E$590,5,FALSE)</f>
        <v>Empresas Nacionales</v>
      </c>
      <c r="W31" s="457"/>
      <c r="X31" s="245">
        <v>78</v>
      </c>
      <c r="Y31" s="245" t="str">
        <f>+VLOOKUP(X31,bd_lista!$A$3:$C$590,3,FALSE)</f>
        <v>Ministerio de Hidrocarburos y Energías</v>
      </c>
      <c r="Z31" s="249"/>
      <c r="AA31" s="249"/>
    </row>
    <row r="32" spans="1:27" ht="15" customHeight="1">
      <c r="A32" s="255">
        <v>514</v>
      </c>
      <c r="B32" s="452">
        <f>+A32</f>
        <v>514</v>
      </c>
      <c r="C32" s="250" t="str">
        <f>+VLOOKUP(A32,bd_lista!$A$3:$C$590,3,FALSE)</f>
        <v>Empresa Nacional de Electricidad</v>
      </c>
      <c r="D32" s="454" t="str">
        <f>+C32</f>
        <v>Empresa Nacional de Electricidad</v>
      </c>
      <c r="E32" s="245" t="s">
        <v>1311</v>
      </c>
      <c r="F32" s="246">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50.01</v>
      </c>
      <c r="G32" s="246">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6">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151.48939999999999</v>
      </c>
      <c r="I32" s="246">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6">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6">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6">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6">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6">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6">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6">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6">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6">
        <f t="shared" ca="1" si="2"/>
        <v>201.49939999999998</v>
      </c>
      <c r="S32" s="269"/>
      <c r="T32" s="246">
        <f ca="1">+T33</f>
        <v>53069222.858199999</v>
      </c>
      <c r="U32" s="245">
        <f t="shared" si="3"/>
        <v>1</v>
      </c>
      <c r="V32" s="348" t="str">
        <f>+VLOOKUP(A32,bd_lista!$A$3:$E$590,5,FALSE)</f>
        <v>Empresas Nacionales</v>
      </c>
      <c r="W32" s="456" t="str">
        <f>+V32</f>
        <v>Empresas Nacionales</v>
      </c>
      <c r="X32" s="245">
        <v>78</v>
      </c>
      <c r="Y32" s="245" t="str">
        <f>+VLOOKUP(X32,bd_lista!$A$3:$C$590,3,FALSE)</f>
        <v>Ministerio de Hidrocarburos y Energías</v>
      </c>
      <c r="Z32" s="249">
        <f>+X32</f>
        <v>78</v>
      </c>
      <c r="AA32" s="249" t="str">
        <f>+Y32</f>
        <v>Ministerio de Hidrocarburos y Energías</v>
      </c>
    </row>
    <row r="33" spans="1:27" ht="15" customHeight="1">
      <c r="A33" s="32">
        <v>514</v>
      </c>
      <c r="B33" s="453"/>
      <c r="C33" s="348" t="str">
        <f>+VLOOKUP(A33,bd_lista!$A$3:$C$590,3,FALSE)</f>
        <v>Empresa Nacional de Electricidad</v>
      </c>
      <c r="D33" s="455"/>
      <c r="E33" s="247" t="s">
        <v>1312</v>
      </c>
      <c r="F33" s="248">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22620994.199999999</v>
      </c>
      <c r="G33" s="248">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1074956.48</v>
      </c>
      <c r="H33" s="248">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29373070.678800002</v>
      </c>
      <c r="I33" s="248">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8">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8">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8">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8">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8">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8">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8">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8">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8">
        <f t="shared" ca="1" si="2"/>
        <v>53069021.358800001</v>
      </c>
      <c r="S33" s="268">
        <f ca="1">+R32+R33</f>
        <v>53069222.858199999</v>
      </c>
      <c r="T33" s="248">
        <f ca="1">+S33</f>
        <v>53069222.858199999</v>
      </c>
      <c r="U33" s="247">
        <f t="shared" si="3"/>
        <v>2</v>
      </c>
      <c r="V33" s="348" t="str">
        <f>+VLOOKUP(A33,bd_lista!$A$3:$E$590,5,FALSE)</f>
        <v>Empresas Nacionales</v>
      </c>
      <c r="W33" s="457"/>
      <c r="X33" s="245">
        <v>78</v>
      </c>
      <c r="Y33" s="245" t="str">
        <f>+VLOOKUP(X33,bd_lista!$A$3:$C$590,3,FALSE)</f>
        <v>Ministerio de Hidrocarburos y Energías</v>
      </c>
      <c r="Z33" s="249"/>
      <c r="AA33" s="249"/>
    </row>
    <row r="34" spans="1:27" ht="15" hidden="1" customHeight="1">
      <c r="A34" s="255">
        <v>144</v>
      </c>
      <c r="B34" s="295">
        <f>+A34</f>
        <v>144</v>
      </c>
      <c r="C34" s="250" t="str">
        <f>+VLOOKUP(A34,bd_lista!$A$3:$C$590,3,FALSE)</f>
        <v>Universidad Nacional Siglo XX</v>
      </c>
      <c r="D34" s="250" t="str">
        <f>+C34</f>
        <v>Universidad Nacional Siglo XX</v>
      </c>
      <c r="E34" s="250" t="s">
        <v>1311</v>
      </c>
      <c r="F34" s="246">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6">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6">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6">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6">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6">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6">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6">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6">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6">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6">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6">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6">
        <f t="shared" ca="1" si="2"/>
        <v>0</v>
      </c>
      <c r="S34" s="246"/>
      <c r="T34" s="246">
        <f ca="1">+T35</f>
        <v>0</v>
      </c>
      <c r="U34" s="245">
        <f t="shared" si="3"/>
        <v>1</v>
      </c>
      <c r="V34" s="348" t="str">
        <f>+VLOOKUP(A34,bd_lista!$A$3:$E$590,5,FALSE)</f>
        <v>Universidades Públicas</v>
      </c>
      <c r="W34" s="263" t="str">
        <f>+V34</f>
        <v>Universidades Públicas</v>
      </c>
      <c r="X34" s="245">
        <f>+VLOOKUP(A34,[2]Sheet1!$A$13:$D$744,4,FALSE)</f>
        <v>0</v>
      </c>
      <c r="Y34" s="245" t="e">
        <f>+VLOOKUP(X34,bd_lista!$A$3:$C$590,3,FALSE)</f>
        <v>#N/A</v>
      </c>
      <c r="Z34" s="249">
        <f>+X34</f>
        <v>0</v>
      </c>
      <c r="AA34" s="250" t="e">
        <f>+Y34</f>
        <v>#N/A</v>
      </c>
    </row>
    <row r="35" spans="1:27" ht="15" hidden="1" customHeight="1">
      <c r="A35" s="32">
        <v>144</v>
      </c>
      <c r="B35" s="296"/>
      <c r="C35" s="348" t="str">
        <f>+VLOOKUP(A35,bd_lista!$A$3:$C$590,3,FALSE)</f>
        <v>Universidad Nacional Siglo XX</v>
      </c>
      <c r="D35" s="348"/>
      <c r="E35" s="348" t="s">
        <v>1312</v>
      </c>
      <c r="F35" s="248">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8">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8">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8">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8">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8">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8">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8">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8">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8">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8">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8">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8">
        <f t="shared" ca="1" si="2"/>
        <v>0</v>
      </c>
      <c r="S35" s="248">
        <f ca="1">+R34+R35</f>
        <v>0</v>
      </c>
      <c r="T35" s="248">
        <f ca="1">+S35</f>
        <v>0</v>
      </c>
      <c r="U35" s="247">
        <f t="shared" si="3"/>
        <v>2</v>
      </c>
      <c r="V35" s="348" t="str">
        <f>+VLOOKUP(A35,bd_lista!$A$3:$E$590,5,FALSE)</f>
        <v>Universidades Públicas</v>
      </c>
      <c r="W35" s="251"/>
      <c r="X35" s="245">
        <f>+VLOOKUP(A35,[2]Sheet1!$A$13:$D$744,4,FALSE)</f>
        <v>0</v>
      </c>
      <c r="Y35" s="245" t="e">
        <f>+VLOOKUP(X35,bd_lista!$A$3:$C$590,3,FALSE)</f>
        <v>#N/A</v>
      </c>
      <c r="Z35" s="249"/>
      <c r="AA35" s="250"/>
    </row>
    <row r="36" spans="1:27" ht="15" hidden="1" customHeight="1">
      <c r="A36" s="255">
        <v>141</v>
      </c>
      <c r="B36" s="295">
        <f>+A36</f>
        <v>141</v>
      </c>
      <c r="C36" s="250" t="str">
        <f>+VLOOKUP(A36,bd_lista!$A$3:$C$590,3,FALSE)</f>
        <v>Universidad Mayor de San Simón</v>
      </c>
      <c r="D36" s="250" t="str">
        <f>+C36</f>
        <v>Universidad Mayor de San Simón</v>
      </c>
      <c r="E36" s="250" t="s">
        <v>1311</v>
      </c>
      <c r="F36" s="246">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6">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6">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6">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6">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6">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6">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6">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6">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6">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6">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6">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6">
        <f t="shared" ca="1" si="2"/>
        <v>0</v>
      </c>
      <c r="S36" s="246"/>
      <c r="T36" s="246">
        <f ca="1">+T37</f>
        <v>0</v>
      </c>
      <c r="U36" s="245">
        <f t="shared" si="3"/>
        <v>1</v>
      </c>
      <c r="V36" s="348" t="str">
        <f>+VLOOKUP(A36,bd_lista!$A$3:$E$590,5,FALSE)</f>
        <v>Universidades Públicas</v>
      </c>
      <c r="W36" s="263" t="str">
        <f>+V36</f>
        <v>Universidades Públicas</v>
      </c>
      <c r="X36" s="245">
        <f>+VLOOKUP(A36,[2]Sheet1!$A$13:$D$744,4,FALSE)</f>
        <v>0</v>
      </c>
      <c r="Y36" s="245" t="e">
        <f>+VLOOKUP(X36,bd_lista!$A$3:$C$590,3,FALSE)</f>
        <v>#N/A</v>
      </c>
      <c r="Z36" s="249">
        <f>+X36</f>
        <v>0</v>
      </c>
      <c r="AA36" s="250" t="e">
        <f>+Y36</f>
        <v>#N/A</v>
      </c>
    </row>
    <row r="37" spans="1:27" ht="15" hidden="1" customHeight="1">
      <c r="A37" s="32">
        <v>141</v>
      </c>
      <c r="B37" s="296"/>
      <c r="C37" s="348" t="str">
        <f>+VLOOKUP(A37,bd_lista!$A$3:$C$590,3,FALSE)</f>
        <v>Universidad Mayor de San Simón</v>
      </c>
      <c r="D37" s="348"/>
      <c r="E37" s="348" t="s">
        <v>1312</v>
      </c>
      <c r="F37" s="248">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8">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8">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8">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8">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8">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8">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8">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8">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8">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8">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8">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8">
        <f t="shared" ca="1" si="2"/>
        <v>0</v>
      </c>
      <c r="S37" s="248">
        <f ca="1">+R36+R37</f>
        <v>0</v>
      </c>
      <c r="T37" s="248">
        <f ca="1">+S37</f>
        <v>0</v>
      </c>
      <c r="U37" s="247">
        <f t="shared" si="3"/>
        <v>2</v>
      </c>
      <c r="V37" s="348" t="str">
        <f>+VLOOKUP(A37,bd_lista!$A$3:$E$590,5,FALSE)</f>
        <v>Universidades Públicas</v>
      </c>
      <c r="W37" s="251"/>
      <c r="X37" s="245">
        <f>+VLOOKUP(A37,[2]Sheet1!$A$13:$D$744,4,FALSE)</f>
        <v>0</v>
      </c>
      <c r="Y37" s="245" t="e">
        <f>+VLOOKUP(X37,bd_lista!$A$3:$C$590,3,FALSE)</f>
        <v>#N/A</v>
      </c>
      <c r="Z37" s="249"/>
      <c r="AA37" s="250"/>
    </row>
    <row r="38" spans="1:27" ht="15" hidden="1" customHeight="1">
      <c r="A38" s="255">
        <v>138</v>
      </c>
      <c r="B38" s="295">
        <f>+A38</f>
        <v>138</v>
      </c>
      <c r="C38" s="250" t="str">
        <f>+VLOOKUP(A38,bd_lista!$A$3:$C$590,3,FALSE)</f>
        <v>Universidad Mayor Real y Pontificia de San Francisco Xavier</v>
      </c>
      <c r="D38" s="250" t="str">
        <f>+C38</f>
        <v>Universidad Mayor Real y Pontificia de San Francisco Xavier</v>
      </c>
      <c r="E38" s="250" t="s">
        <v>1311</v>
      </c>
      <c r="F38" s="246">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6">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6">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6">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6">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6">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6">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6">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6">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6">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6">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6">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6">
        <f t="shared" ca="1" si="2"/>
        <v>0</v>
      </c>
      <c r="S38" s="246"/>
      <c r="T38" s="246">
        <f ca="1">+T39</f>
        <v>0</v>
      </c>
      <c r="U38" s="245">
        <f t="shared" si="3"/>
        <v>1</v>
      </c>
      <c r="V38" s="348" t="str">
        <f>+VLOOKUP(A38,bd_lista!$A$3:$E$590,5,FALSE)</f>
        <v>Universidades Públicas</v>
      </c>
      <c r="W38" s="263" t="str">
        <f>+V38</f>
        <v>Universidades Públicas</v>
      </c>
      <c r="X38" s="245">
        <f>+VLOOKUP(A38,[2]Sheet1!$A$13:$D$744,4,FALSE)</f>
        <v>0</v>
      </c>
      <c r="Y38" s="245" t="e">
        <f>+VLOOKUP(X38,bd_lista!$A$3:$C$590,3,FALSE)</f>
        <v>#N/A</v>
      </c>
      <c r="Z38" s="249">
        <f>+X38</f>
        <v>0</v>
      </c>
      <c r="AA38" s="250" t="e">
        <f>+Y38</f>
        <v>#N/A</v>
      </c>
    </row>
    <row r="39" spans="1:27" ht="15" hidden="1" customHeight="1">
      <c r="A39" s="32">
        <v>138</v>
      </c>
      <c r="B39" s="296"/>
      <c r="C39" s="348" t="str">
        <f>+VLOOKUP(A39,bd_lista!$A$3:$C$590,3,FALSE)</f>
        <v>Universidad Mayor Real y Pontificia de San Francisco Xavier</v>
      </c>
      <c r="D39" s="348"/>
      <c r="E39" s="348" t="s">
        <v>1312</v>
      </c>
      <c r="F39" s="248">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8">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8">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8">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8">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8">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8">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8">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8">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8">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8">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8">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8">
        <f t="shared" ca="1" si="2"/>
        <v>0</v>
      </c>
      <c r="S39" s="248">
        <f ca="1">+R38+R39</f>
        <v>0</v>
      </c>
      <c r="T39" s="248">
        <f ca="1">+S39</f>
        <v>0</v>
      </c>
      <c r="U39" s="247">
        <f t="shared" si="3"/>
        <v>2</v>
      </c>
      <c r="V39" s="348" t="str">
        <f>+VLOOKUP(A39,bd_lista!$A$3:$E$590,5,FALSE)</f>
        <v>Universidades Públicas</v>
      </c>
      <c r="W39" s="251"/>
      <c r="X39" s="245">
        <f>+VLOOKUP(A39,[2]Sheet1!$A$13:$D$744,4,FALSE)</f>
        <v>0</v>
      </c>
      <c r="Y39" s="245" t="e">
        <f>+VLOOKUP(X39,bd_lista!$A$3:$C$590,3,FALSE)</f>
        <v>#N/A</v>
      </c>
      <c r="Z39" s="249"/>
      <c r="AA39" s="250"/>
    </row>
    <row r="40" spans="1:27" ht="15" hidden="1" customHeight="1">
      <c r="A40" s="255">
        <v>142</v>
      </c>
      <c r="B40" s="295">
        <f>+A40</f>
        <v>142</v>
      </c>
      <c r="C40" s="250" t="str">
        <f>+VLOOKUP(A40,bd_lista!$A$3:$C$590,3,FALSE)</f>
        <v>Universidad Técnica de Oruro</v>
      </c>
      <c r="D40" s="250" t="str">
        <f>+C40</f>
        <v>Universidad Técnica de Oruro</v>
      </c>
      <c r="E40" s="250" t="s">
        <v>1311</v>
      </c>
      <c r="F40" s="246">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6">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6">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6">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6">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6">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6">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6">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6">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6">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6">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6">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6">
        <f t="shared" ca="1" si="2"/>
        <v>0</v>
      </c>
      <c r="S40" s="246"/>
      <c r="T40" s="246">
        <f ca="1">+T41</f>
        <v>0</v>
      </c>
      <c r="U40" s="245">
        <f t="shared" si="3"/>
        <v>1</v>
      </c>
      <c r="V40" s="348" t="str">
        <f>+VLOOKUP(A40,bd_lista!$A$3:$E$590,5,FALSE)</f>
        <v>Universidades Públicas</v>
      </c>
      <c r="W40" s="263" t="str">
        <f>+V40</f>
        <v>Universidades Públicas</v>
      </c>
      <c r="X40" s="245">
        <f>+VLOOKUP(A40,[2]Sheet1!$A$13:$D$744,4,FALSE)</f>
        <v>0</v>
      </c>
      <c r="Y40" s="245" t="e">
        <f>+VLOOKUP(X40,bd_lista!$A$3:$C$590,3,FALSE)</f>
        <v>#N/A</v>
      </c>
      <c r="Z40" s="249">
        <f>+X40</f>
        <v>0</v>
      </c>
      <c r="AA40" s="250" t="e">
        <f>+Y40</f>
        <v>#N/A</v>
      </c>
    </row>
    <row r="41" spans="1:27" ht="15" hidden="1" customHeight="1">
      <c r="A41" s="32">
        <v>142</v>
      </c>
      <c r="B41" s="296"/>
      <c r="C41" s="348" t="str">
        <f>+VLOOKUP(A41,bd_lista!$A$3:$C$590,3,FALSE)</f>
        <v>Universidad Técnica de Oruro</v>
      </c>
      <c r="D41" s="348"/>
      <c r="E41" s="348" t="s">
        <v>1312</v>
      </c>
      <c r="F41" s="248">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8">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8">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8">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8">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8">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8">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8">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8">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8">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8">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8">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8">
        <f t="shared" ca="1" si="2"/>
        <v>0</v>
      </c>
      <c r="S41" s="248">
        <f ca="1">+R40+R41</f>
        <v>0</v>
      </c>
      <c r="T41" s="248">
        <f ca="1">+S41</f>
        <v>0</v>
      </c>
      <c r="U41" s="247">
        <f t="shared" si="3"/>
        <v>2</v>
      </c>
      <c r="V41" s="348" t="str">
        <f>+VLOOKUP(A41,bd_lista!$A$3:$E$590,5,FALSE)</f>
        <v>Universidades Públicas</v>
      </c>
      <c r="W41" s="251"/>
      <c r="X41" s="245">
        <f>+VLOOKUP(A41,[2]Sheet1!$A$13:$D$744,4,FALSE)</f>
        <v>0</v>
      </c>
      <c r="Y41" s="245" t="e">
        <f>+VLOOKUP(X41,bd_lista!$A$3:$C$590,3,FALSE)</f>
        <v>#N/A</v>
      </c>
      <c r="Z41" s="249"/>
      <c r="AA41" s="250"/>
    </row>
    <row r="42" spans="1:27" ht="15" hidden="1" customHeight="1">
      <c r="A42" s="255">
        <v>143</v>
      </c>
      <c r="B42" s="295">
        <f>+A42</f>
        <v>143</v>
      </c>
      <c r="C42" s="250" t="str">
        <f>+VLOOKUP(A42,bd_lista!$A$3:$C$590,3,FALSE)</f>
        <v>Universidad Autónoma Tomás Frías</v>
      </c>
      <c r="D42" s="250" t="str">
        <f>+C42</f>
        <v>Universidad Autónoma Tomás Frías</v>
      </c>
      <c r="E42" s="250" t="s">
        <v>1311</v>
      </c>
      <c r="F42" s="246">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6">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6">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6">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6">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6">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6">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6">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6">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6">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6">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6">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6">
        <f t="shared" ca="1" si="2"/>
        <v>0</v>
      </c>
      <c r="S42" s="246"/>
      <c r="T42" s="246">
        <f ca="1">+T43</f>
        <v>0</v>
      </c>
      <c r="U42" s="245">
        <f t="shared" si="3"/>
        <v>1</v>
      </c>
      <c r="V42" s="348" t="str">
        <f>+VLOOKUP(A42,bd_lista!$A$3:$E$590,5,FALSE)</f>
        <v>Universidades Públicas</v>
      </c>
      <c r="W42" s="263" t="str">
        <f>+V42</f>
        <v>Universidades Públicas</v>
      </c>
      <c r="X42" s="245">
        <f>+VLOOKUP(A42,[2]Sheet1!$A$13:$D$744,4,FALSE)</f>
        <v>0</v>
      </c>
      <c r="Y42" s="245" t="e">
        <f>+VLOOKUP(X42,bd_lista!$A$3:$C$590,3,FALSE)</f>
        <v>#N/A</v>
      </c>
      <c r="Z42" s="249">
        <f>+X42</f>
        <v>0</v>
      </c>
      <c r="AA42" s="250" t="e">
        <f>+Y42</f>
        <v>#N/A</v>
      </c>
    </row>
    <row r="43" spans="1:27" ht="15" hidden="1" customHeight="1">
      <c r="A43" s="32">
        <v>143</v>
      </c>
      <c r="B43" s="296"/>
      <c r="C43" s="348" t="str">
        <f>+VLOOKUP(A43,bd_lista!$A$3:$C$590,3,FALSE)</f>
        <v>Universidad Autónoma Tomás Frías</v>
      </c>
      <c r="D43" s="348"/>
      <c r="E43" s="348" t="s">
        <v>1312</v>
      </c>
      <c r="F43" s="248">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8">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8">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8">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8">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8">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8">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8">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8">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8">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8">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8">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8">
        <f t="shared" ca="1" si="2"/>
        <v>0</v>
      </c>
      <c r="S43" s="248">
        <f ca="1">+R42+R43</f>
        <v>0</v>
      </c>
      <c r="T43" s="248">
        <f ca="1">+S43</f>
        <v>0</v>
      </c>
      <c r="U43" s="247">
        <f t="shared" si="3"/>
        <v>2</v>
      </c>
      <c r="V43" s="348" t="str">
        <f>+VLOOKUP(A43,bd_lista!$A$3:$E$590,5,FALSE)</f>
        <v>Universidades Públicas</v>
      </c>
      <c r="W43" s="251"/>
      <c r="X43" s="245">
        <f>+VLOOKUP(A43,[2]Sheet1!$A$13:$D$744,4,FALSE)</f>
        <v>0</v>
      </c>
      <c r="Y43" s="245" t="e">
        <f>+VLOOKUP(X43,bd_lista!$A$3:$C$590,3,FALSE)</f>
        <v>#N/A</v>
      </c>
      <c r="Z43" s="249"/>
      <c r="AA43" s="250"/>
    </row>
    <row r="44" spans="1:27" ht="15" hidden="1" customHeight="1">
      <c r="A44" s="255">
        <v>146</v>
      </c>
      <c r="B44" s="295">
        <f>+A44</f>
        <v>146</v>
      </c>
      <c r="C44" s="250" t="str">
        <f>+VLOOKUP(A44,bd_lista!$A$3:$C$590,3,FALSE)</f>
        <v>Universidad Autónoma Gabriel René Moreno</v>
      </c>
      <c r="D44" s="250" t="str">
        <f>+C44</f>
        <v>Universidad Autónoma Gabriel René Moreno</v>
      </c>
      <c r="E44" s="250" t="s">
        <v>1311</v>
      </c>
      <c r="F44" s="246">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6">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6">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6">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6">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6">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6">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6">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6">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6">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6">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6">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6">
        <f t="shared" ca="1" si="2"/>
        <v>0</v>
      </c>
      <c r="S44" s="246"/>
      <c r="T44" s="246">
        <f ca="1">+T45</f>
        <v>0</v>
      </c>
      <c r="U44" s="245">
        <f t="shared" si="3"/>
        <v>1</v>
      </c>
      <c r="V44" s="348" t="str">
        <f>+VLOOKUP(A44,bd_lista!$A$3:$E$590,5,FALSE)</f>
        <v>Universidades Públicas</v>
      </c>
      <c r="W44" s="263" t="str">
        <f>+V44</f>
        <v>Universidades Públicas</v>
      </c>
      <c r="X44" s="245">
        <f>+VLOOKUP(A44,[2]Sheet1!$A$13:$D$744,4,FALSE)</f>
        <v>0</v>
      </c>
      <c r="Y44" s="245" t="e">
        <f>+VLOOKUP(X44,bd_lista!$A$3:$C$590,3,FALSE)</f>
        <v>#N/A</v>
      </c>
      <c r="Z44" s="249">
        <f>+X44</f>
        <v>0</v>
      </c>
      <c r="AA44" s="250" t="e">
        <f>+Y44</f>
        <v>#N/A</v>
      </c>
    </row>
    <row r="45" spans="1:27" ht="15" hidden="1" customHeight="1">
      <c r="A45" s="32">
        <v>146</v>
      </c>
      <c r="B45" s="296"/>
      <c r="C45" s="348" t="str">
        <f>+VLOOKUP(A45,bd_lista!$A$3:$C$590,3,FALSE)</f>
        <v>Universidad Autónoma Gabriel René Moreno</v>
      </c>
      <c r="D45" s="348"/>
      <c r="E45" s="348" t="s">
        <v>1312</v>
      </c>
      <c r="F45" s="248">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8">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8">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8">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8">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8">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8">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8">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8">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8">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8">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8">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8">
        <f t="shared" ca="1" si="2"/>
        <v>0</v>
      </c>
      <c r="S45" s="248">
        <f ca="1">+R44+R45</f>
        <v>0</v>
      </c>
      <c r="T45" s="248">
        <f ca="1">+S45</f>
        <v>0</v>
      </c>
      <c r="U45" s="247">
        <f t="shared" si="3"/>
        <v>2</v>
      </c>
      <c r="V45" s="348" t="str">
        <f>+VLOOKUP(A45,bd_lista!$A$3:$E$590,5,FALSE)</f>
        <v>Universidades Públicas</v>
      </c>
      <c r="W45" s="251"/>
      <c r="X45" s="245">
        <f>+VLOOKUP(A45,[2]Sheet1!$A$13:$D$744,4,FALSE)</f>
        <v>0</v>
      </c>
      <c r="Y45" s="245" t="e">
        <f>+VLOOKUP(X45,bd_lista!$A$3:$C$590,3,FALSE)</f>
        <v>#N/A</v>
      </c>
      <c r="Z45" s="249"/>
      <c r="AA45" s="250"/>
    </row>
    <row r="46" spans="1:27" ht="15" hidden="1" customHeight="1">
      <c r="A46" s="255">
        <v>147</v>
      </c>
      <c r="B46" s="295">
        <f>+A46</f>
        <v>147</v>
      </c>
      <c r="C46" s="250" t="str">
        <f>+VLOOKUP(A46,bd_lista!$A$3:$C$590,3,FALSE)</f>
        <v>Universidad Autónoma del Beni José Ballivián</v>
      </c>
      <c r="D46" s="347" t="str">
        <f>+C46</f>
        <v>Universidad Autónoma del Beni José Ballivián</v>
      </c>
      <c r="E46" s="250" t="s">
        <v>1311</v>
      </c>
      <c r="F46" s="246">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6">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6">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6">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6">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6">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6">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6">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6">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6">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6">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6">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6">
        <f t="shared" ca="1" si="2"/>
        <v>0</v>
      </c>
      <c r="S46" s="246"/>
      <c r="T46" s="246">
        <f ca="1">+T47</f>
        <v>0</v>
      </c>
      <c r="U46" s="245">
        <f t="shared" si="3"/>
        <v>1</v>
      </c>
      <c r="V46" s="348" t="str">
        <f>+VLOOKUP(A46,bd_lista!$A$3:$E$590,5,FALSE)</f>
        <v>Universidades Públicas</v>
      </c>
      <c r="W46" s="347" t="str">
        <f>+V46</f>
        <v>Universidades Públicas</v>
      </c>
      <c r="X46" s="245">
        <f>+VLOOKUP(A46,[2]Sheet1!$A$13:$D$744,4,FALSE)</f>
        <v>0</v>
      </c>
      <c r="Y46" s="245" t="e">
        <f>+VLOOKUP(X46,bd_lista!$A$3:$C$590,3,FALSE)</f>
        <v>#N/A</v>
      </c>
      <c r="Z46" s="249">
        <f>+X46</f>
        <v>0</v>
      </c>
      <c r="AA46" s="310" t="e">
        <f>+Y46</f>
        <v>#N/A</v>
      </c>
    </row>
    <row r="47" spans="1:27" ht="15" hidden="1" customHeight="1">
      <c r="A47" s="32">
        <v>147</v>
      </c>
      <c r="B47" s="296"/>
      <c r="C47" s="348" t="str">
        <f>+VLOOKUP(A47,bd_lista!$A$3:$C$590,3,FALSE)</f>
        <v>Universidad Autónoma del Beni José Ballivián</v>
      </c>
      <c r="D47" s="348"/>
      <c r="E47" s="348" t="s">
        <v>1312</v>
      </c>
      <c r="F47" s="248">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8">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8">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8">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8">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8">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8">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8">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8">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8">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8">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8">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8">
        <f t="shared" ca="1" si="2"/>
        <v>0</v>
      </c>
      <c r="S47" s="248">
        <f ca="1">+R46+R47</f>
        <v>0</v>
      </c>
      <c r="T47" s="248">
        <f ca="1">+S47</f>
        <v>0</v>
      </c>
      <c r="U47" s="247">
        <f t="shared" si="3"/>
        <v>2</v>
      </c>
      <c r="V47" s="348" t="str">
        <f>+VLOOKUP(A47,bd_lista!$A$3:$E$590,5,FALSE)</f>
        <v>Universidades Públicas</v>
      </c>
      <c r="W47" s="348"/>
      <c r="X47" s="245">
        <f>+VLOOKUP(A47,[2]Sheet1!$A$13:$D$744,4,FALSE)</f>
        <v>0</v>
      </c>
      <c r="Y47" s="245" t="e">
        <f>+VLOOKUP(X47,bd_lista!$A$3:$C$590,3,FALSE)</f>
        <v>#N/A</v>
      </c>
      <c r="Z47" s="303"/>
      <c r="AA47" s="304"/>
    </row>
    <row r="48" spans="1:27" ht="15" customHeight="1">
      <c r="A48" s="255">
        <v>599</v>
      </c>
      <c r="B48" s="452">
        <f>+A48</f>
        <v>599</v>
      </c>
      <c r="C48" s="250" t="str">
        <f>+VLOOKUP(A48,bd_lista!$A$3:$C$590,3,FALSE)</f>
        <v>Empresa Boliviana de Alimentos y Derivados</v>
      </c>
      <c r="D48" s="454" t="str">
        <f>+C48</f>
        <v>Empresa Boliviana de Alimentos y Derivados</v>
      </c>
      <c r="E48" s="250" t="s">
        <v>1311</v>
      </c>
      <c r="F48" s="246">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6">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6">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6">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6">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6">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6">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6">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6">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6">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6">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6">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6">
        <f t="shared" ca="1" si="2"/>
        <v>0</v>
      </c>
      <c r="S48" s="269"/>
      <c r="T48" s="246">
        <f ca="1">+T49</f>
        <v>26802615.079999998</v>
      </c>
      <c r="U48" s="245">
        <f t="shared" si="3"/>
        <v>1</v>
      </c>
      <c r="V48" s="348" t="str">
        <f>+VLOOKUP(A48,bd_lista!$A$3:$E$590,5,FALSE)</f>
        <v>Empresas Nacionales</v>
      </c>
      <c r="W48" s="456" t="str">
        <f>+V48</f>
        <v>Empresas Nacionales</v>
      </c>
      <c r="X48" s="245">
        <f>+VLOOKUP(A48,[2]Sheet1!$A$13:$D$744,4,FALSE)</f>
        <v>41</v>
      </c>
      <c r="Y48" s="245" t="str">
        <f>+VLOOKUP(X48,bd_lista!$A$3:$C$590,3,FALSE)</f>
        <v>Ministerio de Desarrollo Productivo y Economía Plural</v>
      </c>
      <c r="Z48" s="305">
        <f>+X48</f>
        <v>41</v>
      </c>
      <c r="AA48" s="334" t="str">
        <f>+Y48</f>
        <v>Ministerio de Desarrollo Productivo y Economía Plural</v>
      </c>
    </row>
    <row r="49" spans="1:27" ht="15" customHeight="1">
      <c r="A49" s="32">
        <v>599</v>
      </c>
      <c r="B49" s="453"/>
      <c r="C49" s="348" t="str">
        <f>+VLOOKUP(A49,bd_lista!$A$3:$C$590,3,FALSE)</f>
        <v>Empresa Boliviana de Alimentos y Derivados</v>
      </c>
      <c r="D49" s="455"/>
      <c r="E49" s="348" t="s">
        <v>1312</v>
      </c>
      <c r="F49" s="248">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8">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8">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26802615.079999998</v>
      </c>
      <c r="I49" s="248">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8">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8">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8">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8">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8">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8">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8">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8">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8">
        <f t="shared" ca="1" si="2"/>
        <v>26802615.079999998</v>
      </c>
      <c r="S49" s="268">
        <f ca="1">+R48+R49</f>
        <v>26802615.079999998</v>
      </c>
      <c r="T49" s="248">
        <f ca="1">+S49</f>
        <v>26802615.079999998</v>
      </c>
      <c r="U49" s="247">
        <f t="shared" si="3"/>
        <v>2</v>
      </c>
      <c r="V49" s="348" t="str">
        <f>+VLOOKUP(A49,bd_lista!$A$3:$E$590,5,FALSE)</f>
        <v>Empresas Nacionales</v>
      </c>
      <c r="W49" s="457"/>
      <c r="X49" s="245">
        <f>+VLOOKUP(A49,[2]Sheet1!$A$13:$D$744,4,FALSE)</f>
        <v>41</v>
      </c>
      <c r="Y49" s="245" t="str">
        <f>+VLOOKUP(X49,bd_lista!$A$3:$C$590,3,FALSE)</f>
        <v>Ministerio de Desarrollo Productivo y Economía Plural</v>
      </c>
      <c r="Z49" s="303"/>
      <c r="AA49" s="336"/>
    </row>
    <row r="50" spans="1:27" ht="15" customHeight="1">
      <c r="A50" s="255">
        <v>573</v>
      </c>
      <c r="B50" s="452">
        <f>+A50</f>
        <v>573</v>
      </c>
      <c r="C50" s="250" t="str">
        <f>+VLOOKUP(A50,bd_lista!$A$3:$C$590,3,FALSE)</f>
        <v>Empresa Siderúrgica del Mutún</v>
      </c>
      <c r="D50" s="454" t="str">
        <f>+C50</f>
        <v>Empresa Siderúrgica del Mutún</v>
      </c>
      <c r="E50" s="245" t="s">
        <v>1311</v>
      </c>
      <c r="F50" s="246">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6">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6">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7592017.9682000009</v>
      </c>
      <c r="I50" s="246">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6">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6">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6">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6">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6">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6">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6">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6">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6">
        <f t="shared" ca="1" si="2"/>
        <v>7592017.9682000009</v>
      </c>
      <c r="S50" s="342"/>
      <c r="T50" s="246">
        <f ca="1">+T51</f>
        <v>15183985.938200001</v>
      </c>
      <c r="U50" s="245">
        <f t="shared" si="3"/>
        <v>1</v>
      </c>
      <c r="V50" s="348" t="str">
        <f>+VLOOKUP(A50,bd_lista!$A$3:$E$590,5,FALSE)</f>
        <v>Empresas Nacionales</v>
      </c>
      <c r="W50" s="456" t="str">
        <f>+V50</f>
        <v>Empresas Nacionales</v>
      </c>
      <c r="X50" s="245">
        <f>+VLOOKUP(A50,[2]Sheet1!$A$13:$D$744,4,FALSE)</f>
        <v>76</v>
      </c>
      <c r="Y50" s="245" t="str">
        <f>+VLOOKUP(X50,bd_lista!$A$3:$C$590,3,FALSE)</f>
        <v>Ministerio de Minería y Metalurgia</v>
      </c>
      <c r="Z50" s="305">
        <f>+X50</f>
        <v>76</v>
      </c>
      <c r="AA50" s="334" t="str">
        <f>+Y50</f>
        <v>Ministerio de Minería y Metalurgia</v>
      </c>
    </row>
    <row r="51" spans="1:27" ht="15" customHeight="1">
      <c r="A51" s="32">
        <v>573</v>
      </c>
      <c r="B51" s="453"/>
      <c r="C51" s="348" t="str">
        <f>+VLOOKUP(A51,bd_lista!$A$3:$C$590,3,FALSE)</f>
        <v>Empresa Siderúrgica del Mutún</v>
      </c>
      <c r="D51" s="455"/>
      <c r="E51" s="247" t="s">
        <v>1312</v>
      </c>
      <c r="F51" s="248">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8">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8">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7591967.9699999997</v>
      </c>
      <c r="I51" s="248">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48">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8">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8">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8">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8">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8">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8">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8">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8">
        <f t="shared" ca="1" si="2"/>
        <v>7591967.9699999997</v>
      </c>
      <c r="S51" s="268">
        <f ca="1">+R50+R51</f>
        <v>15183985.938200001</v>
      </c>
      <c r="T51" s="248">
        <f ca="1">+S51</f>
        <v>15183985.938200001</v>
      </c>
      <c r="U51" s="247">
        <f t="shared" si="3"/>
        <v>2</v>
      </c>
      <c r="V51" s="348" t="str">
        <f>+VLOOKUP(A51,bd_lista!$A$3:$E$590,5,FALSE)</f>
        <v>Empresas Nacionales</v>
      </c>
      <c r="W51" s="457"/>
      <c r="X51" s="245">
        <f>+VLOOKUP(A51,[2]Sheet1!$A$13:$D$744,4,FALSE)</f>
        <v>76</v>
      </c>
      <c r="Y51" s="245" t="str">
        <f>+VLOOKUP(X51,bd_lista!$A$3:$C$590,3,FALSE)</f>
        <v>Ministerio de Minería y Metalurgia</v>
      </c>
      <c r="Z51" s="303"/>
      <c r="AA51" s="336"/>
    </row>
    <row r="52" spans="1:27" ht="15" customHeight="1">
      <c r="A52" s="255">
        <v>597</v>
      </c>
      <c r="B52" s="452">
        <f>+A52</f>
        <v>597</v>
      </c>
      <c r="C52" s="250" t="str">
        <f>+VLOOKUP(A52,bd_lista!$A$3:$C$590,3,FALSE)</f>
        <v>Empresa Pública Nacional Estratégica de Yacimientos de Litio Bolivianos</v>
      </c>
      <c r="D52" s="454" t="str">
        <f>+C52</f>
        <v>Empresa Pública Nacional Estratégica de Yacimientos de Litio Bolivianos</v>
      </c>
      <c r="E52" s="250" t="s">
        <v>1311</v>
      </c>
      <c r="F52" s="246">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6">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700</v>
      </c>
      <c r="H52" s="246">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820</v>
      </c>
      <c r="I52" s="246">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6">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6">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6">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6">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6">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6">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6">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6">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6">
        <f t="shared" ca="1" si="2"/>
        <v>1520</v>
      </c>
      <c r="S52" s="269"/>
      <c r="T52" s="246">
        <f ca="1">+T53</f>
        <v>14398917.789999999</v>
      </c>
      <c r="U52" s="245">
        <f t="shared" si="3"/>
        <v>1</v>
      </c>
      <c r="V52" s="348" t="str">
        <f>+VLOOKUP(A52,bd_lista!$A$3:$E$590,5,FALSE)</f>
        <v>Empresas Nacionales</v>
      </c>
      <c r="W52" s="456" t="str">
        <f>+V52</f>
        <v>Empresas Nacionales</v>
      </c>
      <c r="X52" s="245">
        <v>78</v>
      </c>
      <c r="Y52" s="245" t="str">
        <f>+VLOOKUP(X52,bd_lista!$A$3:$C$590,3,FALSE)</f>
        <v>Ministerio de Hidrocarburos y Energías</v>
      </c>
      <c r="Z52" s="305">
        <f>+X52</f>
        <v>78</v>
      </c>
      <c r="AA52" s="334" t="str">
        <f>+Y52</f>
        <v>Ministerio de Hidrocarburos y Energías</v>
      </c>
    </row>
    <row r="53" spans="1:27" ht="15" customHeight="1">
      <c r="A53" s="32">
        <v>597</v>
      </c>
      <c r="B53" s="453"/>
      <c r="C53" s="348" t="str">
        <f>+VLOOKUP(A53,bd_lista!$A$3:$C$590,3,FALSE)</f>
        <v>Empresa Pública Nacional Estratégica de Yacimientos de Litio Bolivianos</v>
      </c>
      <c r="D53" s="455"/>
      <c r="E53" s="348" t="s">
        <v>1312</v>
      </c>
      <c r="F53" s="248">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8">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10864162.33</v>
      </c>
      <c r="H53" s="248">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3533235.46</v>
      </c>
      <c r="I53" s="248">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8">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8">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8">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8">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8">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8">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8">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8">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8">
        <f t="shared" ca="1" si="2"/>
        <v>14397397.789999999</v>
      </c>
      <c r="S53" s="268">
        <f ca="1">+R52+R53</f>
        <v>14398917.789999999</v>
      </c>
      <c r="T53" s="248">
        <f ca="1">+S53</f>
        <v>14398917.789999999</v>
      </c>
      <c r="U53" s="247">
        <f t="shared" si="3"/>
        <v>2</v>
      </c>
      <c r="V53" s="348" t="str">
        <f>+VLOOKUP(A53,bd_lista!$A$3:$E$590,5,FALSE)</f>
        <v>Empresas Nacionales</v>
      </c>
      <c r="W53" s="457"/>
      <c r="X53" s="245">
        <v>78</v>
      </c>
      <c r="Y53" s="245" t="str">
        <f>+VLOOKUP(X53,bd_lista!$A$3:$C$590,3,FALSE)</f>
        <v>Ministerio de Hidrocarburos y Energías</v>
      </c>
      <c r="Z53" s="303"/>
      <c r="AA53" s="336"/>
    </row>
    <row r="54" spans="1:27" customFormat="1" ht="15" customHeight="1">
      <c r="A54" s="363">
        <v>587</v>
      </c>
      <c r="B54" s="452">
        <f>+A54</f>
        <v>587</v>
      </c>
      <c r="C54" s="250" t="str">
        <f>+VLOOKUP(A54,bd_lista!$A$3:$C$590,3,FALSE)</f>
        <v>Empresa Estratégica Boliviana de Construcción y Conservación de Infraestructura Civil</v>
      </c>
      <c r="D54" s="454" t="str">
        <f>+C54</f>
        <v>Empresa Estratégica Boliviana de Construcción y Conservación de Infraestructura Civil</v>
      </c>
      <c r="E54" s="245" t="s">
        <v>1311</v>
      </c>
      <c r="F54" s="246">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6">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6">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6">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6">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6">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6">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6">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6">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6">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6">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6">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6">
        <f t="shared" ca="1" si="2"/>
        <v>0</v>
      </c>
      <c r="S54" s="269"/>
      <c r="T54" s="246">
        <f ca="1">+T55</f>
        <v>10902394.879999999</v>
      </c>
      <c r="U54" s="245">
        <f t="shared" si="3"/>
        <v>1</v>
      </c>
      <c r="V54" s="348" t="str">
        <f>+VLOOKUP(A54,bd_lista!$A$3:$E$590,5,FALSE)</f>
        <v>Empresas Nacionales</v>
      </c>
      <c r="W54" s="456" t="str">
        <f>+V54</f>
        <v>Empresas Nacionales</v>
      </c>
      <c r="X54" s="245">
        <f>+VLOOKUP(A54,[2]Sheet1!$A$13:$D$744,4,FALSE)</f>
        <v>81</v>
      </c>
      <c r="Y54" s="245" t="str">
        <f>+VLOOKUP(X54,bd_lista!$A$3:$C$590,3,FALSE)</f>
        <v>Ministerio de Obras Públicas, Servicios y Vivienda</v>
      </c>
      <c r="Z54" s="305">
        <f>+X54</f>
        <v>81</v>
      </c>
      <c r="AA54" s="334" t="str">
        <f>+Y54</f>
        <v>Ministerio de Obras Públicas, Servicios y Vivienda</v>
      </c>
    </row>
    <row r="55" spans="1:27" customFormat="1" ht="15" customHeight="1">
      <c r="A55" s="256">
        <v>587</v>
      </c>
      <c r="B55" s="453"/>
      <c r="C55" s="348" t="str">
        <f>+VLOOKUP(A55,bd_lista!$A$3:$C$590,3,FALSE)</f>
        <v>Empresa Estratégica Boliviana de Construcción y Conservación de Infraestructura Civil</v>
      </c>
      <c r="D55" s="455"/>
      <c r="E55" s="247" t="s">
        <v>1312</v>
      </c>
      <c r="F55" s="248">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3668.2400000000002</v>
      </c>
      <c r="G55" s="248">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2377727.88</v>
      </c>
      <c r="H55" s="248">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8520998.7599999998</v>
      </c>
      <c r="I55" s="248">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8">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8">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8">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8">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8">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8">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8">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8">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8">
        <f t="shared" ca="1" si="2"/>
        <v>10902394.879999999</v>
      </c>
      <c r="S55" s="268">
        <f ca="1">+R54+R55</f>
        <v>10902394.879999999</v>
      </c>
      <c r="T55" s="248">
        <f ca="1">+S55</f>
        <v>10902394.879999999</v>
      </c>
      <c r="U55" s="247">
        <f t="shared" si="3"/>
        <v>2</v>
      </c>
      <c r="V55" s="348" t="str">
        <f>+VLOOKUP(A55,bd_lista!$A$3:$E$590,5,FALSE)</f>
        <v>Empresas Nacionales</v>
      </c>
      <c r="W55" s="457"/>
      <c r="X55" s="245">
        <f>+VLOOKUP(A55,[2]Sheet1!$A$13:$D$744,4,FALSE)</f>
        <v>81</v>
      </c>
      <c r="Y55" s="245" t="str">
        <f>+VLOOKUP(X55,bd_lista!$A$3:$C$590,3,FALSE)</f>
        <v>Ministerio de Obras Públicas, Servicios y Vivienda</v>
      </c>
      <c r="Z55" s="303"/>
      <c r="AA55" s="336"/>
    </row>
    <row r="56" spans="1:27" customFormat="1" ht="15" customHeight="1">
      <c r="A56" s="32">
        <v>586</v>
      </c>
      <c r="B56" s="452">
        <f>+A56</f>
        <v>586</v>
      </c>
      <c r="C56" s="250" t="str">
        <f>+VLOOKUP(A56,bd_lista!$A$3:$C$590,3,FALSE)</f>
        <v>Empresa Azucarera San Buenaventura</v>
      </c>
      <c r="D56" s="454" t="str">
        <f>+C56</f>
        <v>Empresa Azucarera San Buenaventura</v>
      </c>
      <c r="E56" s="250" t="s">
        <v>1311</v>
      </c>
      <c r="F56" s="246">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6">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6">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6">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6">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6">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6">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6">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6">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6">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6">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6">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6">
        <f t="shared" ca="1" si="2"/>
        <v>0</v>
      </c>
      <c r="S56" s="269"/>
      <c r="T56" s="246">
        <f ca="1">+T57</f>
        <v>4061407.47</v>
      </c>
      <c r="U56" s="245">
        <f t="shared" si="3"/>
        <v>1</v>
      </c>
      <c r="V56" s="348" t="str">
        <f>+VLOOKUP(A56,bd_lista!$A$3:$E$590,5,FALSE)</f>
        <v>Empresas Nacionales</v>
      </c>
      <c r="W56" s="456" t="str">
        <f>+V56</f>
        <v>Empresas Nacionales</v>
      </c>
      <c r="X56" s="245">
        <f>+VLOOKUP(A56,[2]Sheet1!$A$13:$D$744,4,FALSE)</f>
        <v>41</v>
      </c>
      <c r="Y56" s="245" t="str">
        <f>+VLOOKUP(X56,bd_lista!$A$3:$C$590,3,FALSE)</f>
        <v>Ministerio de Desarrollo Productivo y Economía Plural</v>
      </c>
      <c r="Z56" s="305">
        <f>+X56</f>
        <v>41</v>
      </c>
      <c r="AA56" s="334" t="str">
        <f>+Y56</f>
        <v>Ministerio de Desarrollo Productivo y Economía Plural</v>
      </c>
    </row>
    <row r="57" spans="1:27" customFormat="1" ht="15" customHeight="1">
      <c r="A57" s="32">
        <v>586</v>
      </c>
      <c r="B57" s="453"/>
      <c r="C57" s="348" t="str">
        <f>+VLOOKUP(A57,bd_lista!$A$3:$C$590,3,FALSE)</f>
        <v>Empresa Azucarera San Buenaventura</v>
      </c>
      <c r="D57" s="455"/>
      <c r="E57" s="348" t="s">
        <v>1312</v>
      </c>
      <c r="F57" s="248">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8">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8">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4061407.47</v>
      </c>
      <c r="I57" s="248">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8">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8">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8">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8">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8">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8">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8">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8">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8">
        <f t="shared" ca="1" si="2"/>
        <v>4061407.47</v>
      </c>
      <c r="S57" s="268">
        <f ca="1">+R56+R57</f>
        <v>4061407.47</v>
      </c>
      <c r="T57" s="248">
        <f ca="1">+S57</f>
        <v>4061407.47</v>
      </c>
      <c r="U57" s="247">
        <f t="shared" si="3"/>
        <v>2</v>
      </c>
      <c r="V57" s="348" t="str">
        <f>+VLOOKUP(A57,bd_lista!$A$3:$E$590,5,FALSE)</f>
        <v>Empresas Nacionales</v>
      </c>
      <c r="W57" s="457"/>
      <c r="X57" s="245">
        <f>+VLOOKUP(A57,[2]Sheet1!$A$13:$D$744,4,FALSE)</f>
        <v>41</v>
      </c>
      <c r="Y57" s="245" t="str">
        <f>+VLOOKUP(X57,bd_lista!$A$3:$C$590,3,FALSE)</f>
        <v>Ministerio de Desarrollo Productivo y Economía Plural</v>
      </c>
      <c r="Z57" s="303"/>
      <c r="AA57" s="336"/>
    </row>
    <row r="58" spans="1:27" customFormat="1" ht="15" customHeight="1">
      <c r="A58" s="32">
        <v>598</v>
      </c>
      <c r="B58" s="452">
        <f>+A58</f>
        <v>598</v>
      </c>
      <c r="C58" s="250" t="str">
        <f>+VLOOKUP(A58,bd_lista!$A$3:$C$590,3,FALSE)</f>
        <v>Empresa Pública "Editorial del Estado Plurinacional de Bolivia"</v>
      </c>
      <c r="D58" s="454" t="str">
        <f>+C58</f>
        <v>Empresa Pública "Editorial del Estado Plurinacional de Bolivia"</v>
      </c>
      <c r="E58" s="250" t="s">
        <v>1311</v>
      </c>
      <c r="F58" s="246">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6">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2213270.59</v>
      </c>
      <c r="H58" s="246">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6">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6">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6">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6">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6">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6">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6">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6">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6">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6">
        <f t="shared" ca="1" si="2"/>
        <v>2213270.59</v>
      </c>
      <c r="S58" s="269"/>
      <c r="T58" s="246">
        <f ca="1">+T59</f>
        <v>2315615.11</v>
      </c>
      <c r="U58" s="245">
        <f t="shared" si="3"/>
        <v>1</v>
      </c>
      <c r="V58" s="348" t="str">
        <f>+VLOOKUP(A58,bd_lista!$A$3:$E$590,5,FALSE)</f>
        <v>Empresas Nacionales</v>
      </c>
      <c r="W58" s="456" t="str">
        <f>+V58</f>
        <v>Empresas Nacionales</v>
      </c>
      <c r="X58" s="245">
        <v>25</v>
      </c>
      <c r="Y58" s="245" t="str">
        <f>+VLOOKUP(X58,bd_lista!$A$3:$C$590,3,FALSE)</f>
        <v>Ministerio de la Presidencia</v>
      </c>
      <c r="Z58" s="305">
        <f>+X58</f>
        <v>25</v>
      </c>
      <c r="AA58" s="334" t="str">
        <f>+Y58</f>
        <v>Ministerio de la Presidencia</v>
      </c>
    </row>
    <row r="59" spans="1:27" customFormat="1" ht="15" customHeight="1">
      <c r="A59" s="32">
        <v>598</v>
      </c>
      <c r="B59" s="453"/>
      <c r="C59" s="348" t="str">
        <f>+VLOOKUP(A59,bd_lista!$A$3:$C$590,3,FALSE)</f>
        <v>Empresa Pública "Editorial del Estado Plurinacional de Bolivia"</v>
      </c>
      <c r="D59" s="455"/>
      <c r="E59" s="348" t="s">
        <v>1312</v>
      </c>
      <c r="F59" s="248">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8">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2000</v>
      </c>
      <c r="H59" s="248">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100344.52</v>
      </c>
      <c r="I59" s="248">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8">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8">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8">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8">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8">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8">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8">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8">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8">
        <f t="shared" ca="1" si="2"/>
        <v>102344.52</v>
      </c>
      <c r="S59" s="268">
        <f ca="1">+R58+R59</f>
        <v>2315615.11</v>
      </c>
      <c r="T59" s="248">
        <f ca="1">+S59</f>
        <v>2315615.11</v>
      </c>
      <c r="U59" s="247">
        <f t="shared" si="3"/>
        <v>2</v>
      </c>
      <c r="V59" s="348" t="str">
        <f>+VLOOKUP(A59,bd_lista!$A$3:$E$590,5,FALSE)</f>
        <v>Empresas Nacionales</v>
      </c>
      <c r="W59" s="457"/>
      <c r="X59" s="245">
        <v>25</v>
      </c>
      <c r="Y59" s="245" t="str">
        <f>+VLOOKUP(X59,bd_lista!$A$3:$C$590,3,FALSE)</f>
        <v>Ministerio de la Presidencia</v>
      </c>
      <c r="Z59" s="303"/>
      <c r="AA59" s="336"/>
    </row>
    <row r="60" spans="1:27" ht="15" customHeight="1">
      <c r="A60" s="32">
        <v>548</v>
      </c>
      <c r="B60" s="452">
        <f>+A60</f>
        <v>548</v>
      </c>
      <c r="C60" s="250" t="str">
        <f>+VLOOKUP(A60,bd_lista!$A$3:$C$590,3,FALSE)</f>
        <v>Corporación de las Fuerzas Armadas p/ el Des. Nacional</v>
      </c>
      <c r="D60" s="454" t="str">
        <f>+C60</f>
        <v>Corporación de las Fuerzas Armadas p/ el Des. Nacional</v>
      </c>
      <c r="E60" s="250" t="s">
        <v>1311</v>
      </c>
      <c r="F60" s="246">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6">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6">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6">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6">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6">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6">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6">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6">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6">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6">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6">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6">
        <f t="shared" ca="1" si="2"/>
        <v>0</v>
      </c>
      <c r="S60" s="269"/>
      <c r="T60" s="246">
        <f ca="1">+T61</f>
        <v>1390078.88</v>
      </c>
      <c r="U60" s="245">
        <f t="shared" si="3"/>
        <v>1</v>
      </c>
      <c r="V60" s="348" t="str">
        <f>+VLOOKUP(A60,bd_lista!$A$3:$E$590,5,FALSE)</f>
        <v>Empresas Nacionales</v>
      </c>
      <c r="W60" s="456" t="str">
        <f>+V60</f>
        <v>Empresas Nacionales</v>
      </c>
      <c r="X60" s="245">
        <f>+VLOOKUP(A60,[2]Sheet1!$A$13:$D$744,4,FALSE)</f>
        <v>20</v>
      </c>
      <c r="Y60" s="245" t="str">
        <f>+VLOOKUP(X60,bd_lista!$A$3:$C$590,3,FALSE)</f>
        <v>Ministerio de Defensa</v>
      </c>
      <c r="Z60" s="305">
        <f>+X60</f>
        <v>20</v>
      </c>
      <c r="AA60" s="334" t="str">
        <f>+Y60</f>
        <v>Ministerio de Defensa</v>
      </c>
    </row>
    <row r="61" spans="1:27" ht="15" customHeight="1">
      <c r="A61" s="32">
        <v>548</v>
      </c>
      <c r="B61" s="453"/>
      <c r="C61" s="348" t="str">
        <f>+VLOOKUP(A61,bd_lista!$A$3:$C$590,3,FALSE)</f>
        <v>Corporación de las Fuerzas Armadas p/ el Des. Nacional</v>
      </c>
      <c r="D61" s="455"/>
      <c r="E61" s="348" t="s">
        <v>1312</v>
      </c>
      <c r="F61" s="248">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8">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78</v>
      </c>
      <c r="H61" s="248">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1390000.88</v>
      </c>
      <c r="I61" s="248">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8">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8">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8">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8">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8">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8">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8">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8">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8">
        <f t="shared" ca="1" si="2"/>
        <v>1390078.88</v>
      </c>
      <c r="S61" s="268">
        <f ca="1">+R60+R61</f>
        <v>1390078.88</v>
      </c>
      <c r="T61" s="248">
        <f ca="1">+S61</f>
        <v>1390078.88</v>
      </c>
      <c r="U61" s="247">
        <f t="shared" si="3"/>
        <v>2</v>
      </c>
      <c r="V61" s="348" t="str">
        <f>+VLOOKUP(A61,bd_lista!$A$3:$E$590,5,FALSE)</f>
        <v>Empresas Nacionales</v>
      </c>
      <c r="W61" s="457"/>
      <c r="X61" s="245">
        <f>+VLOOKUP(A61,[2]Sheet1!$A$13:$D$744,4,FALSE)</f>
        <v>20</v>
      </c>
      <c r="Y61" s="245" t="str">
        <f>+VLOOKUP(X61,bd_lista!$A$3:$C$590,3,FALSE)</f>
        <v>Ministerio de Defensa</v>
      </c>
      <c r="Z61" s="303"/>
      <c r="AA61" s="336"/>
    </row>
    <row r="62" spans="1:27" customFormat="1" ht="15" customHeight="1">
      <c r="A62" s="255">
        <v>576</v>
      </c>
      <c r="B62" s="452">
        <f>+A62</f>
        <v>576</v>
      </c>
      <c r="C62" s="250" t="str">
        <f>+VLOOKUP(A62,bd_lista!$A$3:$C$590,3,FALSE)</f>
        <v>Empresa Pública Nacional Estratégica Cartones de Bolivia</v>
      </c>
      <c r="D62" s="454" t="str">
        <f>+C62</f>
        <v>Empresa Pública Nacional Estratégica Cartones de Bolivia</v>
      </c>
      <c r="E62" s="250" t="s">
        <v>1311</v>
      </c>
      <c r="F62" s="246">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6">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6">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634.31999999999994</v>
      </c>
      <c r="I62" s="246">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6">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6">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6">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6">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6">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6">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6">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6">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6">
        <f t="shared" ca="1" si="2"/>
        <v>634.31999999999994</v>
      </c>
      <c r="S62" s="269"/>
      <c r="T62" s="246">
        <f ca="1">+T63</f>
        <v>1213187.55</v>
      </c>
      <c r="U62" s="245">
        <f t="shared" si="3"/>
        <v>1</v>
      </c>
      <c r="V62" s="348" t="str">
        <f>+VLOOKUP(A62,bd_lista!$A$3:$E$590,5,FALSE)</f>
        <v>Empresas Nacionales</v>
      </c>
      <c r="W62" s="456" t="str">
        <f>+V62</f>
        <v>Empresas Nacionales</v>
      </c>
      <c r="X62" s="245">
        <f>+VLOOKUP(A62,[2]Sheet1!$A$13:$D$744,4,FALSE)</f>
        <v>41</v>
      </c>
      <c r="Y62" s="245" t="str">
        <f>+VLOOKUP(X62,bd_lista!$A$3:$C$590,3,FALSE)</f>
        <v>Ministerio de Desarrollo Productivo y Economía Plural</v>
      </c>
      <c r="Z62" s="305">
        <f>+X62</f>
        <v>41</v>
      </c>
      <c r="AA62" s="334" t="str">
        <f>+Y62</f>
        <v>Ministerio de Desarrollo Productivo y Economía Plural</v>
      </c>
    </row>
    <row r="63" spans="1:27" customFormat="1" ht="15" customHeight="1">
      <c r="A63" s="32">
        <v>576</v>
      </c>
      <c r="B63" s="453"/>
      <c r="C63" s="348" t="str">
        <f>+VLOOKUP(A63,bd_lista!$A$3:$C$590,3,FALSE)</f>
        <v>Empresa Pública Nacional Estratégica Cartones de Bolivia</v>
      </c>
      <c r="D63" s="455"/>
      <c r="E63" s="348" t="s">
        <v>1312</v>
      </c>
      <c r="F63" s="248">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48">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8">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1212553.23</v>
      </c>
      <c r="I63" s="248">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8">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8">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8">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8">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8">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8">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8">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8">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8">
        <f t="shared" ca="1" si="2"/>
        <v>1212553.23</v>
      </c>
      <c r="S63" s="268">
        <f ca="1">+R62+R63</f>
        <v>1213187.55</v>
      </c>
      <c r="T63" s="248">
        <f ca="1">+S63</f>
        <v>1213187.55</v>
      </c>
      <c r="U63" s="247">
        <f t="shared" si="3"/>
        <v>2</v>
      </c>
      <c r="V63" s="348" t="str">
        <f>+VLOOKUP(A63,bd_lista!$A$3:$E$590,5,FALSE)</f>
        <v>Empresas Nacionales</v>
      </c>
      <c r="W63" s="457"/>
      <c r="X63" s="245">
        <f>+VLOOKUP(A63,[2]Sheet1!$A$13:$D$744,4,FALSE)</f>
        <v>41</v>
      </c>
      <c r="Y63" s="245" t="str">
        <f>+VLOOKUP(X63,bd_lista!$A$3:$C$590,3,FALSE)</f>
        <v>Ministerio de Desarrollo Productivo y Economía Plural</v>
      </c>
      <c r="Z63" s="303"/>
      <c r="AA63" s="336"/>
    </row>
    <row r="64" spans="1:27" customFormat="1" ht="15" customHeight="1">
      <c r="A64" s="32">
        <v>526</v>
      </c>
      <c r="B64" s="452">
        <f>+A64</f>
        <v>526</v>
      </c>
      <c r="C64" s="250" t="str">
        <f>+VLOOKUP(A64,bd_lista!$A$3:$C$590,3,FALSE)</f>
        <v>Bolivia TV</v>
      </c>
      <c r="D64" s="454" t="str">
        <f>+C64</f>
        <v>Bolivia TV</v>
      </c>
      <c r="E64" s="250" t="s">
        <v>1311</v>
      </c>
      <c r="F64" s="246">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6">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6">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6">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6">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6">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6">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6">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6">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6">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6">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6">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6">
        <f t="shared" ca="1" si="2"/>
        <v>0</v>
      </c>
      <c r="S64" s="269"/>
      <c r="T64" s="246">
        <f ca="1">+T65</f>
        <v>1047513.62</v>
      </c>
      <c r="U64" s="245">
        <f t="shared" si="3"/>
        <v>1</v>
      </c>
      <c r="V64" s="348" t="str">
        <f>+VLOOKUP(A64,bd_lista!$A$3:$E$590,5,FALSE)</f>
        <v>Empresas Nacionales</v>
      </c>
      <c r="W64" s="456" t="str">
        <f>+V64</f>
        <v>Empresas Nacionales</v>
      </c>
      <c r="X64" s="245">
        <v>25</v>
      </c>
      <c r="Y64" s="245" t="str">
        <f>+VLOOKUP(X64,bd_lista!$A$3:$C$590,3,FALSE)</f>
        <v>Ministerio de la Presidencia</v>
      </c>
      <c r="Z64" s="305">
        <f>+X64</f>
        <v>25</v>
      </c>
      <c r="AA64" s="334" t="str">
        <f>+Y64</f>
        <v>Ministerio de la Presidencia</v>
      </c>
    </row>
    <row r="65" spans="1:27" customFormat="1" ht="15" customHeight="1">
      <c r="A65" s="32">
        <v>526</v>
      </c>
      <c r="B65" s="453"/>
      <c r="C65" s="348" t="str">
        <f>+VLOOKUP(A65,bd_lista!$A$3:$C$590,3,FALSE)</f>
        <v>Bolivia TV</v>
      </c>
      <c r="D65" s="455"/>
      <c r="E65" s="348" t="s">
        <v>1312</v>
      </c>
      <c r="F65" s="248">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8">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15357.63</v>
      </c>
      <c r="H65" s="248">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1032155.99</v>
      </c>
      <c r="I65" s="248">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8">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8">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8">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8">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8">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8">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8">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8">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8">
        <f t="shared" ca="1" si="2"/>
        <v>1047513.62</v>
      </c>
      <c r="S65" s="268">
        <f ca="1">+R64+R65</f>
        <v>1047513.62</v>
      </c>
      <c r="T65" s="248">
        <f ca="1">+S65</f>
        <v>1047513.62</v>
      </c>
      <c r="U65" s="247">
        <f t="shared" si="3"/>
        <v>2</v>
      </c>
      <c r="V65" s="348" t="str">
        <f>+VLOOKUP(A65,bd_lista!$A$3:$E$590,5,FALSE)</f>
        <v>Empresas Nacionales</v>
      </c>
      <c r="W65" s="457"/>
      <c r="X65" s="245">
        <v>25</v>
      </c>
      <c r="Y65" s="245" t="str">
        <f>+VLOOKUP(X65,bd_lista!$A$3:$C$590,3,FALSE)</f>
        <v>Ministerio de la Presidencia</v>
      </c>
      <c r="Z65" s="303"/>
      <c r="AA65" s="336"/>
    </row>
    <row r="66" spans="1:27" customFormat="1" ht="15" customHeight="1">
      <c r="A66" s="32">
        <v>525</v>
      </c>
      <c r="B66" s="452">
        <f>+A66</f>
        <v>525</v>
      </c>
      <c r="C66" s="250" t="str">
        <f>+VLOOKUP(A66,bd_lista!$A$3:$C$590,3,FALSE)</f>
        <v>Transportes Aéreos Bolivianos</v>
      </c>
      <c r="D66" s="454" t="str">
        <f>+C66</f>
        <v>Transportes Aéreos Bolivianos</v>
      </c>
      <c r="E66" s="250" t="s">
        <v>1311</v>
      </c>
      <c r="F66" s="246">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6">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6">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6">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6">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6">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6">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6">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6">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6">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6">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6">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6">
        <f t="shared" ca="1" si="2"/>
        <v>0</v>
      </c>
      <c r="S66" s="269"/>
      <c r="T66" s="246">
        <f ca="1">+T67</f>
        <v>949664.1</v>
      </c>
      <c r="U66" s="245">
        <f t="shared" si="3"/>
        <v>1</v>
      </c>
      <c r="V66" s="348" t="str">
        <f>+VLOOKUP(A66,bd_lista!$A$3:$E$590,5,FALSE)</f>
        <v>Empresas Nacionales</v>
      </c>
      <c r="W66" s="456" t="str">
        <f>+V66</f>
        <v>Empresas Nacionales</v>
      </c>
      <c r="X66" s="245">
        <f>+VLOOKUP(A66,[2]Sheet1!$A$13:$D$744,4,FALSE)</f>
        <v>20</v>
      </c>
      <c r="Y66" s="245" t="str">
        <f>+VLOOKUP(X66,bd_lista!$A$3:$C$590,3,FALSE)</f>
        <v>Ministerio de Defensa</v>
      </c>
      <c r="Z66" s="305">
        <f>+X66</f>
        <v>20</v>
      </c>
      <c r="AA66" s="306" t="str">
        <f>+Y66</f>
        <v>Ministerio de Defensa</v>
      </c>
    </row>
    <row r="67" spans="1:27" customFormat="1" ht="15" customHeight="1">
      <c r="A67" s="32">
        <v>525</v>
      </c>
      <c r="B67" s="453"/>
      <c r="C67" s="348" t="str">
        <f>+VLOOKUP(A67,bd_lista!$A$3:$C$590,3,FALSE)</f>
        <v>Transportes Aéreos Bolivianos</v>
      </c>
      <c r="D67" s="455"/>
      <c r="E67" s="348" t="s">
        <v>1312</v>
      </c>
      <c r="F67" s="248">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8">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48">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949664.1</v>
      </c>
      <c r="I67" s="248">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8">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8">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8">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8">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8">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8">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8">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8">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8">
        <f t="shared" ca="1" si="2"/>
        <v>949664.1</v>
      </c>
      <c r="S67" s="268">
        <f ca="1">+R66+R67</f>
        <v>949664.1</v>
      </c>
      <c r="T67" s="248">
        <f ca="1">+S67</f>
        <v>949664.1</v>
      </c>
      <c r="U67" s="247">
        <f t="shared" si="3"/>
        <v>2</v>
      </c>
      <c r="V67" s="348" t="str">
        <f>+VLOOKUP(A67,bd_lista!$A$3:$E$590,5,FALSE)</f>
        <v>Empresas Nacionales</v>
      </c>
      <c r="W67" s="457"/>
      <c r="X67" s="245">
        <f>+VLOOKUP(A67,[2]Sheet1!$A$13:$D$744,4,FALSE)</f>
        <v>20</v>
      </c>
      <c r="Y67" s="245" t="str">
        <f>+VLOOKUP(X67,bd_lista!$A$3:$C$590,3,FALSE)</f>
        <v>Ministerio de Defensa</v>
      </c>
      <c r="Z67" s="303"/>
      <c r="AA67" s="304"/>
    </row>
    <row r="68" spans="1:27" ht="15" customHeight="1">
      <c r="A68" s="32">
        <v>572</v>
      </c>
      <c r="B68" s="452">
        <f>+A68</f>
        <v>572</v>
      </c>
      <c r="C68" s="250" t="str">
        <f>+VLOOKUP(A68,bd_lista!$A$3:$C$590,3,FALSE)</f>
        <v>Empresa de Apoyo a la Producción de Alimentos</v>
      </c>
      <c r="D68" s="454" t="str">
        <f>+C68</f>
        <v>Empresa de Apoyo a la Producción de Alimentos</v>
      </c>
      <c r="E68" s="250" t="s">
        <v>1311</v>
      </c>
      <c r="F68" s="246">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6">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6">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6">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6">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6">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6">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6">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6">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6">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6">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6">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6">
        <f t="shared" ca="1" si="2"/>
        <v>0</v>
      </c>
      <c r="S68" s="269"/>
      <c r="T68" s="246">
        <f ca="1">+T69</f>
        <v>566222.5</v>
      </c>
      <c r="U68" s="245">
        <f t="shared" si="3"/>
        <v>1</v>
      </c>
      <c r="V68" s="348" t="str">
        <f>+VLOOKUP(A68,bd_lista!$A$3:$E$590,5,FALSE)</f>
        <v>Empresas Nacionales</v>
      </c>
      <c r="W68" s="456" t="str">
        <f>+V68</f>
        <v>Empresas Nacionales</v>
      </c>
      <c r="X68" s="245">
        <f>+VLOOKUP(A68,[2]Sheet1!$A$13:$D$744,4,FALSE)</f>
        <v>41</v>
      </c>
      <c r="Y68" s="245" t="str">
        <f>+VLOOKUP(X68,bd_lista!$A$3:$C$590,3,FALSE)</f>
        <v>Ministerio de Desarrollo Productivo y Economía Plural</v>
      </c>
      <c r="Z68" s="305">
        <f>+X68</f>
        <v>41</v>
      </c>
      <c r="AA68" s="334" t="str">
        <f>+Y68</f>
        <v>Ministerio de Desarrollo Productivo y Economía Plural</v>
      </c>
    </row>
    <row r="69" spans="1:27" ht="15" customHeight="1">
      <c r="A69" s="32">
        <v>572</v>
      </c>
      <c r="B69" s="453"/>
      <c r="C69" s="348" t="str">
        <f>+VLOOKUP(A69,bd_lista!$A$3:$C$590,3,FALSE)</f>
        <v>Empresa de Apoyo a la Producción de Alimentos</v>
      </c>
      <c r="D69" s="455"/>
      <c r="E69" s="348" t="s">
        <v>1312</v>
      </c>
      <c r="F69" s="248">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8">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8">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566222.5</v>
      </c>
      <c r="I69" s="248">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8">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8">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8">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8">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8">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8">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8">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8">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8">
        <f t="shared" ca="1" si="2"/>
        <v>566222.5</v>
      </c>
      <c r="S69" s="268">
        <f ca="1">+R68+R69</f>
        <v>566222.5</v>
      </c>
      <c r="T69" s="248">
        <f ca="1">+S69</f>
        <v>566222.5</v>
      </c>
      <c r="U69" s="247">
        <f t="shared" si="3"/>
        <v>2</v>
      </c>
      <c r="V69" s="348" t="str">
        <f>+VLOOKUP(A69,bd_lista!$A$3:$E$590,5,FALSE)</f>
        <v>Empresas Nacionales</v>
      </c>
      <c r="W69" s="457"/>
      <c r="X69" s="245">
        <f>+VLOOKUP(A69,[2]Sheet1!$A$13:$D$744,4,FALSE)</f>
        <v>41</v>
      </c>
      <c r="Y69" s="245" t="str">
        <f>+VLOOKUP(X69,bd_lista!$A$3:$C$590,3,FALSE)</f>
        <v>Ministerio de Desarrollo Productivo y Economía Plural</v>
      </c>
      <c r="Z69" s="303"/>
      <c r="AA69" s="336"/>
    </row>
    <row r="70" spans="1:27" customFormat="1" ht="15" customHeight="1">
      <c r="A70" s="255">
        <v>590</v>
      </c>
      <c r="B70" s="452">
        <f>+A70</f>
        <v>590</v>
      </c>
      <c r="C70" s="250" t="str">
        <f>+VLOOKUP(A70,bd_lista!$A$3:$C$590,3,FALSE)</f>
        <v>Empresa Pública "QUIPUS"</v>
      </c>
      <c r="D70" s="454" t="str">
        <f>+C70</f>
        <v>Empresa Pública "QUIPUS"</v>
      </c>
      <c r="E70" s="250" t="s">
        <v>1311</v>
      </c>
      <c r="F70" s="246">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3722.9700000000003</v>
      </c>
      <c r="G70" s="246">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3264.9799999999996</v>
      </c>
      <c r="H70" s="246">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6">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6">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6">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6">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6">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6">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6">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6">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6">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6">
        <f t="shared" ca="1" si="2"/>
        <v>6987.95</v>
      </c>
      <c r="S70" s="269"/>
      <c r="T70" s="246">
        <f ca="1">+T71</f>
        <v>355953.06</v>
      </c>
      <c r="U70" s="245">
        <f t="shared" si="3"/>
        <v>1</v>
      </c>
      <c r="V70" s="348" t="str">
        <f>+VLOOKUP(A70,bd_lista!$A$3:$E$590,5,FALSE)</f>
        <v>Empresas Nacionales</v>
      </c>
      <c r="W70" s="456" t="str">
        <f>+V70</f>
        <v>Empresas Nacionales</v>
      </c>
      <c r="X70" s="245">
        <f>+VLOOKUP(A70,[2]Sheet1!$A$13:$D$744,4,FALSE)</f>
        <v>41</v>
      </c>
      <c r="Y70" s="245" t="str">
        <f>+VLOOKUP(X70,bd_lista!$A$3:$C$590,3,FALSE)</f>
        <v>Ministerio de Desarrollo Productivo y Economía Plural</v>
      </c>
      <c r="Z70" s="305">
        <f>+X70</f>
        <v>41</v>
      </c>
      <c r="AA70" s="306" t="str">
        <f>+Y70</f>
        <v>Ministerio de Desarrollo Productivo y Economía Plural</v>
      </c>
    </row>
    <row r="71" spans="1:27" customFormat="1" ht="15" customHeight="1">
      <c r="A71" s="32">
        <v>590</v>
      </c>
      <c r="B71" s="453"/>
      <c r="C71" s="348" t="str">
        <f>+VLOOKUP(A71,bd_lista!$A$3:$C$590,3,FALSE)</f>
        <v>Empresa Pública "QUIPUS"</v>
      </c>
      <c r="D71" s="455"/>
      <c r="E71" s="348" t="s">
        <v>1312</v>
      </c>
      <c r="F71" s="248">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8">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8">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348965.11</v>
      </c>
      <c r="I71" s="248">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8">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8">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8">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8">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8">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8">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8">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8">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8">
        <f t="shared" ca="1" si="2"/>
        <v>348965.11</v>
      </c>
      <c r="S71" s="268">
        <f ca="1">+R70+R71</f>
        <v>355953.06</v>
      </c>
      <c r="T71" s="248">
        <f ca="1">+S71</f>
        <v>355953.06</v>
      </c>
      <c r="U71" s="247">
        <f t="shared" si="3"/>
        <v>2</v>
      </c>
      <c r="V71" s="348" t="str">
        <f>+VLOOKUP(A71,bd_lista!$A$3:$E$590,5,FALSE)</f>
        <v>Empresas Nacionales</v>
      </c>
      <c r="W71" s="457"/>
      <c r="X71" s="245">
        <f>+VLOOKUP(A71,[2]Sheet1!$A$13:$D$744,4,FALSE)</f>
        <v>41</v>
      </c>
      <c r="Y71" s="245" t="str">
        <f>+VLOOKUP(X71,bd_lista!$A$3:$C$590,3,FALSE)</f>
        <v>Ministerio de Desarrollo Productivo y Economía Plural</v>
      </c>
      <c r="Z71" s="303"/>
      <c r="AA71" s="304"/>
    </row>
    <row r="72" spans="1:27" ht="15" customHeight="1">
      <c r="A72" s="32">
        <v>578</v>
      </c>
      <c r="B72" s="452">
        <f>+A72</f>
        <v>578</v>
      </c>
      <c r="C72" s="250" t="str">
        <f>+VLOOKUP(A72,bd_lista!$A$3:$C$590,3,FALSE)</f>
        <v>Boliviana de Aviación</v>
      </c>
      <c r="D72" s="454" t="str">
        <f>+C72</f>
        <v>Boliviana de Aviación</v>
      </c>
      <c r="E72" s="250" t="s">
        <v>1311</v>
      </c>
      <c r="F72" s="246">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6">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6">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234135.59</v>
      </c>
      <c r="I72" s="246">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6">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6">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6">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6">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6">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6">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6">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6">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6">
        <f t="shared" ca="1" si="2"/>
        <v>234135.59</v>
      </c>
      <c r="S72" s="269"/>
      <c r="T72" s="246">
        <f ca="1">+T73</f>
        <v>291849.58999999997</v>
      </c>
      <c r="U72" s="245">
        <f t="shared" si="3"/>
        <v>1</v>
      </c>
      <c r="V72" s="348" t="str">
        <f>+VLOOKUP(A72,bd_lista!$A$3:$E$590,5,FALSE)</f>
        <v>Empresas Nacionales</v>
      </c>
      <c r="W72" s="456" t="str">
        <f>+V72</f>
        <v>Empresas Nacionales</v>
      </c>
      <c r="X72" s="245">
        <f>+VLOOKUP(A72,[2]Sheet1!$A$13:$D$744,4,FALSE)</f>
        <v>81</v>
      </c>
      <c r="Y72" s="245" t="str">
        <f>+VLOOKUP(X72,bd_lista!$A$3:$C$590,3,FALSE)</f>
        <v>Ministerio de Obras Públicas, Servicios y Vivienda</v>
      </c>
      <c r="Z72" s="305">
        <f>+X72</f>
        <v>81</v>
      </c>
      <c r="AA72" s="334" t="str">
        <f>+Y72</f>
        <v>Ministerio de Obras Públicas, Servicios y Vivienda</v>
      </c>
    </row>
    <row r="73" spans="1:27" ht="15" customHeight="1">
      <c r="A73" s="32">
        <v>578</v>
      </c>
      <c r="B73" s="453"/>
      <c r="C73" s="348" t="str">
        <f>+VLOOKUP(A73,bd_lista!$A$3:$C$590,3,FALSE)</f>
        <v>Boliviana de Aviación</v>
      </c>
      <c r="D73" s="455"/>
      <c r="E73" s="348" t="s">
        <v>1312</v>
      </c>
      <c r="F73" s="248">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8">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8">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57714</v>
      </c>
      <c r="I73" s="248">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8">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8">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8">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8">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8">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8">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8">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8">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8">
        <f t="shared" ca="1" si="2"/>
        <v>57714</v>
      </c>
      <c r="S73" s="268">
        <f ca="1">+R72+R73</f>
        <v>291849.58999999997</v>
      </c>
      <c r="T73" s="248">
        <f ca="1">+S73</f>
        <v>291849.58999999997</v>
      </c>
      <c r="U73" s="247">
        <f t="shared" si="3"/>
        <v>2</v>
      </c>
      <c r="V73" s="348" t="str">
        <f>+VLOOKUP(A73,bd_lista!$A$3:$E$590,5,FALSE)</f>
        <v>Empresas Nacionales</v>
      </c>
      <c r="W73" s="457"/>
      <c r="X73" s="245">
        <f>+VLOOKUP(A73,[2]Sheet1!$A$13:$D$744,4,FALSE)</f>
        <v>81</v>
      </c>
      <c r="Y73" s="245" t="str">
        <f>+VLOOKUP(X73,bd_lista!$A$3:$C$590,3,FALSE)</f>
        <v>Ministerio de Obras Públicas, Servicios y Vivienda</v>
      </c>
      <c r="Z73" s="303"/>
      <c r="AA73" s="336"/>
    </row>
    <row r="74" spans="1:27" ht="15" customHeight="1">
      <c r="A74" s="255">
        <v>591</v>
      </c>
      <c r="B74" s="452">
        <f>+A74</f>
        <v>591</v>
      </c>
      <c r="C74" s="250" t="str">
        <f>+VLOOKUP(A74,bd_lista!$A$3:$C$590,3,FALSE)</f>
        <v>Empresa Estatal de Transporte por Cable "Mi teleférico"</v>
      </c>
      <c r="D74" s="454" t="str">
        <f>+C74</f>
        <v>Empresa Estatal de Transporte por Cable "Mi teleférico"</v>
      </c>
      <c r="E74" s="250" t="s">
        <v>1311</v>
      </c>
      <c r="F74" s="246">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6">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6">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6">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6">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6">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6">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6">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6">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6">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6">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6">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6">
        <f t="shared" ca="1" si="2"/>
        <v>0</v>
      </c>
      <c r="S74" s="269"/>
      <c r="T74" s="246">
        <f ca="1">+T75</f>
        <v>53788.12</v>
      </c>
      <c r="U74" s="245">
        <f t="shared" si="3"/>
        <v>1</v>
      </c>
      <c r="V74" s="348" t="str">
        <f>+VLOOKUP(A74,bd_lista!$A$3:$E$590,5,FALSE)</f>
        <v>Empresas Nacionales</v>
      </c>
      <c r="W74" s="456" t="str">
        <f>+V74</f>
        <v>Empresas Nacionales</v>
      </c>
      <c r="X74" s="245">
        <f>+VLOOKUP(A74,[2]Sheet1!$A$13:$D$744,4,FALSE)</f>
        <v>81</v>
      </c>
      <c r="Y74" s="245" t="str">
        <f>+VLOOKUP(X74,bd_lista!$A$3:$C$590,3,FALSE)</f>
        <v>Ministerio de Obras Públicas, Servicios y Vivienda</v>
      </c>
      <c r="Z74" s="305">
        <f>+X74</f>
        <v>81</v>
      </c>
      <c r="AA74" s="334" t="str">
        <f>+Y74</f>
        <v>Ministerio de Obras Públicas, Servicios y Vivienda</v>
      </c>
    </row>
    <row r="75" spans="1:27" ht="15" customHeight="1">
      <c r="A75" s="32">
        <v>591</v>
      </c>
      <c r="B75" s="453"/>
      <c r="C75" s="348" t="str">
        <f>+VLOOKUP(A75,bd_lista!$A$3:$C$590,3,FALSE)</f>
        <v>Empresa Estatal de Transporte por Cable "Mi teleférico"</v>
      </c>
      <c r="D75" s="455"/>
      <c r="E75" s="348" t="s">
        <v>1312</v>
      </c>
      <c r="F75" s="248">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8">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8">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53788.12</v>
      </c>
      <c r="I75" s="248">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8">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8">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8">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8">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8">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8">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8">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8">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8">
        <f t="shared" ca="1" si="2"/>
        <v>53788.12</v>
      </c>
      <c r="S75" s="268">
        <f ca="1">+R74+R75</f>
        <v>53788.12</v>
      </c>
      <c r="T75" s="248">
        <f ca="1">+S75</f>
        <v>53788.12</v>
      </c>
      <c r="U75" s="247">
        <f t="shared" si="3"/>
        <v>2</v>
      </c>
      <c r="V75" s="348" t="str">
        <f>+VLOOKUP(A75,bd_lista!$A$3:$E$590,5,FALSE)</f>
        <v>Empresas Nacionales</v>
      </c>
      <c r="W75" s="457"/>
      <c r="X75" s="245">
        <f>+VLOOKUP(A75,[2]Sheet1!$A$13:$D$744,4,FALSE)</f>
        <v>81</v>
      </c>
      <c r="Y75" s="245" t="str">
        <f>+VLOOKUP(X75,bd_lista!$A$3:$C$590,3,FALSE)</f>
        <v>Ministerio de Obras Públicas, Servicios y Vivienda</v>
      </c>
      <c r="Z75" s="303"/>
      <c r="AA75" s="336"/>
    </row>
    <row r="76" spans="1:27" ht="15" customHeight="1">
      <c r="A76" s="255">
        <v>512</v>
      </c>
      <c r="B76" s="452">
        <f>+A76</f>
        <v>512</v>
      </c>
      <c r="C76" s="250" t="str">
        <f>+VLOOKUP(A76,bd_lista!$A$3:$C$590,3,FALSE)</f>
        <v>Adm.de Aeropuertos y Servicios Auxiliares a la Naveg. Aérea</v>
      </c>
      <c r="D76" s="454" t="str">
        <f>+C76</f>
        <v>Adm.de Aeropuertos y Servicios Auxiliares a la Naveg. Aérea</v>
      </c>
      <c r="E76" s="250" t="s">
        <v>1311</v>
      </c>
      <c r="F76" s="246">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6">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6">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6">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6">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6">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6">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6">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6">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6">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6">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6">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6">
        <f t="shared" ca="1" si="2"/>
        <v>0</v>
      </c>
      <c r="S76" s="269"/>
      <c r="T76" s="246">
        <f ca="1">+T77</f>
        <v>36151.33</v>
      </c>
      <c r="U76" s="245">
        <f t="shared" si="3"/>
        <v>1</v>
      </c>
      <c r="V76" s="348" t="str">
        <f>+VLOOKUP(A76,bd_lista!$A$3:$E$590,5,FALSE)</f>
        <v>Empresas Nacionales</v>
      </c>
      <c r="W76" s="456" t="str">
        <f>+V76</f>
        <v>Empresas Nacionales</v>
      </c>
      <c r="X76" s="245">
        <f>+VLOOKUP(A76,[2]Sheet1!$A$13:$D$744,4,FALSE)</f>
        <v>81</v>
      </c>
      <c r="Y76" s="245" t="str">
        <f>+VLOOKUP(X76,bd_lista!$A$3:$C$590,3,FALSE)</f>
        <v>Ministerio de Obras Públicas, Servicios y Vivienda</v>
      </c>
      <c r="Z76" s="305">
        <f>+X76</f>
        <v>81</v>
      </c>
      <c r="AA76" s="334" t="str">
        <f>+Y76</f>
        <v>Ministerio de Obras Públicas, Servicios y Vivienda</v>
      </c>
    </row>
    <row r="77" spans="1:27" ht="15" customHeight="1">
      <c r="A77" s="32">
        <v>512</v>
      </c>
      <c r="B77" s="453"/>
      <c r="C77" s="348" t="str">
        <f>+VLOOKUP(A77,bd_lista!$A$3:$C$590,3,FALSE)</f>
        <v>Adm.de Aeropuertos y Servicios Auxiliares a la Naveg. Aérea</v>
      </c>
      <c r="D77" s="455"/>
      <c r="E77" s="348" t="s">
        <v>1312</v>
      </c>
      <c r="F77" s="248">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8">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36151.33</v>
      </c>
      <c r="H77" s="248">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8">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8">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8">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8">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8">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8">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8">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8">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8">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8">
        <f t="shared" ca="1" si="2"/>
        <v>36151.33</v>
      </c>
      <c r="S77" s="268">
        <f ca="1">+R76+R77</f>
        <v>36151.33</v>
      </c>
      <c r="T77" s="248">
        <f ca="1">+S77</f>
        <v>36151.33</v>
      </c>
      <c r="U77" s="247">
        <f t="shared" si="3"/>
        <v>2</v>
      </c>
      <c r="V77" s="348" t="str">
        <f>+VLOOKUP(A77,bd_lista!$A$3:$E$590,5,FALSE)</f>
        <v>Empresas Nacionales</v>
      </c>
      <c r="W77" s="457"/>
      <c r="X77" s="245">
        <f>+VLOOKUP(A77,[2]Sheet1!$A$13:$D$744,4,FALSE)</f>
        <v>81</v>
      </c>
      <c r="Y77" s="245" t="str">
        <f>+VLOOKUP(X77,bd_lista!$A$3:$C$590,3,FALSE)</f>
        <v>Ministerio de Obras Públicas, Servicios y Vivienda</v>
      </c>
      <c r="Z77" s="303"/>
      <c r="AA77" s="336"/>
    </row>
    <row r="78" spans="1:27" customFormat="1" ht="15" customHeight="1">
      <c r="A78" s="255">
        <v>585</v>
      </c>
      <c r="B78" s="452">
        <f>+A78</f>
        <v>585</v>
      </c>
      <c r="C78" s="250" t="str">
        <f>+VLOOKUP(A78,bd_lista!$A$3:$C$590,3,FALSE)</f>
        <v>Agencia Boliviana Espacial</v>
      </c>
      <c r="D78" s="454" t="str">
        <f>+C78</f>
        <v>Agencia Boliviana Espacial</v>
      </c>
      <c r="E78" s="250" t="s">
        <v>1311</v>
      </c>
      <c r="F78" s="246">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6">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6">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6">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6">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6">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6">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6">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6">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6">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6">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6">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6">
        <f t="shared" ca="1" si="2"/>
        <v>0</v>
      </c>
      <c r="S78" s="269"/>
      <c r="T78" s="246">
        <f ca="1">+T79</f>
        <v>12944.3</v>
      </c>
      <c r="U78" s="245">
        <f t="shared" si="3"/>
        <v>1</v>
      </c>
      <c r="V78" s="348" t="str">
        <f>+VLOOKUP(A78,bd_lista!$A$3:$E$590,5,FALSE)</f>
        <v>Empresas Nacionales</v>
      </c>
      <c r="W78" s="456" t="str">
        <f>+V78</f>
        <v>Empresas Nacionales</v>
      </c>
      <c r="X78" s="245">
        <f>+VLOOKUP(A78,[2]Sheet1!$A$13:$D$744,4,FALSE)</f>
        <v>81</v>
      </c>
      <c r="Y78" s="245" t="str">
        <f>+VLOOKUP(X78,bd_lista!$A$3:$C$590,3,FALSE)</f>
        <v>Ministerio de Obras Públicas, Servicios y Vivienda</v>
      </c>
      <c r="Z78" s="305">
        <f>+X78</f>
        <v>81</v>
      </c>
      <c r="AA78" s="334" t="str">
        <f>+Y78</f>
        <v>Ministerio de Obras Públicas, Servicios y Vivienda</v>
      </c>
    </row>
    <row r="79" spans="1:27" customFormat="1" ht="15" customHeight="1">
      <c r="A79" s="32">
        <v>585</v>
      </c>
      <c r="B79" s="453"/>
      <c r="C79" s="348" t="str">
        <f>+VLOOKUP(A79,bd_lista!$A$3:$C$590,3,FALSE)</f>
        <v>Agencia Boliviana Espacial</v>
      </c>
      <c r="D79" s="455"/>
      <c r="E79" s="348" t="s">
        <v>1312</v>
      </c>
      <c r="F79" s="248">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8">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8">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12944.3</v>
      </c>
      <c r="I79" s="248">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8">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8">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8">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8">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8">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8">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8">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8">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8">
        <f t="shared" ca="1" si="2"/>
        <v>12944.3</v>
      </c>
      <c r="S79" s="268">
        <f ca="1">+R78+R79</f>
        <v>12944.3</v>
      </c>
      <c r="T79" s="248">
        <f ca="1">+S79</f>
        <v>12944.3</v>
      </c>
      <c r="U79" s="247">
        <f t="shared" si="3"/>
        <v>2</v>
      </c>
      <c r="V79" s="348" t="str">
        <f>+VLOOKUP(A79,bd_lista!$A$3:$E$590,5,FALSE)</f>
        <v>Empresas Nacionales</v>
      </c>
      <c r="W79" s="457"/>
      <c r="X79" s="245">
        <f>+VLOOKUP(A79,[2]Sheet1!$A$13:$D$744,4,FALSE)</f>
        <v>81</v>
      </c>
      <c r="Y79" s="245" t="str">
        <f>+VLOOKUP(X79,bd_lista!$A$3:$C$590,3,FALSE)</f>
        <v>Ministerio de Obras Públicas, Servicios y Vivienda</v>
      </c>
      <c r="Z79" s="303"/>
      <c r="AA79" s="336"/>
    </row>
    <row r="80" spans="1:27" customFormat="1" ht="15" customHeight="1">
      <c r="A80" s="256">
        <v>595</v>
      </c>
      <c r="B80" s="452">
        <f>+A80</f>
        <v>595</v>
      </c>
      <c r="C80" s="250" t="str">
        <f>+VLOOKUP(A80,bd_lista!$A$3:$C$590,3,FALSE)</f>
        <v>Gestora Pública de la Seguridad Social de Largo Plazo</v>
      </c>
      <c r="D80" s="454" t="str">
        <f>+C80</f>
        <v>Gestora Pública de la Seguridad Social de Largo Plazo</v>
      </c>
      <c r="E80" s="250" t="s">
        <v>1311</v>
      </c>
      <c r="F80" s="246">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6">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6">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6">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6">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6">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6">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6">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6">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6">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6">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6">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6">
        <f t="shared" ca="1" si="2"/>
        <v>0</v>
      </c>
      <c r="S80" s="269"/>
      <c r="T80" s="246">
        <f ca="1">+T81</f>
        <v>12596.92</v>
      </c>
      <c r="U80" s="245">
        <f t="shared" si="3"/>
        <v>1</v>
      </c>
      <c r="V80" s="348" t="str">
        <f>+VLOOKUP(A80,bd_lista!$A$3:$E$590,5,FALSE)</f>
        <v>Empresas Nacionales</v>
      </c>
      <c r="W80" s="456" t="str">
        <f>+V80</f>
        <v>Empresas Nacionales</v>
      </c>
      <c r="X80" s="245">
        <f>+VLOOKUP(A80,[2]Sheet1!$A$13:$D$744,4,FALSE)</f>
        <v>35</v>
      </c>
      <c r="Y80" s="245" t="str">
        <f>+VLOOKUP(X80,bd_lista!$A$3:$C$590,3,FALSE)</f>
        <v>Ministerio de Economía y Finanzas Públicas</v>
      </c>
      <c r="Z80" s="305">
        <f>+X80</f>
        <v>35</v>
      </c>
      <c r="AA80" s="334" t="str">
        <f>+Y80</f>
        <v>Ministerio de Economía y Finanzas Públicas</v>
      </c>
    </row>
    <row r="81" spans="1:27" customFormat="1" ht="15" customHeight="1">
      <c r="A81" s="256">
        <v>595</v>
      </c>
      <c r="B81" s="453"/>
      <c r="C81" s="348" t="str">
        <f>+VLOOKUP(A81,bd_lista!$A$3:$C$590,3,FALSE)</f>
        <v>Gestora Pública de la Seguridad Social de Largo Plazo</v>
      </c>
      <c r="D81" s="455"/>
      <c r="E81" s="348" t="s">
        <v>1312</v>
      </c>
      <c r="F81" s="248">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8">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465</v>
      </c>
      <c r="H81" s="248">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12131.92</v>
      </c>
      <c r="I81" s="248">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8">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8">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8">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8">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8">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8">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8">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8">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8">
        <f t="shared" ca="1" si="2"/>
        <v>12596.92</v>
      </c>
      <c r="S81" s="268">
        <f ca="1">+R80+R81</f>
        <v>12596.92</v>
      </c>
      <c r="T81" s="248">
        <f ca="1">+S81</f>
        <v>12596.92</v>
      </c>
      <c r="U81" s="247">
        <f t="shared" si="3"/>
        <v>2</v>
      </c>
      <c r="V81" s="348" t="str">
        <f>+VLOOKUP(A81,bd_lista!$A$3:$E$590,5,FALSE)</f>
        <v>Empresas Nacionales</v>
      </c>
      <c r="W81" s="457"/>
      <c r="X81" s="245">
        <f>+VLOOKUP(A81,[2]Sheet1!$A$13:$D$744,4,FALSE)</f>
        <v>35</v>
      </c>
      <c r="Y81" s="245" t="str">
        <f>+VLOOKUP(X81,bd_lista!$A$3:$C$590,3,FALSE)</f>
        <v>Ministerio de Economía y Finanzas Públicas</v>
      </c>
      <c r="Z81" s="303"/>
      <c r="AA81" s="336"/>
    </row>
    <row r="82" spans="1:27" customFormat="1" ht="15" hidden="1" customHeight="1">
      <c r="A82" s="32">
        <v>551</v>
      </c>
      <c r="B82" s="452">
        <f>+A82</f>
        <v>551</v>
      </c>
      <c r="C82" s="250" t="str">
        <f>+VLOOKUP(A82,bd_lista!$A$3:$C$590,3,FALSE)</f>
        <v>Empresa Naviera Boliviana</v>
      </c>
      <c r="D82" s="454" t="str">
        <f>+C82</f>
        <v>Empresa Naviera Boliviana</v>
      </c>
      <c r="E82" s="250" t="s">
        <v>1311</v>
      </c>
      <c r="F82" s="246">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6">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6">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6">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6">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6">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6">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6">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6">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6">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6">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6">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6">
        <f t="shared" ca="1" si="2"/>
        <v>0</v>
      </c>
      <c r="S82" s="269"/>
      <c r="T82" s="246">
        <f ca="1">+T83</f>
        <v>0</v>
      </c>
      <c r="U82" s="245">
        <f t="shared" si="3"/>
        <v>1</v>
      </c>
      <c r="V82" s="348" t="str">
        <f>+VLOOKUP(A82,bd_lista!$A$3:$E$590,5,FALSE)</f>
        <v>Empresas Nacionales</v>
      </c>
      <c r="W82" s="456" t="str">
        <f>+V82</f>
        <v>Empresas Nacionales</v>
      </c>
      <c r="X82" s="245">
        <f>+VLOOKUP(A82,[2]Sheet1!$A$13:$D$744,4,FALSE)</f>
        <v>20</v>
      </c>
      <c r="Y82" s="245" t="str">
        <f>+VLOOKUP(X82,bd_lista!$A$3:$C$590,3,FALSE)</f>
        <v>Ministerio de Defensa</v>
      </c>
      <c r="Z82" s="305">
        <f>+X82</f>
        <v>20</v>
      </c>
      <c r="AA82" s="334" t="str">
        <f>+Y82</f>
        <v>Ministerio de Defensa</v>
      </c>
    </row>
    <row r="83" spans="1:27" customFormat="1" ht="15" hidden="1" customHeight="1">
      <c r="A83" s="32">
        <v>551</v>
      </c>
      <c r="B83" s="453"/>
      <c r="C83" s="348" t="str">
        <f>+VLOOKUP(A83,bd_lista!$A$3:$C$590,3,FALSE)</f>
        <v>Empresa Naviera Boliviana</v>
      </c>
      <c r="D83" s="455"/>
      <c r="E83" s="348" t="s">
        <v>1312</v>
      </c>
      <c r="F83" s="248">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8">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8">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8">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8">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8">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8">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8">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8">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8">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8">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8">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8">
        <f t="shared" ca="1" si="2"/>
        <v>0</v>
      </c>
      <c r="S83" s="268">
        <f ca="1">+R82+R83</f>
        <v>0</v>
      </c>
      <c r="T83" s="248">
        <f ca="1">+S83</f>
        <v>0</v>
      </c>
      <c r="U83" s="247">
        <f t="shared" si="3"/>
        <v>2</v>
      </c>
      <c r="V83" s="348" t="str">
        <f>+VLOOKUP(A83,bd_lista!$A$3:$E$590,5,FALSE)</f>
        <v>Empresas Nacionales</v>
      </c>
      <c r="W83" s="457"/>
      <c r="X83" s="245">
        <f>+VLOOKUP(A83,[2]Sheet1!$A$13:$D$744,4,FALSE)</f>
        <v>20</v>
      </c>
      <c r="Y83" s="245" t="str">
        <f>+VLOOKUP(X83,bd_lista!$A$3:$C$590,3,FALSE)</f>
        <v>Ministerio de Defensa</v>
      </c>
      <c r="Z83" s="303"/>
      <c r="AA83" s="336"/>
    </row>
    <row r="84" spans="1:27" customFormat="1" ht="15" customHeight="1">
      <c r="A84" s="254">
        <v>594</v>
      </c>
      <c r="B84" s="452">
        <f>+A84</f>
        <v>594</v>
      </c>
      <c r="C84" s="250" t="str">
        <f>+VLOOKUP(A84,bd_lista!$A$3:$C$590,3,FALSE)</f>
        <v>Administración de Servicios Portuarios - Bolivia</v>
      </c>
      <c r="D84" s="454" t="str">
        <f>+C84</f>
        <v>Administración de Servicios Portuarios - Bolivia</v>
      </c>
      <c r="E84" s="250" t="s">
        <v>1311</v>
      </c>
      <c r="F84" s="246">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6">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6">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6">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6">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6">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6">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6">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6">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6">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6">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6">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6">
        <f t="shared" ca="1" si="2"/>
        <v>0</v>
      </c>
      <c r="S84" s="269"/>
      <c r="T84" s="246">
        <f ca="1">+T85</f>
        <v>824.81</v>
      </c>
      <c r="U84" s="245">
        <f t="shared" si="3"/>
        <v>1</v>
      </c>
      <c r="V84" s="348" t="str">
        <f>+VLOOKUP(A84,bd_lista!$A$3:$E$590,5,FALSE)</f>
        <v>Empresas Nacionales</v>
      </c>
      <c r="W84" s="456" t="str">
        <f>+V84</f>
        <v>Empresas Nacionales</v>
      </c>
      <c r="X84" s="245">
        <f>+VLOOKUP(A84,[2]Sheet1!$A$13:$D$744,4,FALSE)</f>
        <v>35</v>
      </c>
      <c r="Y84" s="245" t="str">
        <f>+VLOOKUP(X84,bd_lista!$A$3:$C$590,3,FALSE)</f>
        <v>Ministerio de Economía y Finanzas Públicas</v>
      </c>
      <c r="Z84" s="305">
        <f>+X84</f>
        <v>35</v>
      </c>
      <c r="AA84" s="334" t="str">
        <f>+Y84</f>
        <v>Ministerio de Economía y Finanzas Públicas</v>
      </c>
    </row>
    <row r="85" spans="1:27" customFormat="1" ht="15" customHeight="1">
      <c r="A85" s="255">
        <v>594</v>
      </c>
      <c r="B85" s="453"/>
      <c r="C85" s="348" t="str">
        <f>+VLOOKUP(A85,bd_lista!$A$3:$C$590,3,FALSE)</f>
        <v>Administración de Servicios Portuarios - Bolivia</v>
      </c>
      <c r="D85" s="455"/>
      <c r="E85" s="348" t="s">
        <v>1312</v>
      </c>
      <c r="F85" s="248">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8">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8">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824.81</v>
      </c>
      <c r="I85" s="248">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8">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8">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8">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8">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8">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8">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8">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8">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8">
        <f t="shared" ca="1" si="2"/>
        <v>824.81</v>
      </c>
      <c r="S85" s="268">
        <f ca="1">+R84+R85</f>
        <v>824.81</v>
      </c>
      <c r="T85" s="248">
        <f ca="1">+S85</f>
        <v>824.81</v>
      </c>
      <c r="U85" s="247">
        <f t="shared" si="3"/>
        <v>2</v>
      </c>
      <c r="V85" s="348" t="str">
        <f>+VLOOKUP(A85,bd_lista!$A$3:$E$590,5,FALSE)</f>
        <v>Empresas Nacionales</v>
      </c>
      <c r="W85" s="457"/>
      <c r="X85" s="245">
        <f>+VLOOKUP(A85,[2]Sheet1!$A$13:$D$744,4,FALSE)</f>
        <v>35</v>
      </c>
      <c r="Y85" s="245" t="str">
        <f>+VLOOKUP(X85,bd_lista!$A$3:$C$590,3,FALSE)</f>
        <v>Ministerio de Economía y Finanzas Públicas</v>
      </c>
      <c r="Z85" s="303"/>
      <c r="AA85" s="336"/>
    </row>
    <row r="86" spans="1:27" customFormat="1" ht="15" hidden="1" customHeight="1">
      <c r="A86" s="32">
        <v>596</v>
      </c>
      <c r="B86" s="452">
        <f>+A86</f>
        <v>596</v>
      </c>
      <c r="C86" s="250" t="str">
        <f>+VLOOKUP(A86,bd_lista!$A$3:$C$590,3,FALSE)</f>
        <v xml:space="preserve">Empresa Pública Transporte Aéreo Militar </v>
      </c>
      <c r="D86" s="454" t="str">
        <f>+C86</f>
        <v xml:space="preserve">Empresa Pública Transporte Aéreo Militar </v>
      </c>
      <c r="E86" s="250" t="s">
        <v>1311</v>
      </c>
      <c r="F86" s="246">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6">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6">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6">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6">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6">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6">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6">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6">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6">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6">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6">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6">
        <f t="shared" ca="1" si="2"/>
        <v>0</v>
      </c>
      <c r="S86" s="269"/>
      <c r="T86" s="246">
        <f ca="1">+T87</f>
        <v>0</v>
      </c>
      <c r="U86" s="245">
        <f t="shared" si="3"/>
        <v>1</v>
      </c>
      <c r="V86" s="348" t="str">
        <f>+VLOOKUP(A86,bd_lista!$A$3:$E$590,5,FALSE)</f>
        <v>Empresas Nacionales</v>
      </c>
      <c r="W86" s="456" t="str">
        <f>+V86</f>
        <v>Empresas Nacionales</v>
      </c>
      <c r="X86" s="245">
        <f>+VLOOKUP(A86,[2]Sheet1!$A$13:$D$744,4,FALSE)</f>
        <v>20</v>
      </c>
      <c r="Y86" s="245" t="str">
        <f>+VLOOKUP(X86,bd_lista!$A$3:$C$590,3,FALSE)</f>
        <v>Ministerio de Defensa</v>
      </c>
      <c r="Z86" s="305">
        <f>+X86</f>
        <v>20</v>
      </c>
      <c r="AA86" s="306" t="str">
        <f>+Y86</f>
        <v>Ministerio de Defensa</v>
      </c>
    </row>
    <row r="87" spans="1:27" customFormat="1" ht="15" hidden="1" customHeight="1">
      <c r="A87" s="32">
        <v>596</v>
      </c>
      <c r="B87" s="453"/>
      <c r="C87" s="348" t="str">
        <f>+VLOOKUP(A87,bd_lista!$A$3:$C$590,3,FALSE)</f>
        <v xml:space="preserve">Empresa Pública Transporte Aéreo Militar </v>
      </c>
      <c r="D87" s="455"/>
      <c r="E87" s="348" t="s">
        <v>1312</v>
      </c>
      <c r="F87" s="248">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8">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8">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8">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8">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8">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8">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8">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8">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8">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8">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8">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8">
        <f t="shared" ca="1" si="2"/>
        <v>0</v>
      </c>
      <c r="S87" s="268">
        <f ca="1">+R86+R87</f>
        <v>0</v>
      </c>
      <c r="T87" s="248">
        <f ca="1">+S87</f>
        <v>0</v>
      </c>
      <c r="U87" s="247">
        <f t="shared" si="3"/>
        <v>2</v>
      </c>
      <c r="V87" s="348" t="str">
        <f>+VLOOKUP(A87,bd_lista!$A$3:$E$590,5,FALSE)</f>
        <v>Empresas Nacionales</v>
      </c>
      <c r="W87" s="457"/>
      <c r="X87" s="245">
        <f>+VLOOKUP(A87,[2]Sheet1!$A$13:$D$744,4,FALSE)</f>
        <v>20</v>
      </c>
      <c r="Y87" s="245" t="str">
        <f>+VLOOKUP(X87,bd_lista!$A$3:$C$590,3,FALSE)</f>
        <v>Ministerio de Defensa</v>
      </c>
      <c r="Z87" s="303"/>
      <c r="AA87" s="304"/>
    </row>
    <row r="88" spans="1:27" customFormat="1" ht="15" hidden="1" customHeight="1">
      <c r="A88" s="32">
        <v>600</v>
      </c>
      <c r="B88" s="452">
        <f>+A88</f>
        <v>600</v>
      </c>
      <c r="C88" s="250" t="str">
        <f>+VLOOKUP(A88,bd_lista!$A$3:$C$590,3,FALSE)</f>
        <v>Empresa Servicios Aéreos Bolivianos</v>
      </c>
      <c r="D88" s="454" t="str">
        <f>+C88</f>
        <v>Empresa Servicios Aéreos Bolivianos</v>
      </c>
      <c r="E88" s="250" t="s">
        <v>1311</v>
      </c>
      <c r="F88" s="246">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6">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6">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6">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6">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6">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6">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6">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6">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6">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6">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6">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6">
        <f t="shared" ca="1" si="2"/>
        <v>0</v>
      </c>
      <c r="S88" s="253"/>
      <c r="T88" s="246">
        <f ca="1">+T89</f>
        <v>0</v>
      </c>
      <c r="U88" s="245">
        <f t="shared" si="3"/>
        <v>1</v>
      </c>
      <c r="V88" s="348" t="str">
        <f>+VLOOKUP(A88,bd_lista!$A$3:$E$590,5,FALSE)</f>
        <v>Empresas Nacionales</v>
      </c>
      <c r="W88" s="456" t="str">
        <f>+V88</f>
        <v>Empresas Nacionales</v>
      </c>
      <c r="X88" s="245">
        <f>+VLOOKUP(A88,[2]Sheet1!$A$13:$D$744,4,FALSE)</f>
        <v>20</v>
      </c>
      <c r="Y88" s="245" t="str">
        <f>+VLOOKUP(X88,bd_lista!$A$3:$C$590,3,FALSE)</f>
        <v>Ministerio de Defensa</v>
      </c>
      <c r="Z88" s="305">
        <f>+X88</f>
        <v>20</v>
      </c>
      <c r="AA88" s="306" t="str">
        <f>+Y88</f>
        <v>Ministerio de Defensa</v>
      </c>
    </row>
    <row r="89" spans="1:27" customFormat="1" ht="15" hidden="1" customHeight="1">
      <c r="A89" s="32">
        <v>600</v>
      </c>
      <c r="B89" s="453"/>
      <c r="C89" s="348" t="str">
        <f>+VLOOKUP(A89,bd_lista!$A$3:$C$590,3,FALSE)</f>
        <v>Empresa Servicios Aéreos Bolivianos</v>
      </c>
      <c r="D89" s="455"/>
      <c r="E89" s="348" t="s">
        <v>1312</v>
      </c>
      <c r="F89" s="248">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8">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8">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8">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8">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8">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8">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8">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8">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8">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8">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8">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8">
        <f t="shared" ca="1" si="2"/>
        <v>0</v>
      </c>
      <c r="S89" s="265">
        <f ca="1">+R88+R89</f>
        <v>0</v>
      </c>
      <c r="T89" s="248">
        <f ca="1">+S89</f>
        <v>0</v>
      </c>
      <c r="U89" s="247">
        <f t="shared" si="3"/>
        <v>2</v>
      </c>
      <c r="V89" s="348" t="str">
        <f>+VLOOKUP(A89,bd_lista!$A$3:$E$590,5,FALSE)</f>
        <v>Empresas Nacionales</v>
      </c>
      <c r="W89" s="457"/>
      <c r="X89" s="245">
        <f>+VLOOKUP(A89,[2]Sheet1!$A$13:$D$744,4,FALSE)</f>
        <v>20</v>
      </c>
      <c r="Y89" s="245" t="str">
        <f>+VLOOKUP(X89,bd_lista!$A$3:$C$590,3,FALSE)</f>
        <v>Ministerio de Defensa</v>
      </c>
      <c r="Z89" s="303"/>
      <c r="AA89" s="304"/>
    </row>
    <row r="90" spans="1:27" customFormat="1" ht="15" customHeight="1">
      <c r="A90" s="32">
        <v>580</v>
      </c>
      <c r="B90" s="452">
        <f>+A90</f>
        <v>580</v>
      </c>
      <c r="C90" s="250" t="str">
        <f>+VLOOKUP(A90,bd_lista!$A$3:$C$590,3,FALSE)</f>
        <v>Depósitos Aduaneros Bolivianos</v>
      </c>
      <c r="D90" s="454" t="str">
        <f>+C90</f>
        <v>Depósitos Aduaneros Bolivianos</v>
      </c>
      <c r="E90" s="250" t="s">
        <v>1311</v>
      </c>
      <c r="F90" s="246">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6">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6">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6">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6">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6">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6">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6">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6">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6">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6">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6">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6">
        <f t="shared" ca="1" si="2"/>
        <v>0</v>
      </c>
      <c r="S90" s="269"/>
      <c r="T90" s="246">
        <f ca="1">+T91</f>
        <v>435.28</v>
      </c>
      <c r="U90" s="245">
        <f t="shared" si="3"/>
        <v>1</v>
      </c>
      <c r="V90" s="348" t="str">
        <f>+VLOOKUP(A90,bd_lista!$A$3:$E$590,5,FALSE)</f>
        <v>Empresas Nacionales</v>
      </c>
      <c r="W90" s="456" t="str">
        <f>+V90</f>
        <v>Empresas Nacionales</v>
      </c>
      <c r="X90" s="245">
        <f>+VLOOKUP(A90,[2]Sheet1!$A$13:$D$744,4,FALSE)</f>
        <v>35</v>
      </c>
      <c r="Y90" s="245" t="str">
        <f>+VLOOKUP(X90,bd_lista!$A$3:$C$590,3,FALSE)</f>
        <v>Ministerio de Economía y Finanzas Públicas</v>
      </c>
      <c r="Z90" s="305">
        <f>+X90</f>
        <v>35</v>
      </c>
      <c r="AA90" s="334" t="str">
        <f>+Y90</f>
        <v>Ministerio de Economía y Finanzas Públicas</v>
      </c>
    </row>
    <row r="91" spans="1:27" customFormat="1" ht="15" customHeight="1">
      <c r="A91" s="32">
        <v>580</v>
      </c>
      <c r="B91" s="453"/>
      <c r="C91" s="348" t="str">
        <f>+VLOOKUP(A91,bd_lista!$A$3:$C$590,3,FALSE)</f>
        <v>Depósitos Aduaneros Bolivianos</v>
      </c>
      <c r="D91" s="455"/>
      <c r="E91" s="348" t="s">
        <v>1312</v>
      </c>
      <c r="F91" s="248">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8">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8">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435.28</v>
      </c>
      <c r="I91" s="248">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8">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8">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8">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8">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8">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8">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8">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8">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8">
        <f t="shared" ca="1" si="2"/>
        <v>435.28</v>
      </c>
      <c r="S91" s="268">
        <f ca="1">+R90+R91</f>
        <v>435.28</v>
      </c>
      <c r="T91" s="248">
        <f ca="1">+S91</f>
        <v>435.28</v>
      </c>
      <c r="U91" s="247">
        <f t="shared" si="3"/>
        <v>2</v>
      </c>
      <c r="V91" s="348" t="str">
        <f>+VLOOKUP(A91,bd_lista!$A$3:$E$590,5,FALSE)</f>
        <v>Empresas Nacionales</v>
      </c>
      <c r="W91" s="457"/>
      <c r="X91" s="245">
        <f>+VLOOKUP(A91,[2]Sheet1!$A$13:$D$744,4,FALSE)</f>
        <v>35</v>
      </c>
      <c r="Y91" s="245" t="str">
        <f>+VLOOKUP(X91,bd_lista!$A$3:$C$590,3,FALSE)</f>
        <v>Ministerio de Economía y Finanzas Públicas</v>
      </c>
      <c r="Z91" s="303"/>
      <c r="AA91" s="336"/>
    </row>
    <row r="92" spans="1:27" customFormat="1" ht="15" hidden="1" customHeight="1">
      <c r="A92" s="32">
        <v>522</v>
      </c>
      <c r="B92" s="452">
        <f>+A92</f>
        <v>522</v>
      </c>
      <c r="C92" s="250" t="str">
        <f>+VLOOKUP(A92,bd_lista!$A$3:$C$590,3,FALSE)</f>
        <v>Empresa Nacional de Ferrocarriles - Residual</v>
      </c>
      <c r="D92" s="454" t="str">
        <f>+C92</f>
        <v>Empresa Nacional de Ferrocarriles - Residual</v>
      </c>
      <c r="E92" s="250" t="s">
        <v>1311</v>
      </c>
      <c r="F92" s="246">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6">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6">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6">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6">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6">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6">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6">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6">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6">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6">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6">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6">
        <f t="shared" ref="R92:R155" ca="1" si="4">+SUM(F92:Q92)</f>
        <v>0</v>
      </c>
      <c r="S92" s="269"/>
      <c r="T92" s="246">
        <f ca="1">+T93</f>
        <v>0</v>
      </c>
      <c r="U92" s="245">
        <f t="shared" ref="U92:U155" si="5">+IF(E92="Débitos",1,2)</f>
        <v>1</v>
      </c>
      <c r="V92" s="348" t="str">
        <f>+VLOOKUP(A92,bd_lista!$A$3:$E$590,5,FALSE)</f>
        <v>Empresas Nacionales</v>
      </c>
      <c r="W92" s="456" t="str">
        <f>+V92</f>
        <v>Empresas Nacionales</v>
      </c>
      <c r="X92" s="245">
        <f>+VLOOKUP(A92,[2]Sheet1!$A$13:$D$744,4,FALSE)</f>
        <v>81</v>
      </c>
      <c r="Y92" s="245" t="str">
        <f>+VLOOKUP(X92,bd_lista!$A$3:$C$590,3,FALSE)</f>
        <v>Ministerio de Obras Públicas, Servicios y Vivienda</v>
      </c>
      <c r="Z92" s="305">
        <f>+X92</f>
        <v>81</v>
      </c>
      <c r="AA92" s="334" t="str">
        <f>+Y92</f>
        <v>Ministerio de Obras Públicas, Servicios y Vivienda</v>
      </c>
    </row>
    <row r="93" spans="1:27" customFormat="1" ht="15" hidden="1" customHeight="1">
      <c r="A93" s="32">
        <v>522</v>
      </c>
      <c r="B93" s="453"/>
      <c r="C93" s="348" t="str">
        <f>+VLOOKUP(A93,bd_lista!$A$3:$C$590,3,FALSE)</f>
        <v>Empresa Nacional de Ferrocarriles - Residual</v>
      </c>
      <c r="D93" s="455"/>
      <c r="E93" s="348" t="s">
        <v>1312</v>
      </c>
      <c r="F93" s="248">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8">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8">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8">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8">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8">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8">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8">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8">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8">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8">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8">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8">
        <f t="shared" ca="1" si="4"/>
        <v>0</v>
      </c>
      <c r="S93" s="268">
        <f ca="1">+R92+R93</f>
        <v>0</v>
      </c>
      <c r="T93" s="248">
        <f ca="1">+S93</f>
        <v>0</v>
      </c>
      <c r="U93" s="247">
        <f t="shared" si="5"/>
        <v>2</v>
      </c>
      <c r="V93" s="348" t="str">
        <f>+VLOOKUP(A93,bd_lista!$A$3:$E$590,5,FALSE)</f>
        <v>Empresas Nacionales</v>
      </c>
      <c r="W93" s="457"/>
      <c r="X93" s="245">
        <f>+VLOOKUP(A93,[2]Sheet1!$A$13:$D$744,4,FALSE)</f>
        <v>81</v>
      </c>
      <c r="Y93" s="245" t="str">
        <f>+VLOOKUP(X93,bd_lista!$A$3:$C$590,3,FALSE)</f>
        <v>Ministerio de Obras Públicas, Servicios y Vivienda</v>
      </c>
      <c r="Z93" s="303"/>
      <c r="AA93" s="336"/>
    </row>
    <row r="94" spans="1:27" customFormat="1" ht="15" customHeight="1">
      <c r="A94" s="32">
        <v>593</v>
      </c>
      <c r="B94" s="452">
        <f>+A94</f>
        <v>593</v>
      </c>
      <c r="C94" s="250" t="str">
        <f>+VLOOKUP(A94,bd_lista!$A$3:$C$590,3,FALSE)</f>
        <v>Empresa Pública YACANA</v>
      </c>
      <c r="D94" s="454" t="str">
        <f>+C94</f>
        <v>Empresa Pública YACANA</v>
      </c>
      <c r="E94" s="250" t="s">
        <v>1311</v>
      </c>
      <c r="F94" s="246">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6">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6">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50</v>
      </c>
      <c r="I94" s="246">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6">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6">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6">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6">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4">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4">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4">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4">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6">
        <f t="shared" ca="1" si="4"/>
        <v>50</v>
      </c>
      <c r="S94" s="269"/>
      <c r="T94" s="246">
        <f ca="1">+T95</f>
        <v>105.3</v>
      </c>
      <c r="U94" s="245">
        <f t="shared" si="5"/>
        <v>1</v>
      </c>
      <c r="V94" s="348" t="str">
        <f>+VLOOKUP(A94,bd_lista!$A$3:$E$590,5,FALSE)</f>
        <v>Empresas Nacionales</v>
      </c>
      <c r="W94" s="456" t="str">
        <f>+V94</f>
        <v>Empresas Nacionales</v>
      </c>
      <c r="X94" s="245">
        <f>+VLOOKUP(A94,[2]Sheet1!$A$13:$D$744,4,FALSE)</f>
        <v>41</v>
      </c>
      <c r="Y94" s="245" t="str">
        <f>+VLOOKUP(X94,bd_lista!$A$3:$C$590,3,FALSE)</f>
        <v>Ministerio de Desarrollo Productivo y Economía Plural</v>
      </c>
      <c r="Z94" s="305">
        <f>+X94</f>
        <v>41</v>
      </c>
      <c r="AA94" s="306" t="str">
        <f>+Y94</f>
        <v>Ministerio de Desarrollo Productivo y Economía Plural</v>
      </c>
    </row>
    <row r="95" spans="1:27" customFormat="1" ht="15" customHeight="1">
      <c r="A95" s="32">
        <v>593</v>
      </c>
      <c r="B95" s="453"/>
      <c r="C95" s="348" t="str">
        <f>+VLOOKUP(A95,bd_lista!$A$3:$C$590,3,FALSE)</f>
        <v>Empresa Pública YACANA</v>
      </c>
      <c r="D95" s="455"/>
      <c r="E95" s="348" t="s">
        <v>1312</v>
      </c>
      <c r="F95" s="248">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8">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8">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55.3</v>
      </c>
      <c r="I95" s="248">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8">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8">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8">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8">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8">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8">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8">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8">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8">
        <f t="shared" ca="1" si="4"/>
        <v>55.3</v>
      </c>
      <c r="S95" s="268">
        <f ca="1">+R94+R95</f>
        <v>105.3</v>
      </c>
      <c r="T95" s="248">
        <f ca="1">+S95</f>
        <v>105.3</v>
      </c>
      <c r="U95" s="247">
        <f t="shared" si="5"/>
        <v>2</v>
      </c>
      <c r="V95" s="348" t="str">
        <f>+VLOOKUP(A95,bd_lista!$A$3:$E$590,5,FALSE)</f>
        <v>Empresas Nacionales</v>
      </c>
      <c r="W95" s="457"/>
      <c r="X95" s="245">
        <f>+VLOOKUP(A95,[2]Sheet1!$A$13:$D$744,4,FALSE)</f>
        <v>41</v>
      </c>
      <c r="Y95" s="245" t="str">
        <f>+VLOOKUP(X95,bd_lista!$A$3:$C$590,3,FALSE)</f>
        <v>Ministerio de Desarrollo Productivo y Economía Plural</v>
      </c>
      <c r="Z95" s="303"/>
      <c r="AA95" s="304"/>
    </row>
    <row r="96" spans="1:27" customFormat="1" ht="15" customHeight="1">
      <c r="A96" s="32">
        <v>520</v>
      </c>
      <c r="B96" s="452">
        <f>+A96</f>
        <v>520</v>
      </c>
      <c r="C96" s="250" t="str">
        <f>+VLOOKUP(A96,bd_lista!$A$3:$C$590,3,FALSE)</f>
        <v>Empresa Metalúrgica VINTO - Nacionalizada</v>
      </c>
      <c r="D96" s="454" t="str">
        <f>+C96</f>
        <v>Empresa Metalúrgica VINTO - Nacionalizada</v>
      </c>
      <c r="E96" s="250" t="s">
        <v>1311</v>
      </c>
      <c r="F96" s="246">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6">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6">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6">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6">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6">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6">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6">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6">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6">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6">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6">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6">
        <f t="shared" ca="1" si="4"/>
        <v>0</v>
      </c>
      <c r="S96" s="276"/>
      <c r="T96" s="246">
        <f ca="1">+T97</f>
        <v>100</v>
      </c>
      <c r="U96" s="245">
        <f t="shared" si="5"/>
        <v>1</v>
      </c>
      <c r="V96" s="348" t="str">
        <f>+VLOOKUP(A96,bd_lista!$A$3:$E$590,5,FALSE)</f>
        <v>Empresas Nacionales</v>
      </c>
      <c r="W96" s="456" t="str">
        <f>+V96</f>
        <v>Empresas Nacionales</v>
      </c>
      <c r="X96" s="245">
        <f>+VLOOKUP(A96,[2]Sheet1!$A$13:$D$744,4,FALSE)</f>
        <v>76</v>
      </c>
      <c r="Y96" s="245" t="str">
        <f>+VLOOKUP(X96,bd_lista!$A$3:$C$590,3,FALSE)</f>
        <v>Ministerio de Minería y Metalurgia</v>
      </c>
      <c r="Z96" s="305">
        <f>+X96</f>
        <v>76</v>
      </c>
      <c r="AA96" s="306" t="str">
        <f>+Y96</f>
        <v>Ministerio de Minería y Metalurgia</v>
      </c>
    </row>
    <row r="97" spans="1:27" customFormat="1" ht="15" customHeight="1">
      <c r="A97" s="32">
        <v>520</v>
      </c>
      <c r="B97" s="453"/>
      <c r="C97" s="348" t="str">
        <f>+VLOOKUP(A97,bd_lista!$A$3:$C$590,3,FALSE)</f>
        <v>Empresa Metalúrgica VINTO - Nacionalizada</v>
      </c>
      <c r="D97" s="455"/>
      <c r="E97" s="348" t="s">
        <v>1312</v>
      </c>
      <c r="F97" s="248">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8">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100</v>
      </c>
      <c r="H97" s="248">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8">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8">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8">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8">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8">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8">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8">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8">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8">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8">
        <f t="shared" ca="1" si="4"/>
        <v>100</v>
      </c>
      <c r="S97" s="248">
        <f ca="1">+R96+R97</f>
        <v>100</v>
      </c>
      <c r="T97" s="248">
        <f ca="1">+S97</f>
        <v>100</v>
      </c>
      <c r="U97" s="247">
        <f t="shared" si="5"/>
        <v>2</v>
      </c>
      <c r="V97" s="348" t="str">
        <f>+VLOOKUP(A97,bd_lista!$A$3:$E$590,5,FALSE)</f>
        <v>Empresas Nacionales</v>
      </c>
      <c r="W97" s="457"/>
      <c r="X97" s="245">
        <f>+VLOOKUP(A97,[2]Sheet1!$A$13:$D$744,4,FALSE)</f>
        <v>76</v>
      </c>
      <c r="Y97" s="245" t="str">
        <f>+VLOOKUP(X97,bd_lista!$A$3:$C$590,3,FALSE)</f>
        <v>Ministerio de Minería y Metalurgia</v>
      </c>
      <c r="Z97" s="303"/>
      <c r="AA97" s="304"/>
    </row>
    <row r="98" spans="1:27" customFormat="1" ht="15" hidden="1" customHeight="1">
      <c r="A98" s="32">
        <v>905</v>
      </c>
      <c r="B98" s="452">
        <f>+A98</f>
        <v>905</v>
      </c>
      <c r="C98" s="250" t="str">
        <f>+VLOOKUP(A98,bd_lista!$A$3:$C$590,3,FALSE)</f>
        <v>Gobierno Autónomo Departamental de Potosí</v>
      </c>
      <c r="D98" s="454" t="str">
        <f>+C98</f>
        <v>Gobierno Autónomo Departamental de Potosí</v>
      </c>
      <c r="E98" s="245" t="s">
        <v>1311</v>
      </c>
      <c r="F98" s="246">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6">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6">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6">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6">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6">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6">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6">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6">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6">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6">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6">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6">
        <f t="shared" ca="1" si="4"/>
        <v>0</v>
      </c>
      <c r="S98" s="253"/>
      <c r="T98" s="246">
        <f ca="1">+T99</f>
        <v>11543.1</v>
      </c>
      <c r="U98" s="245">
        <f t="shared" si="5"/>
        <v>1</v>
      </c>
      <c r="V98" s="348" t="str">
        <f>+VLOOKUP(A98,bd_lista!$A$3:$E$590,5,FALSE)</f>
        <v>Gobiernos Autónomos Departamentales</v>
      </c>
      <c r="W98" s="456" t="str">
        <f>+V98</f>
        <v>Gobiernos Autónomos Departamentales</v>
      </c>
      <c r="X98" s="245">
        <f>+VLOOKUP(A98,[2]Sheet1!$A$13:$D$744,4,FALSE)</f>
        <v>0</v>
      </c>
      <c r="Y98" s="245" t="e">
        <f>+VLOOKUP(X98,bd_lista!$A$3:$C$590,3,FALSE)</f>
        <v>#N/A</v>
      </c>
      <c r="Z98" s="305">
        <f>+X98</f>
        <v>0</v>
      </c>
      <c r="AA98" s="306" t="e">
        <f>+Y98</f>
        <v>#N/A</v>
      </c>
    </row>
    <row r="99" spans="1:27" customFormat="1" ht="15" hidden="1" customHeight="1">
      <c r="A99" s="32">
        <v>905</v>
      </c>
      <c r="B99" s="453"/>
      <c r="C99" s="348" t="str">
        <f>+VLOOKUP(A99,bd_lista!$A$3:$C$590,3,FALSE)</f>
        <v>Gobierno Autónomo Departamental de Potosí</v>
      </c>
      <c r="D99" s="455"/>
      <c r="E99" s="247" t="s">
        <v>1312</v>
      </c>
      <c r="F99" s="248">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3349.35</v>
      </c>
      <c r="G99" s="248">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8193.75</v>
      </c>
      <c r="H99" s="248">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8">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8">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8">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8">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8">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8">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8">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8">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8">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8">
        <f t="shared" ca="1" si="4"/>
        <v>11543.1</v>
      </c>
      <c r="S99" s="265">
        <f ca="1">+R98+R99</f>
        <v>11543.1</v>
      </c>
      <c r="T99" s="248">
        <f ca="1">+S99</f>
        <v>11543.1</v>
      </c>
      <c r="U99" s="247">
        <f t="shared" si="5"/>
        <v>2</v>
      </c>
      <c r="V99" s="348" t="str">
        <f>+VLOOKUP(A99,bd_lista!$A$3:$E$590,5,FALSE)</f>
        <v>Gobiernos Autónomos Departamentales</v>
      </c>
      <c r="W99" s="457"/>
      <c r="X99" s="245">
        <f>+VLOOKUP(A99,[2]Sheet1!$A$13:$D$744,4,FALSE)</f>
        <v>0</v>
      </c>
      <c r="Y99" s="245" t="e">
        <f>+VLOOKUP(X99,bd_lista!$A$3:$C$590,3,FALSE)</f>
        <v>#N/A</v>
      </c>
      <c r="Z99" s="303"/>
      <c r="AA99" s="304"/>
    </row>
    <row r="100" spans="1:27" ht="15" hidden="1" customHeight="1">
      <c r="A100" s="32">
        <v>2328</v>
      </c>
      <c r="B100" s="452">
        <f>+A100</f>
        <v>2328</v>
      </c>
      <c r="C100" s="250" t="str">
        <f>+VLOOKUP(A100,bd_lista!$A$3:$C$590,3,FALSE)</f>
        <v>EMPRESA MUNICIPAL DE AGUA POTABLE Y ALCANTARILLADO SANITARIO DE URIONDO</v>
      </c>
      <c r="D100" s="454" t="str">
        <f>+C100</f>
        <v>EMPRESA MUNICIPAL DE AGUA POTABLE Y ALCANTARILLADO SANITARIO DE URIONDO</v>
      </c>
      <c r="E100" s="245" t="s">
        <v>1311</v>
      </c>
      <c r="F100" s="246">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6">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6">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6">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6">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6">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6">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6">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6">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6">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6">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6">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6">
        <f t="shared" ca="1" si="4"/>
        <v>0</v>
      </c>
      <c r="S100" s="253"/>
      <c r="T100" s="246">
        <f ca="1">+T101</f>
        <v>0</v>
      </c>
      <c r="U100" s="245">
        <f t="shared" si="5"/>
        <v>1</v>
      </c>
      <c r="V100" s="348" t="str">
        <f>+VLOOKUP(A100,bd_lista!$A$3:$E$590,5,FALSE)</f>
        <v>Instituciones Descentralizadas Municipales</v>
      </c>
      <c r="W100" s="456" t="str">
        <f>+V100</f>
        <v>Instituciones Descentralizadas Municipales</v>
      </c>
      <c r="X100" s="245">
        <f>+VLOOKUP(A100,[2]Sheet1!$A$13:$D$744,4,FALSE)</f>
        <v>0</v>
      </c>
      <c r="Y100" s="245" t="e">
        <f>+VLOOKUP(X100,bd_lista!$A$3:$C$590,3,FALSE)</f>
        <v>#N/A</v>
      </c>
      <c r="Z100" s="305">
        <f>+X100</f>
        <v>0</v>
      </c>
      <c r="AA100" s="334" t="e">
        <f>+Y100</f>
        <v>#N/A</v>
      </c>
    </row>
    <row r="101" spans="1:27" ht="15" hidden="1" customHeight="1">
      <c r="A101" s="32">
        <v>2328</v>
      </c>
      <c r="B101" s="453"/>
      <c r="C101" s="348" t="str">
        <f>+VLOOKUP(A101,bd_lista!$A$3:$C$590,3,FALSE)</f>
        <v>EMPRESA MUNICIPAL DE AGUA POTABLE Y ALCANTARILLADO SANITARIO DE URIONDO</v>
      </c>
      <c r="D101" s="455"/>
      <c r="E101" s="247" t="s">
        <v>1312</v>
      </c>
      <c r="F101" s="248">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8">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8">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8">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8">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8">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8">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8">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8">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8">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8">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8">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8">
        <f t="shared" ca="1" si="4"/>
        <v>0</v>
      </c>
      <c r="S101" s="265">
        <f ca="1">+R100+R101</f>
        <v>0</v>
      </c>
      <c r="T101" s="248">
        <f ca="1">+S101</f>
        <v>0</v>
      </c>
      <c r="U101" s="247">
        <f t="shared" si="5"/>
        <v>2</v>
      </c>
      <c r="V101" s="348" t="str">
        <f>+VLOOKUP(A101,bd_lista!$A$3:$E$590,5,FALSE)</f>
        <v>Instituciones Descentralizadas Municipales</v>
      </c>
      <c r="W101" s="457"/>
      <c r="X101" s="245">
        <f>+VLOOKUP(A101,[2]Sheet1!$A$13:$D$744,4,FALSE)</f>
        <v>0</v>
      </c>
      <c r="Y101" s="245" t="e">
        <f>+VLOOKUP(X101,bd_lista!$A$3:$C$590,3,FALSE)</f>
        <v>#N/A</v>
      </c>
      <c r="Z101" s="303"/>
      <c r="AA101" s="336"/>
    </row>
    <row r="102" spans="1:27" ht="15" hidden="1" customHeight="1">
      <c r="A102" s="255">
        <v>2326</v>
      </c>
      <c r="B102" s="452">
        <f>+A102</f>
        <v>2326</v>
      </c>
      <c r="C102" s="250" t="str">
        <f>+VLOOKUP(A102,bd_lista!$A$3:$C$590,3,FALSE)</f>
        <v>ENTIDAD ORDEN Y SEGURIDAD CIUDADANA MUNICIPAL DE TARIJA</v>
      </c>
      <c r="D102" s="454" t="str">
        <f>+C102</f>
        <v>ENTIDAD ORDEN Y SEGURIDAD CIUDADANA MUNICIPAL DE TARIJA</v>
      </c>
      <c r="E102" s="245" t="s">
        <v>1311</v>
      </c>
      <c r="F102" s="246">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6">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6">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6">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6">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6">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6">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6">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6">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6">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6">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6">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6">
        <f t="shared" ca="1" si="4"/>
        <v>0</v>
      </c>
      <c r="S102" s="253"/>
      <c r="T102" s="246">
        <f ca="1">+T103</f>
        <v>0</v>
      </c>
      <c r="U102" s="245">
        <f t="shared" si="5"/>
        <v>1</v>
      </c>
      <c r="V102" s="348" t="str">
        <f>+VLOOKUP(A102,bd_lista!$A$3:$E$590,5,FALSE)</f>
        <v>Instituciones Descentralizadas Municipales</v>
      </c>
      <c r="W102" s="456" t="str">
        <f>+V102</f>
        <v>Instituciones Descentralizadas Municipales</v>
      </c>
      <c r="X102" s="245">
        <f>+VLOOKUP(A102,[2]Sheet1!$A$13:$D$744,4,FALSE)</f>
        <v>0</v>
      </c>
      <c r="Y102" s="245" t="e">
        <f>+VLOOKUP(X102,bd_lista!$A$3:$C$590,3,FALSE)</f>
        <v>#N/A</v>
      </c>
      <c r="Z102" s="305">
        <f>+X102</f>
        <v>0</v>
      </c>
      <c r="AA102" s="334" t="e">
        <f>+Y102</f>
        <v>#N/A</v>
      </c>
    </row>
    <row r="103" spans="1:27" ht="15" hidden="1" customHeight="1">
      <c r="A103" s="32">
        <v>2326</v>
      </c>
      <c r="B103" s="453"/>
      <c r="C103" s="348" t="str">
        <f>+VLOOKUP(A103,bd_lista!$A$3:$C$590,3,FALSE)</f>
        <v>ENTIDAD ORDEN Y SEGURIDAD CIUDADANA MUNICIPAL DE TARIJA</v>
      </c>
      <c r="D103" s="455"/>
      <c r="E103" s="247" t="s">
        <v>1312</v>
      </c>
      <c r="F103" s="248">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8">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8">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8">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8">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8">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8">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8">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8">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8">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8">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8">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8">
        <f t="shared" ca="1" si="4"/>
        <v>0</v>
      </c>
      <c r="S103" s="265">
        <f ca="1">+R102+R103</f>
        <v>0</v>
      </c>
      <c r="T103" s="248">
        <f ca="1">+S103</f>
        <v>0</v>
      </c>
      <c r="U103" s="247">
        <f t="shared" si="5"/>
        <v>2</v>
      </c>
      <c r="V103" s="348" t="str">
        <f>+VLOOKUP(A103,bd_lista!$A$3:$E$590,5,FALSE)</f>
        <v>Instituciones Descentralizadas Municipales</v>
      </c>
      <c r="W103" s="457"/>
      <c r="X103" s="245">
        <f>+VLOOKUP(A103,[2]Sheet1!$A$13:$D$744,4,FALSE)</f>
        <v>0</v>
      </c>
      <c r="Y103" s="245" t="e">
        <f>+VLOOKUP(X103,bd_lista!$A$3:$C$590,3,FALSE)</f>
        <v>#N/A</v>
      </c>
      <c r="Z103" s="303"/>
      <c r="AA103" s="336"/>
    </row>
    <row r="104" spans="1:27" ht="15" hidden="1" customHeight="1">
      <c r="A104" s="255">
        <v>2327</v>
      </c>
      <c r="B104" s="452">
        <f>+A104</f>
        <v>2327</v>
      </c>
      <c r="C104" s="250" t="str">
        <f>+VLOOKUP(A104,bd_lista!$A$3:$C$590,3,FALSE)</f>
        <v>EMPRESA MUNICIPAL AUTONOMA DE AGUA POTABLE Y ALCANTARILLADO  DE YACUIBA</v>
      </c>
      <c r="D104" s="454" t="str">
        <f>+C104</f>
        <v>EMPRESA MUNICIPAL AUTONOMA DE AGUA POTABLE Y ALCANTARILLADO  DE YACUIBA</v>
      </c>
      <c r="E104" s="245" t="s">
        <v>1311</v>
      </c>
      <c r="F104" s="246">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6">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6">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6">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6">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6">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6">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6">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6">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6">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6">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6">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6">
        <f t="shared" ca="1" si="4"/>
        <v>0</v>
      </c>
      <c r="S104" s="253"/>
      <c r="T104" s="246">
        <f ca="1">+T105</f>
        <v>0</v>
      </c>
      <c r="U104" s="245">
        <f t="shared" si="5"/>
        <v>1</v>
      </c>
      <c r="V104" s="348" t="str">
        <f>+VLOOKUP(A104,bd_lista!$A$3:$E$590,5,FALSE)</f>
        <v>Instituciones Descentralizadas Municipales</v>
      </c>
      <c r="W104" s="456" t="str">
        <f>+V104</f>
        <v>Instituciones Descentralizadas Municipales</v>
      </c>
      <c r="X104" s="245">
        <f>+VLOOKUP(A104,[2]Sheet1!$A$13:$D$744,4,FALSE)</f>
        <v>0</v>
      </c>
      <c r="Y104" s="245" t="e">
        <f>+VLOOKUP(X104,bd_lista!$A$3:$C$590,3,FALSE)</f>
        <v>#N/A</v>
      </c>
      <c r="Z104" s="305">
        <f>+X104</f>
        <v>0</v>
      </c>
      <c r="AA104" s="334" t="e">
        <f>+Y104</f>
        <v>#N/A</v>
      </c>
    </row>
    <row r="105" spans="1:27" ht="15" hidden="1" customHeight="1">
      <c r="A105" s="32">
        <v>2327</v>
      </c>
      <c r="B105" s="453"/>
      <c r="C105" s="348" t="str">
        <f>+VLOOKUP(A105,bd_lista!$A$3:$C$590,3,FALSE)</f>
        <v>EMPRESA MUNICIPAL AUTONOMA DE AGUA POTABLE Y ALCANTARILLADO  DE YACUIBA</v>
      </c>
      <c r="D105" s="455"/>
      <c r="E105" s="247" t="s">
        <v>1312</v>
      </c>
      <c r="F105" s="248">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8">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8">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8">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8">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8">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8">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8">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8">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8">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8">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8">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8">
        <f t="shared" ca="1" si="4"/>
        <v>0</v>
      </c>
      <c r="S105" s="265">
        <f ca="1">+R104+R105</f>
        <v>0</v>
      </c>
      <c r="T105" s="248">
        <f ca="1">+S105</f>
        <v>0</v>
      </c>
      <c r="U105" s="247">
        <f t="shared" si="5"/>
        <v>2</v>
      </c>
      <c r="V105" s="348" t="str">
        <f>+VLOOKUP(A105,bd_lista!$A$3:$E$590,5,FALSE)</f>
        <v>Instituciones Descentralizadas Municipales</v>
      </c>
      <c r="W105" s="457"/>
      <c r="X105" s="245">
        <f>+VLOOKUP(A105,[2]Sheet1!$A$13:$D$744,4,FALSE)</f>
        <v>0</v>
      </c>
      <c r="Y105" s="245" t="e">
        <f>+VLOOKUP(X105,bd_lista!$A$3:$C$590,3,FALSE)</f>
        <v>#N/A</v>
      </c>
      <c r="Z105" s="303"/>
      <c r="AA105" s="336"/>
    </row>
    <row r="106" spans="1:27" ht="15" hidden="1" customHeight="1">
      <c r="A106" s="255">
        <v>2322</v>
      </c>
      <c r="B106" s="452">
        <f>+A106</f>
        <v>2322</v>
      </c>
      <c r="C106" s="250" t="str">
        <f>+VLOOKUP(A106,bd_lista!$A$3:$C$590,3,FALSE)</f>
        <v>ENTIDAD MATADERO FRIGORIFICO MUNICIPAL DE TARIJA</v>
      </c>
      <c r="D106" s="454" t="str">
        <f>+C106</f>
        <v>ENTIDAD MATADERO FRIGORIFICO MUNICIPAL DE TARIJA</v>
      </c>
      <c r="E106" s="245" t="s">
        <v>1311</v>
      </c>
      <c r="F106" s="246">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6">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6">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6">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6">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6">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6">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6">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6">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6">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6">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6">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6">
        <f t="shared" ca="1" si="4"/>
        <v>0</v>
      </c>
      <c r="S106" s="253"/>
      <c r="T106" s="246">
        <f ca="1">+T107</f>
        <v>0</v>
      </c>
      <c r="U106" s="245">
        <f t="shared" si="5"/>
        <v>1</v>
      </c>
      <c r="V106" s="348" t="str">
        <f>+VLOOKUP(A106,bd_lista!$A$3:$E$590,5,FALSE)</f>
        <v>Instituciones Descentralizadas Municipales</v>
      </c>
      <c r="W106" s="456" t="str">
        <f>+V106</f>
        <v>Instituciones Descentralizadas Municipales</v>
      </c>
      <c r="X106" s="245">
        <f>+VLOOKUP(A106,[2]Sheet1!$A$13:$D$744,4,FALSE)</f>
        <v>0</v>
      </c>
      <c r="Y106" s="245" t="e">
        <f>+VLOOKUP(X106,bd_lista!$A$3:$C$590,3,FALSE)</f>
        <v>#N/A</v>
      </c>
      <c r="Z106" s="305">
        <f>+X106</f>
        <v>0</v>
      </c>
      <c r="AA106" s="306" t="e">
        <f>+Y106</f>
        <v>#N/A</v>
      </c>
    </row>
    <row r="107" spans="1:27" ht="15" hidden="1" customHeight="1">
      <c r="A107" s="32">
        <v>2322</v>
      </c>
      <c r="B107" s="453"/>
      <c r="C107" s="348" t="str">
        <f>+VLOOKUP(A107,bd_lista!$A$3:$C$590,3,FALSE)</f>
        <v>ENTIDAD MATADERO FRIGORIFICO MUNICIPAL DE TARIJA</v>
      </c>
      <c r="D107" s="455"/>
      <c r="E107" s="247" t="s">
        <v>1312</v>
      </c>
      <c r="F107" s="248">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8">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8">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8">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8">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8">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8">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8">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8">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8">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8">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8">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8">
        <f t="shared" ca="1" si="4"/>
        <v>0</v>
      </c>
      <c r="S107" s="265">
        <f ca="1">+R106+R107</f>
        <v>0</v>
      </c>
      <c r="T107" s="248">
        <f ca="1">+S107</f>
        <v>0</v>
      </c>
      <c r="U107" s="247">
        <f t="shared" si="5"/>
        <v>2</v>
      </c>
      <c r="V107" s="348" t="str">
        <f>+VLOOKUP(A107,bd_lista!$A$3:$E$590,5,FALSE)</f>
        <v>Instituciones Descentralizadas Municipales</v>
      </c>
      <c r="W107" s="457"/>
      <c r="X107" s="245">
        <f>+VLOOKUP(A107,[2]Sheet1!$A$13:$D$744,4,FALSE)</f>
        <v>0</v>
      </c>
      <c r="Y107" s="245" t="e">
        <f>+VLOOKUP(X107,bd_lista!$A$3:$C$590,3,FALSE)</f>
        <v>#N/A</v>
      </c>
      <c r="Z107" s="303"/>
      <c r="AA107" s="304"/>
    </row>
    <row r="108" spans="1:27" ht="15" hidden="1" customHeight="1">
      <c r="A108" s="255">
        <v>2323</v>
      </c>
      <c r="B108" s="452">
        <f>+A108</f>
        <v>2323</v>
      </c>
      <c r="C108" s="250" t="str">
        <f>+VLOOKUP(A108,bd_lista!$A$3:$C$590,3,FALSE)</f>
        <v>ENTIDAD ASEO MUNICIPAL DE TARIJA</v>
      </c>
      <c r="D108" s="454" t="str">
        <f>+C108</f>
        <v>ENTIDAD ASEO MUNICIPAL DE TARIJA</v>
      </c>
      <c r="E108" s="245" t="s">
        <v>1311</v>
      </c>
      <c r="F108" s="246">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6">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6">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6">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6">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6">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6">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6">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6">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6">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6">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6">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6">
        <f t="shared" ca="1" si="4"/>
        <v>0</v>
      </c>
      <c r="S108" s="253"/>
      <c r="T108" s="246">
        <f ca="1">+T109</f>
        <v>0</v>
      </c>
      <c r="U108" s="245">
        <f t="shared" si="5"/>
        <v>1</v>
      </c>
      <c r="V108" s="348" t="str">
        <f>+VLOOKUP(A108,bd_lista!$A$3:$E$590,5,FALSE)</f>
        <v>Instituciones Descentralizadas Municipales</v>
      </c>
      <c r="W108" s="456" t="str">
        <f>+V108</f>
        <v>Instituciones Descentralizadas Municipales</v>
      </c>
      <c r="X108" s="245">
        <f>+VLOOKUP(A108,[2]Sheet1!$A$13:$D$744,4,FALSE)</f>
        <v>0</v>
      </c>
      <c r="Y108" s="245" t="e">
        <f>+VLOOKUP(X108,bd_lista!$A$3:$C$590,3,FALSE)</f>
        <v>#N/A</v>
      </c>
      <c r="Z108" s="305">
        <f>+X108</f>
        <v>0</v>
      </c>
      <c r="AA108" s="306" t="e">
        <f>+Y108</f>
        <v>#N/A</v>
      </c>
    </row>
    <row r="109" spans="1:27" ht="15" hidden="1" customHeight="1">
      <c r="A109" s="32">
        <v>2323</v>
      </c>
      <c r="B109" s="453"/>
      <c r="C109" s="348" t="str">
        <f>+VLOOKUP(A109,bd_lista!$A$3:$C$590,3,FALSE)</f>
        <v>ENTIDAD ASEO MUNICIPAL DE TARIJA</v>
      </c>
      <c r="D109" s="455"/>
      <c r="E109" s="247" t="s">
        <v>1312</v>
      </c>
      <c r="F109" s="248">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8">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8">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8">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8">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8">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8">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8">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8">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8">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8">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8">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8">
        <f t="shared" ca="1" si="4"/>
        <v>0</v>
      </c>
      <c r="S109" s="265">
        <f ca="1">+R108+R109</f>
        <v>0</v>
      </c>
      <c r="T109" s="248">
        <f ca="1">+S109</f>
        <v>0</v>
      </c>
      <c r="U109" s="247">
        <f t="shared" si="5"/>
        <v>2</v>
      </c>
      <c r="V109" s="348" t="str">
        <f>+VLOOKUP(A109,bd_lista!$A$3:$E$590,5,FALSE)</f>
        <v>Instituciones Descentralizadas Municipales</v>
      </c>
      <c r="W109" s="457"/>
      <c r="X109" s="245">
        <f>+VLOOKUP(A109,[2]Sheet1!$A$13:$D$744,4,FALSE)</f>
        <v>0</v>
      </c>
      <c r="Y109" s="245" t="e">
        <f>+VLOOKUP(X109,bd_lista!$A$3:$C$590,3,FALSE)</f>
        <v>#N/A</v>
      </c>
      <c r="Z109" s="303"/>
      <c r="AA109" s="304"/>
    </row>
    <row r="110" spans="1:27" ht="15" hidden="1" customHeight="1">
      <c r="A110" s="255">
        <v>2324</v>
      </c>
      <c r="B110" s="452">
        <f>+A110</f>
        <v>2324</v>
      </c>
      <c r="C110" s="250" t="str">
        <f>+VLOOKUP(A110,bd_lista!$A$3:$C$590,3,FALSE)</f>
        <v>ENTIDAD OBRAS PUBLICAS MUNICIPALES DE TARIJA</v>
      </c>
      <c r="D110" s="454" t="str">
        <f>+C110</f>
        <v>ENTIDAD OBRAS PUBLICAS MUNICIPALES DE TARIJA</v>
      </c>
      <c r="E110" s="245" t="s">
        <v>1311</v>
      </c>
      <c r="F110" s="246">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6">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6">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6">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6">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6">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6">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6">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6">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6">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6">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6">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6">
        <f t="shared" ca="1" si="4"/>
        <v>0</v>
      </c>
      <c r="S110" s="253"/>
      <c r="T110" s="246">
        <f ca="1">+T111</f>
        <v>0</v>
      </c>
      <c r="U110" s="245">
        <f t="shared" si="5"/>
        <v>1</v>
      </c>
      <c r="V110" s="348" t="str">
        <f>+VLOOKUP(A110,bd_lista!$A$3:$E$590,5,FALSE)</f>
        <v>Instituciones Descentralizadas Municipales</v>
      </c>
      <c r="W110" s="456" t="str">
        <f>+V110</f>
        <v>Instituciones Descentralizadas Municipales</v>
      </c>
      <c r="X110" s="245">
        <f>+VLOOKUP(A110,[2]Sheet1!$A$13:$D$744,4,FALSE)</f>
        <v>0</v>
      </c>
      <c r="Y110" s="245" t="e">
        <f>+VLOOKUP(X110,bd_lista!$A$3:$C$590,3,FALSE)</f>
        <v>#N/A</v>
      </c>
      <c r="Z110" s="305">
        <f>+X110</f>
        <v>0</v>
      </c>
      <c r="AA110" s="306" t="e">
        <f>+Y110</f>
        <v>#N/A</v>
      </c>
    </row>
    <row r="111" spans="1:27" ht="15" hidden="1" customHeight="1">
      <c r="A111" s="32">
        <v>2324</v>
      </c>
      <c r="B111" s="453"/>
      <c r="C111" s="348" t="str">
        <f>+VLOOKUP(A111,bd_lista!$A$3:$C$590,3,FALSE)</f>
        <v>ENTIDAD OBRAS PUBLICAS MUNICIPALES DE TARIJA</v>
      </c>
      <c r="D111" s="455"/>
      <c r="E111" s="247" t="s">
        <v>1312</v>
      </c>
      <c r="F111" s="248">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8">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8">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8">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8">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8">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8">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8">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8">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8">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8">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8">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8">
        <f t="shared" ca="1" si="4"/>
        <v>0</v>
      </c>
      <c r="S111" s="265">
        <f ca="1">+R110+R111</f>
        <v>0</v>
      </c>
      <c r="T111" s="248">
        <f ca="1">+S111</f>
        <v>0</v>
      </c>
      <c r="U111" s="247">
        <f t="shared" si="5"/>
        <v>2</v>
      </c>
      <c r="V111" s="348" t="str">
        <f>+VLOOKUP(A111,bd_lista!$A$3:$E$590,5,FALSE)</f>
        <v>Instituciones Descentralizadas Municipales</v>
      </c>
      <c r="W111" s="457"/>
      <c r="X111" s="245">
        <f>+VLOOKUP(A111,[2]Sheet1!$A$13:$D$744,4,FALSE)</f>
        <v>0</v>
      </c>
      <c r="Y111" s="245" t="e">
        <f>+VLOOKUP(X111,bd_lista!$A$3:$C$590,3,FALSE)</f>
        <v>#N/A</v>
      </c>
      <c r="Z111" s="303"/>
      <c r="AA111" s="304"/>
    </row>
    <row r="112" spans="1:27" ht="15" hidden="1" customHeight="1">
      <c r="A112" s="255">
        <v>2325</v>
      </c>
      <c r="B112" s="452">
        <f>+A112</f>
        <v>2325</v>
      </c>
      <c r="C112" s="250" t="str">
        <f>+VLOOKUP(A112,bd_lista!$A$3:$C$590,3,FALSE)</f>
        <v>ENTIDAD ORDENAMIENTO TERRITORIAL DE TARIJA</v>
      </c>
      <c r="D112" s="454" t="str">
        <f>+C112</f>
        <v>ENTIDAD ORDENAMIENTO TERRITORIAL DE TARIJA</v>
      </c>
      <c r="E112" s="245" t="s">
        <v>1311</v>
      </c>
      <c r="F112" s="246">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6">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6">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6">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6">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6">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6">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6">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6">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6">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6">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6">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6">
        <f t="shared" ca="1" si="4"/>
        <v>0</v>
      </c>
      <c r="S112" s="253"/>
      <c r="T112" s="246">
        <f ca="1">+T113</f>
        <v>0</v>
      </c>
      <c r="U112" s="245">
        <f t="shared" si="5"/>
        <v>1</v>
      </c>
      <c r="V112" s="348" t="str">
        <f>+VLOOKUP(A112,bd_lista!$A$3:$E$590,5,FALSE)</f>
        <v>Instituciones Descentralizadas Municipales</v>
      </c>
      <c r="W112" s="456" t="str">
        <f>+V112</f>
        <v>Instituciones Descentralizadas Municipales</v>
      </c>
      <c r="X112" s="245">
        <f>+VLOOKUP(A112,[2]Sheet1!$A$13:$D$744,4,FALSE)</f>
        <v>0</v>
      </c>
      <c r="Y112" s="245" t="e">
        <f>+VLOOKUP(X112,bd_lista!$A$3:$C$590,3,FALSE)</f>
        <v>#N/A</v>
      </c>
      <c r="Z112" s="305">
        <f>+X112</f>
        <v>0</v>
      </c>
      <c r="AA112" s="306" t="e">
        <f>+Y112</f>
        <v>#N/A</v>
      </c>
    </row>
    <row r="113" spans="1:27" ht="15" hidden="1" customHeight="1">
      <c r="A113" s="32">
        <v>2325</v>
      </c>
      <c r="B113" s="453"/>
      <c r="C113" s="348" t="str">
        <f>+VLOOKUP(A113,bd_lista!$A$3:$C$590,3,FALSE)</f>
        <v>ENTIDAD ORDENAMIENTO TERRITORIAL DE TARIJA</v>
      </c>
      <c r="D113" s="455"/>
      <c r="E113" s="247" t="s">
        <v>1312</v>
      </c>
      <c r="F113" s="248">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8">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8">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8">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8">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8">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8">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8">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8">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8">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8">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8">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8">
        <f t="shared" ca="1" si="4"/>
        <v>0</v>
      </c>
      <c r="S113" s="265">
        <f ca="1">+R112+R113</f>
        <v>0</v>
      </c>
      <c r="T113" s="248">
        <f ca="1">+S113</f>
        <v>0</v>
      </c>
      <c r="U113" s="247">
        <f t="shared" si="5"/>
        <v>2</v>
      </c>
      <c r="V113" s="348" t="str">
        <f>+VLOOKUP(A113,bd_lista!$A$3:$E$590,5,FALSE)</f>
        <v>Instituciones Descentralizadas Municipales</v>
      </c>
      <c r="W113" s="457"/>
      <c r="X113" s="245">
        <f>+VLOOKUP(A113,[2]Sheet1!$A$13:$D$744,4,FALSE)</f>
        <v>0</v>
      </c>
      <c r="Y113" s="245" t="e">
        <f>+VLOOKUP(X113,bd_lista!$A$3:$C$590,3,FALSE)</f>
        <v>#N/A</v>
      </c>
      <c r="Z113" s="303"/>
      <c r="AA113" s="304"/>
    </row>
    <row r="114" spans="1:27" ht="15" hidden="1" customHeight="1">
      <c r="A114" s="255">
        <v>2330</v>
      </c>
      <c r="B114" s="452">
        <f>+A114</f>
        <v>2330</v>
      </c>
      <c r="C114" s="250" t="str">
        <f>+VLOOKUP(A114,bd_lista!$A$3:$C$590,3,FALSE)</f>
        <v>EMPRESA PÚBLICA DEPARTAMENTAL DE SERVICIOS ELECTRICOS TARIJA - SETAR</v>
      </c>
      <c r="D114" s="454" t="str">
        <f>+C114</f>
        <v>EMPRESA PÚBLICA DEPARTAMENTAL DE SERVICIOS ELECTRICOS TARIJA - SETAR</v>
      </c>
      <c r="E114" s="245" t="s">
        <v>1311</v>
      </c>
      <c r="F114" s="246">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6">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6">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6">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6">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6">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6">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6">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6">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6">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6">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6">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6">
        <f t="shared" ca="1" si="4"/>
        <v>0</v>
      </c>
      <c r="S114" s="253"/>
      <c r="T114" s="246">
        <f ca="1">+T115</f>
        <v>0</v>
      </c>
      <c r="U114" s="245">
        <f t="shared" si="5"/>
        <v>1</v>
      </c>
      <c r="V114" s="348" t="str">
        <f>+VLOOKUP(A114,bd_lista!$A$3:$E$590,5,FALSE)</f>
        <v>Instituciones Descentralizadas Municipales</v>
      </c>
      <c r="W114" s="456" t="str">
        <f>+V114</f>
        <v>Instituciones Descentralizadas Municipales</v>
      </c>
      <c r="X114" s="245">
        <f>+VLOOKUP(A114,[2]Sheet1!$A$13:$D$744,4,FALSE)</f>
        <v>0</v>
      </c>
      <c r="Y114" s="245" t="e">
        <f>+VLOOKUP(X114,bd_lista!$A$3:$C$590,3,FALSE)</f>
        <v>#N/A</v>
      </c>
      <c r="Z114" s="305">
        <f>+X114</f>
        <v>0</v>
      </c>
      <c r="AA114" s="306" t="e">
        <f>+Y114</f>
        <v>#N/A</v>
      </c>
    </row>
    <row r="115" spans="1:27" ht="15" hidden="1" customHeight="1">
      <c r="A115" s="32">
        <v>2330</v>
      </c>
      <c r="B115" s="453"/>
      <c r="C115" s="348" t="str">
        <f>+VLOOKUP(A115,bd_lista!$A$3:$C$590,3,FALSE)</f>
        <v>EMPRESA PÚBLICA DEPARTAMENTAL DE SERVICIOS ELECTRICOS TARIJA - SETAR</v>
      </c>
      <c r="D115" s="455"/>
      <c r="E115" s="247" t="s">
        <v>1312</v>
      </c>
      <c r="F115" s="248">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8">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8">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8">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8">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8">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8">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8">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8">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8">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8">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8">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8">
        <f t="shared" ca="1" si="4"/>
        <v>0</v>
      </c>
      <c r="S115" s="265">
        <f ca="1">+R114+R115</f>
        <v>0</v>
      </c>
      <c r="T115" s="248">
        <f ca="1">+S115</f>
        <v>0</v>
      </c>
      <c r="U115" s="247">
        <f t="shared" si="5"/>
        <v>2</v>
      </c>
      <c r="V115" s="348" t="str">
        <f>+VLOOKUP(A115,bd_lista!$A$3:$E$590,5,FALSE)</f>
        <v>Instituciones Descentralizadas Municipales</v>
      </c>
      <c r="W115" s="457"/>
      <c r="X115" s="245">
        <f>+VLOOKUP(A115,[2]Sheet1!$A$13:$D$744,4,FALSE)</f>
        <v>0</v>
      </c>
      <c r="Y115" s="245" t="e">
        <f>+VLOOKUP(X115,bd_lista!$A$3:$C$590,3,FALSE)</f>
        <v>#N/A</v>
      </c>
      <c r="Z115" s="303"/>
      <c r="AA115" s="304"/>
    </row>
    <row r="116" spans="1:27" customFormat="1" ht="15" hidden="1" customHeight="1">
      <c r="A116" s="255">
        <v>2331</v>
      </c>
      <c r="B116" s="452">
        <f>+A116</f>
        <v>2331</v>
      </c>
      <c r="C116" s="250" t="str">
        <f>+VLOOKUP(A116,bd_lista!$A$3:$C$590,3,FALSE)</f>
        <v>ENTIDAD DESCENTRALIZADA MUNICIPAL TERMINAL DE BUSES LA PAZ</v>
      </c>
      <c r="D116" s="454" t="str">
        <f>+C116</f>
        <v>ENTIDAD DESCENTRALIZADA MUNICIPAL TERMINAL DE BUSES LA PAZ</v>
      </c>
      <c r="E116" s="245" t="s">
        <v>1311</v>
      </c>
      <c r="F116" s="246">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6">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6">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6">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6">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6">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6">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6">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6">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6">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6">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6">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6">
        <f t="shared" ca="1" si="4"/>
        <v>0</v>
      </c>
      <c r="S116" s="253"/>
      <c r="T116" s="246">
        <f ca="1">+T117</f>
        <v>0</v>
      </c>
      <c r="U116" s="245">
        <f t="shared" si="5"/>
        <v>1</v>
      </c>
      <c r="V116" s="348" t="str">
        <f>+VLOOKUP(A116,bd_lista!$A$3:$E$590,5,FALSE)</f>
        <v>Instituciones Descentralizadas Municipales</v>
      </c>
      <c r="W116" s="456" t="str">
        <f>+V116</f>
        <v>Instituciones Descentralizadas Municipales</v>
      </c>
      <c r="X116" s="245">
        <f>+VLOOKUP(A116,[2]Sheet1!$A$13:$D$744,4,FALSE)</f>
        <v>0</v>
      </c>
      <c r="Y116" s="245" t="e">
        <f>+VLOOKUP(X116,bd_lista!$A$3:$C$590,3,FALSE)</f>
        <v>#N/A</v>
      </c>
      <c r="Z116" s="305">
        <f>+X116</f>
        <v>0</v>
      </c>
      <c r="AA116" s="306" t="e">
        <f>+Y116</f>
        <v>#N/A</v>
      </c>
    </row>
    <row r="117" spans="1:27" customFormat="1" ht="15" hidden="1" customHeight="1">
      <c r="A117" s="32">
        <v>2331</v>
      </c>
      <c r="B117" s="453"/>
      <c r="C117" s="348" t="str">
        <f>+VLOOKUP(A117,bd_lista!$A$3:$C$590,3,FALSE)</f>
        <v>ENTIDAD DESCENTRALIZADA MUNICIPAL TERMINAL DE BUSES LA PAZ</v>
      </c>
      <c r="D117" s="455"/>
      <c r="E117" s="247" t="s">
        <v>1312</v>
      </c>
      <c r="F117" s="248">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8">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8">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8">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8">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8">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8">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8">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8">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8">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8">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8">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8">
        <f t="shared" ca="1" si="4"/>
        <v>0</v>
      </c>
      <c r="S117" s="265">
        <f ca="1">+R116+R117</f>
        <v>0</v>
      </c>
      <c r="T117" s="248">
        <f ca="1">+S117</f>
        <v>0</v>
      </c>
      <c r="U117" s="247">
        <f t="shared" si="5"/>
        <v>2</v>
      </c>
      <c r="V117" s="348" t="str">
        <f>+VLOOKUP(A117,bd_lista!$A$3:$E$590,5,FALSE)</f>
        <v>Instituciones Descentralizadas Municipales</v>
      </c>
      <c r="W117" s="457"/>
      <c r="X117" s="245">
        <f>+VLOOKUP(A117,[2]Sheet1!$A$13:$D$744,4,FALSE)</f>
        <v>0</v>
      </c>
      <c r="Y117" s="245" t="e">
        <f>+VLOOKUP(X117,bd_lista!$A$3:$C$590,3,FALSE)</f>
        <v>#N/A</v>
      </c>
      <c r="Z117" s="303"/>
      <c r="AA117" s="304"/>
    </row>
    <row r="118" spans="1:27" ht="15" hidden="1" customHeight="1">
      <c r="A118" s="32">
        <v>2333</v>
      </c>
      <c r="B118" s="452">
        <f>+A118</f>
        <v>2333</v>
      </c>
      <c r="C118" s="250" t="str">
        <f>+VLOOKUP(A118,bd_lista!$A$3:$C$590,3,FALSE)</f>
        <v>ENTIDAD DIRECCIÓN DE LA TERMINAL DE BUSES DE TARIJA</v>
      </c>
      <c r="D118" s="454" t="str">
        <f>+C118</f>
        <v>ENTIDAD DIRECCIÓN DE LA TERMINAL DE BUSES DE TARIJA</v>
      </c>
      <c r="E118" s="245" t="s">
        <v>1311</v>
      </c>
      <c r="F118" s="246">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6">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6">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6">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6">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6">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6">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6">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6">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6">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6">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6">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6">
        <f t="shared" ca="1" si="4"/>
        <v>0</v>
      </c>
      <c r="S118" s="253"/>
      <c r="T118" s="246">
        <f ca="1">+T119</f>
        <v>0</v>
      </c>
      <c r="U118" s="245">
        <f t="shared" si="5"/>
        <v>1</v>
      </c>
      <c r="V118" s="348" t="str">
        <f>+VLOOKUP(A118,bd_lista!$A$3:$E$590,5,FALSE)</f>
        <v>Instituciones Descentralizadas Municipales</v>
      </c>
      <c r="W118" s="456" t="str">
        <f>+V118</f>
        <v>Instituciones Descentralizadas Municipales</v>
      </c>
      <c r="X118" s="245">
        <f>+VLOOKUP(A118,[2]Sheet1!$A$13:$D$744,4,FALSE)</f>
        <v>0</v>
      </c>
      <c r="Y118" s="245" t="e">
        <f>+VLOOKUP(X118,bd_lista!$A$3:$C$590,3,FALSE)</f>
        <v>#N/A</v>
      </c>
      <c r="Z118" s="305">
        <f>+X118</f>
        <v>0</v>
      </c>
      <c r="AA118" s="306" t="e">
        <f>+Y118</f>
        <v>#N/A</v>
      </c>
    </row>
    <row r="119" spans="1:27" ht="15" hidden="1" customHeight="1">
      <c r="A119" s="32">
        <v>2333</v>
      </c>
      <c r="B119" s="453"/>
      <c r="C119" s="348" t="str">
        <f>+VLOOKUP(A119,bd_lista!$A$3:$C$590,3,FALSE)</f>
        <v>ENTIDAD DIRECCIÓN DE LA TERMINAL DE BUSES DE TARIJA</v>
      </c>
      <c r="D119" s="455"/>
      <c r="E119" s="247" t="s">
        <v>1312</v>
      </c>
      <c r="F119" s="248">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8">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8">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8">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8">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8">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8">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8">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8">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8">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8">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8">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8">
        <f t="shared" ca="1" si="4"/>
        <v>0</v>
      </c>
      <c r="S119" s="265">
        <f ca="1">+R118+R119</f>
        <v>0</v>
      </c>
      <c r="T119" s="248">
        <f ca="1">+S119</f>
        <v>0</v>
      </c>
      <c r="U119" s="247">
        <f t="shared" si="5"/>
        <v>2</v>
      </c>
      <c r="V119" s="348" t="str">
        <f>+VLOOKUP(A119,bd_lista!$A$3:$E$590,5,FALSE)</f>
        <v>Instituciones Descentralizadas Municipales</v>
      </c>
      <c r="W119" s="457"/>
      <c r="X119" s="245">
        <f>+VLOOKUP(A119,[2]Sheet1!$A$13:$D$744,4,FALSE)</f>
        <v>0</v>
      </c>
      <c r="Y119" s="245" t="e">
        <f>+VLOOKUP(X119,bd_lista!$A$3:$C$590,3,FALSE)</f>
        <v>#N/A</v>
      </c>
      <c r="Z119" s="303"/>
      <c r="AA119" s="304"/>
    </row>
    <row r="120" spans="1:27" ht="15" hidden="1" customHeight="1">
      <c r="A120" s="255">
        <v>2311</v>
      </c>
      <c r="B120" s="452">
        <f>+A120</f>
        <v>2311</v>
      </c>
      <c r="C120" s="250" t="str">
        <f>+VLOOKUP(A120,bd_lista!$A$3:$C$590,3,FALSE)</f>
        <v>SERVICIO DE ENCAUZAMIENTO DE RIOS (SEARPI)</v>
      </c>
      <c r="D120" s="454" t="str">
        <f>+C120</f>
        <v>SERVICIO DE ENCAUZAMIENTO DE RIOS (SEARPI)</v>
      </c>
      <c r="E120" s="245" t="s">
        <v>1311</v>
      </c>
      <c r="F120" s="246">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6">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6">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6">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6">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6">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6">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6">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6">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6">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6">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6">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6">
        <f t="shared" ca="1" si="4"/>
        <v>0</v>
      </c>
      <c r="S120" s="253"/>
      <c r="T120" s="246">
        <f ca="1">+T121</f>
        <v>0</v>
      </c>
      <c r="U120" s="245">
        <f t="shared" si="5"/>
        <v>1</v>
      </c>
      <c r="V120" s="348" t="str">
        <f>+VLOOKUP(A120,bd_lista!$A$3:$E$590,5,FALSE)</f>
        <v>Instituciones Descentralizadas Departamentales</v>
      </c>
      <c r="W120" s="456" t="str">
        <f>+V120</f>
        <v>Instituciones Descentralizadas Departamentales</v>
      </c>
      <c r="X120" s="245">
        <f>+VLOOKUP(A120,[2]Sheet1!$A$13:$D$744,4,FALSE)</f>
        <v>0</v>
      </c>
      <c r="Y120" s="245" t="e">
        <f>+VLOOKUP(X120,bd_lista!$A$3:$C$590,3,FALSE)</f>
        <v>#N/A</v>
      </c>
      <c r="Z120" s="305">
        <f>+X120</f>
        <v>0</v>
      </c>
      <c r="AA120" s="334" t="e">
        <f>+Y120</f>
        <v>#N/A</v>
      </c>
    </row>
    <row r="121" spans="1:27" ht="15" hidden="1" customHeight="1">
      <c r="A121" s="32">
        <v>2311</v>
      </c>
      <c r="B121" s="453"/>
      <c r="C121" s="348" t="str">
        <f>+VLOOKUP(A121,bd_lista!$A$3:$C$590,3,FALSE)</f>
        <v>SERVICIO DE ENCAUZAMIENTO DE RIOS (SEARPI)</v>
      </c>
      <c r="D121" s="455"/>
      <c r="E121" s="247" t="s">
        <v>1312</v>
      </c>
      <c r="F121" s="248">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8">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8">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8">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8">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8">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8">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8">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8">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8">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8">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8">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8">
        <f t="shared" ca="1" si="4"/>
        <v>0</v>
      </c>
      <c r="S121" s="265">
        <f ca="1">+R120+R121</f>
        <v>0</v>
      </c>
      <c r="T121" s="248">
        <f ca="1">+S121</f>
        <v>0</v>
      </c>
      <c r="U121" s="247">
        <f t="shared" si="5"/>
        <v>2</v>
      </c>
      <c r="V121" s="348" t="str">
        <f>+VLOOKUP(A121,bd_lista!$A$3:$E$590,5,FALSE)</f>
        <v>Instituciones Descentralizadas Departamentales</v>
      </c>
      <c r="W121" s="457"/>
      <c r="X121" s="245">
        <f>+VLOOKUP(A121,[2]Sheet1!$A$13:$D$744,4,FALSE)</f>
        <v>0</v>
      </c>
      <c r="Y121" s="245" t="e">
        <f>+VLOOKUP(X121,bd_lista!$A$3:$C$590,3,FALSE)</f>
        <v>#N/A</v>
      </c>
      <c r="Z121" s="303"/>
      <c r="AA121" s="336"/>
    </row>
    <row r="122" spans="1:27" ht="15" hidden="1" customHeight="1">
      <c r="A122" s="255">
        <v>903</v>
      </c>
      <c r="B122" s="452">
        <f>+A122</f>
        <v>903</v>
      </c>
      <c r="C122" s="250" t="str">
        <f>+VLOOKUP(A122,bd_lista!$A$3:$C$590,3,FALSE)</f>
        <v>Gobierno Autónomo Departamental de Cochabamba</v>
      </c>
      <c r="D122" s="454" t="str">
        <f>+C122</f>
        <v>Gobierno Autónomo Departamental de Cochabamba</v>
      </c>
      <c r="E122" s="245" t="s">
        <v>1311</v>
      </c>
      <c r="F122" s="246">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6">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6">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6">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6">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6">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6">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6">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6">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6">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6">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6">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6">
        <f t="shared" ca="1" si="4"/>
        <v>0</v>
      </c>
      <c r="S122" s="253"/>
      <c r="T122" s="246">
        <f ca="1">+T123</f>
        <v>4349.6400000000003</v>
      </c>
      <c r="U122" s="245">
        <f t="shared" si="5"/>
        <v>1</v>
      </c>
      <c r="V122" s="348" t="str">
        <f>+VLOOKUP(A122,bd_lista!$A$3:$E$590,5,FALSE)</f>
        <v>Gobiernos Autónomos Departamentales</v>
      </c>
      <c r="W122" s="456" t="str">
        <f>+V122</f>
        <v>Gobiernos Autónomos Departamentales</v>
      </c>
      <c r="X122" s="245">
        <f>+VLOOKUP(A122,[2]Sheet1!$A$13:$D$744,4,FALSE)</f>
        <v>0</v>
      </c>
      <c r="Y122" s="245" t="e">
        <f>+VLOOKUP(X122,bd_lista!$A$3:$C$590,3,FALSE)</f>
        <v>#N/A</v>
      </c>
      <c r="Z122" s="305">
        <f>+X122</f>
        <v>0</v>
      </c>
      <c r="AA122" s="306" t="e">
        <f>+Y122</f>
        <v>#N/A</v>
      </c>
    </row>
    <row r="123" spans="1:27" ht="15" hidden="1" customHeight="1">
      <c r="A123" s="32">
        <v>903</v>
      </c>
      <c r="B123" s="453"/>
      <c r="C123" s="348" t="str">
        <f>+VLOOKUP(A123,bd_lista!$A$3:$C$590,3,FALSE)</f>
        <v>Gobierno Autónomo Departamental de Cochabamba</v>
      </c>
      <c r="D123" s="455"/>
      <c r="E123" s="247" t="s">
        <v>1312</v>
      </c>
      <c r="F123" s="248">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4349.6400000000003</v>
      </c>
      <c r="G123" s="248">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8">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8">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8">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8">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8">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8">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8">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8">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8">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8">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8">
        <f t="shared" ca="1" si="4"/>
        <v>4349.6400000000003</v>
      </c>
      <c r="S123" s="265">
        <f ca="1">+R122+R123</f>
        <v>4349.6400000000003</v>
      </c>
      <c r="T123" s="248">
        <f ca="1">+S123</f>
        <v>4349.6400000000003</v>
      </c>
      <c r="U123" s="247">
        <f t="shared" si="5"/>
        <v>2</v>
      </c>
      <c r="V123" s="348" t="str">
        <f>+VLOOKUP(A123,bd_lista!$A$3:$E$590,5,FALSE)</f>
        <v>Gobiernos Autónomos Departamentales</v>
      </c>
      <c r="W123" s="457"/>
      <c r="X123" s="245">
        <f>+VLOOKUP(A123,[2]Sheet1!$A$13:$D$744,4,FALSE)</f>
        <v>0</v>
      </c>
      <c r="Y123" s="245" t="e">
        <f>+VLOOKUP(X123,bd_lista!$A$3:$C$590,3,FALSE)</f>
        <v>#N/A</v>
      </c>
      <c r="Z123" s="303"/>
      <c r="AA123" s="304"/>
    </row>
    <row r="124" spans="1:27" customFormat="1" ht="15" hidden="1" customHeight="1">
      <c r="A124" s="255">
        <v>517</v>
      </c>
      <c r="B124" s="452">
        <f>+A124</f>
        <v>517</v>
      </c>
      <c r="C124" s="250" t="str">
        <f>+VLOOKUP(A124,bd_lista!$A$3:$C$590,3,FALSE)</f>
        <v>Corporación Minera de Bolivia</v>
      </c>
      <c r="D124" s="454" t="str">
        <f>+C124</f>
        <v>Corporación Minera de Bolivia</v>
      </c>
      <c r="E124" s="250" t="s">
        <v>1311</v>
      </c>
      <c r="F124" s="246">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6">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6">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6">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6">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6">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6">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6">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6">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6">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6">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6">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6">
        <f t="shared" ca="1" si="4"/>
        <v>0</v>
      </c>
      <c r="S124" s="253"/>
      <c r="T124" s="246">
        <f ca="1">+T125</f>
        <v>0</v>
      </c>
      <c r="U124" s="245">
        <f t="shared" si="5"/>
        <v>1</v>
      </c>
      <c r="V124" s="348" t="str">
        <f>+VLOOKUP(A124,bd_lista!$A$3:$E$590,5,FALSE)</f>
        <v>Empresas Nacionales</v>
      </c>
      <c r="W124" s="456" t="str">
        <f>+V124</f>
        <v>Empresas Nacionales</v>
      </c>
      <c r="X124" s="245">
        <f>+VLOOKUP(A124,[2]Sheet1!$A$13:$D$744,4,FALSE)</f>
        <v>76</v>
      </c>
      <c r="Y124" s="245" t="str">
        <f>+VLOOKUP(X124,bd_lista!$A$3:$C$590,3,FALSE)</f>
        <v>Ministerio de Minería y Metalurgia</v>
      </c>
      <c r="Z124" s="305">
        <f>+X124</f>
        <v>76</v>
      </c>
      <c r="AA124" s="306" t="str">
        <f>+Y124</f>
        <v>Ministerio de Minería y Metalurgia</v>
      </c>
    </row>
    <row r="125" spans="1:27" customFormat="1" ht="15" hidden="1" customHeight="1">
      <c r="A125" s="32">
        <v>517</v>
      </c>
      <c r="B125" s="453"/>
      <c r="C125" s="348" t="str">
        <f>+VLOOKUP(A125,bd_lista!$A$3:$C$590,3,FALSE)</f>
        <v>Corporación Minera de Bolivia</v>
      </c>
      <c r="D125" s="455"/>
      <c r="E125" s="348" t="s">
        <v>1312</v>
      </c>
      <c r="F125" s="248">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8">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8">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8">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8">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8">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8">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8">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8">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8">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8">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8">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8">
        <f t="shared" ca="1" si="4"/>
        <v>0</v>
      </c>
      <c r="S125" s="265">
        <f ca="1">+R124+R125</f>
        <v>0</v>
      </c>
      <c r="T125" s="248">
        <f ca="1">+S125</f>
        <v>0</v>
      </c>
      <c r="U125" s="247">
        <f t="shared" si="5"/>
        <v>2</v>
      </c>
      <c r="V125" s="348" t="str">
        <f>+VLOOKUP(A125,bd_lista!$A$3:$E$590,5,FALSE)</f>
        <v>Empresas Nacionales</v>
      </c>
      <c r="W125" s="457"/>
      <c r="X125" s="245">
        <f>+VLOOKUP(A125,[2]Sheet1!$A$13:$D$744,4,FALSE)</f>
        <v>76</v>
      </c>
      <c r="Y125" s="245" t="str">
        <f>+VLOOKUP(X125,bd_lista!$A$3:$C$590,3,FALSE)</f>
        <v>Ministerio de Minería y Metalurgia</v>
      </c>
      <c r="Z125" s="303"/>
      <c r="AA125" s="304"/>
    </row>
    <row r="126" spans="1:27" ht="15" hidden="1" customHeight="1">
      <c r="A126" s="32">
        <v>902</v>
      </c>
      <c r="B126" s="452">
        <f>+A126</f>
        <v>902</v>
      </c>
      <c r="C126" s="250" t="str">
        <f>+VLOOKUP(A126,bd_lista!$A$3:$C$590,3,FALSE)</f>
        <v>Gobierno Autónomo Departamental de La Paz</v>
      </c>
      <c r="D126" s="454" t="str">
        <f>+C126</f>
        <v>Gobierno Autónomo Departamental de La Paz</v>
      </c>
      <c r="E126" s="245" t="s">
        <v>1311</v>
      </c>
      <c r="F126" s="246">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6">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6">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6">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6">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6">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6">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6">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6">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6">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6">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6">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6">
        <f t="shared" ca="1" si="4"/>
        <v>0</v>
      </c>
      <c r="S126" s="253"/>
      <c r="T126" s="246">
        <f ca="1">+T127</f>
        <v>1800</v>
      </c>
      <c r="U126" s="245">
        <f t="shared" si="5"/>
        <v>1</v>
      </c>
      <c r="V126" s="348" t="str">
        <f>+VLOOKUP(A126,bd_lista!$A$3:$E$590,5,FALSE)</f>
        <v>Gobiernos Autónomos Departamentales</v>
      </c>
      <c r="W126" s="456" t="str">
        <f>+V126</f>
        <v>Gobiernos Autónomos Departamentales</v>
      </c>
      <c r="X126" s="245">
        <f>+VLOOKUP(A126,[2]Sheet1!$A$13:$D$744,4,FALSE)</f>
        <v>0</v>
      </c>
      <c r="Y126" s="245" t="e">
        <f>+VLOOKUP(X126,bd_lista!$A$3:$C$590,3,FALSE)</f>
        <v>#N/A</v>
      </c>
      <c r="Z126" s="305">
        <f>+X126</f>
        <v>0</v>
      </c>
      <c r="AA126" s="306" t="e">
        <f>+Y126</f>
        <v>#N/A</v>
      </c>
    </row>
    <row r="127" spans="1:27" ht="15" hidden="1" customHeight="1">
      <c r="A127" s="32">
        <v>902</v>
      </c>
      <c r="B127" s="453"/>
      <c r="C127" s="348" t="str">
        <f>+VLOOKUP(A127,bd_lista!$A$3:$C$590,3,FALSE)</f>
        <v>Gobierno Autónomo Departamental de La Paz</v>
      </c>
      <c r="D127" s="455"/>
      <c r="E127" s="247" t="s">
        <v>1312</v>
      </c>
      <c r="F127" s="248">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8">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900</v>
      </c>
      <c r="H127" s="248">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900</v>
      </c>
      <c r="I127" s="248">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8">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8">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8">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8">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8">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8">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8">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8">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8">
        <f t="shared" ca="1" si="4"/>
        <v>1800</v>
      </c>
      <c r="S127" s="265">
        <f ca="1">+R126+R127</f>
        <v>1800</v>
      </c>
      <c r="T127" s="248">
        <f ca="1">+S127</f>
        <v>1800</v>
      </c>
      <c r="U127" s="247">
        <f t="shared" si="5"/>
        <v>2</v>
      </c>
      <c r="V127" s="348" t="str">
        <f>+VLOOKUP(A127,bd_lista!$A$3:$E$590,5,FALSE)</f>
        <v>Gobiernos Autónomos Departamentales</v>
      </c>
      <c r="W127" s="457"/>
      <c r="X127" s="245">
        <f>+VLOOKUP(A127,[2]Sheet1!$A$13:$D$744,4,FALSE)</f>
        <v>0</v>
      </c>
      <c r="Y127" s="245" t="e">
        <f>+VLOOKUP(X127,bd_lista!$A$3:$C$590,3,FALSE)</f>
        <v>#N/A</v>
      </c>
      <c r="Z127" s="303"/>
      <c r="AA127" s="304"/>
    </row>
    <row r="128" spans="1:27" ht="15" hidden="1" customHeight="1">
      <c r="A128" s="255">
        <v>584</v>
      </c>
      <c r="B128" s="452">
        <f>+A128</f>
        <v>584</v>
      </c>
      <c r="C128" s="250" t="str">
        <f>+VLOOKUP(A128,bd_lista!$A$3:$C$590,3,FALSE)</f>
        <v>Empresa Boliviana de Industrializacion de Hidrocarburos</v>
      </c>
      <c r="D128" s="454" t="str">
        <f>+C128</f>
        <v>Empresa Boliviana de Industrializacion de Hidrocarburos</v>
      </c>
      <c r="E128" s="250" t="s">
        <v>1311</v>
      </c>
      <c r="F128" s="246">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6">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6">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6">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6">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6">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6">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6">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6">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6">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6">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6">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6">
        <f t="shared" ca="1" si="4"/>
        <v>0</v>
      </c>
      <c r="S128" s="269"/>
      <c r="T128" s="246">
        <f ca="1">+T129</f>
        <v>0</v>
      </c>
      <c r="U128" s="245">
        <f t="shared" si="5"/>
        <v>1</v>
      </c>
      <c r="V128" s="348" t="str">
        <f>+VLOOKUP(A128,bd_lista!$A$3:$E$590,5,FALSE)</f>
        <v>Empresas Nacionales</v>
      </c>
      <c r="W128" s="456" t="str">
        <f>+V128</f>
        <v>Empresas Nacionales</v>
      </c>
      <c r="X128" s="245">
        <v>78</v>
      </c>
      <c r="Y128" s="245" t="str">
        <f>+VLOOKUP(X128,bd_lista!$A$3:$C$590,3,FALSE)</f>
        <v>Ministerio de Hidrocarburos y Energías</v>
      </c>
      <c r="Z128" s="305">
        <f>+X128</f>
        <v>78</v>
      </c>
      <c r="AA128" s="334" t="str">
        <f>+Y128</f>
        <v>Ministerio de Hidrocarburos y Energías</v>
      </c>
    </row>
    <row r="129" spans="1:27" ht="15" hidden="1" customHeight="1">
      <c r="A129" s="32">
        <v>584</v>
      </c>
      <c r="B129" s="453"/>
      <c r="C129" s="348" t="str">
        <f>+VLOOKUP(A129,bd_lista!$A$3:$C$590,3,FALSE)</f>
        <v>Empresa Boliviana de Industrializacion de Hidrocarburos</v>
      </c>
      <c r="D129" s="455"/>
      <c r="E129" s="348" t="s">
        <v>1312</v>
      </c>
      <c r="F129" s="248">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8">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8">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8">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8">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8">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8">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8">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8">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8">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8">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8">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8">
        <f t="shared" ca="1" si="4"/>
        <v>0</v>
      </c>
      <c r="S129" s="268">
        <f ca="1">+R128+R129</f>
        <v>0</v>
      </c>
      <c r="T129" s="248">
        <f ca="1">+S129</f>
        <v>0</v>
      </c>
      <c r="U129" s="247">
        <f t="shared" si="5"/>
        <v>2</v>
      </c>
      <c r="V129" s="348" t="str">
        <f>+VLOOKUP(A129,bd_lista!$A$3:$E$590,5,FALSE)</f>
        <v>Empresas Nacionales</v>
      </c>
      <c r="W129" s="457"/>
      <c r="X129" s="245">
        <v>78</v>
      </c>
      <c r="Y129" s="245" t="str">
        <f>+VLOOKUP(X129,bd_lista!$A$3:$C$590,3,FALSE)</f>
        <v>Ministerio de Hidrocarburos y Energías</v>
      </c>
      <c r="Z129" s="303"/>
      <c r="AA129" s="336"/>
    </row>
    <row r="130" spans="1:27" ht="15" hidden="1" customHeight="1">
      <c r="A130" s="255">
        <v>1339</v>
      </c>
      <c r="B130" s="452">
        <f>+A130</f>
        <v>1339</v>
      </c>
      <c r="C130" s="250" t="str">
        <f>+VLOOKUP(A130,bd_lista!$A$3:$C$590,3,FALSE)</f>
        <v>Gobierno Autónomo Municipal de Tacopaya</v>
      </c>
      <c r="D130" s="454" t="str">
        <f>+C130</f>
        <v>Gobierno Autónomo Municipal de Tacopaya</v>
      </c>
      <c r="E130" s="245" t="s">
        <v>1311</v>
      </c>
      <c r="F130" s="246">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6">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6">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6">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6">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6">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6">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6">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6">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6">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6">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6">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6">
        <f t="shared" ca="1" si="4"/>
        <v>0</v>
      </c>
      <c r="S130" s="253"/>
      <c r="T130" s="246">
        <f ca="1">+T131</f>
        <v>6438.66</v>
      </c>
      <c r="U130" s="245">
        <f t="shared" si="5"/>
        <v>1</v>
      </c>
      <c r="V130" s="348" t="str">
        <f>+VLOOKUP(A130,bd_lista!$A$3:$E$590,5,FALSE)</f>
        <v>Gobiernos Autonomos Municipales</v>
      </c>
      <c r="W130" s="456" t="str">
        <f>+V130</f>
        <v>Gobiernos Autonomos Municipales</v>
      </c>
      <c r="X130" s="245">
        <f>+VLOOKUP(A130,[2]Sheet1!$A$13:$D$744,4,FALSE)</f>
        <v>0</v>
      </c>
      <c r="Y130" s="245" t="e">
        <f>+VLOOKUP(X130,bd_lista!$A$3:$C$590,3,FALSE)</f>
        <v>#N/A</v>
      </c>
      <c r="Z130" s="305">
        <f>+X130</f>
        <v>0</v>
      </c>
      <c r="AA130" s="306" t="e">
        <f>+Y130</f>
        <v>#N/A</v>
      </c>
    </row>
    <row r="131" spans="1:27" ht="15" hidden="1" customHeight="1">
      <c r="A131" s="32">
        <v>1339</v>
      </c>
      <c r="B131" s="453"/>
      <c r="C131" s="348" t="str">
        <f>+VLOOKUP(A131,bd_lista!$A$3:$C$590,3,FALSE)</f>
        <v>Gobierno Autónomo Municipal de Tacopaya</v>
      </c>
      <c r="D131" s="455"/>
      <c r="E131" s="247" t="s">
        <v>1312</v>
      </c>
      <c r="F131" s="248">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8">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8">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6438.66</v>
      </c>
      <c r="I131" s="248">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8">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8">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8">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8">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8">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8">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8">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8">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8">
        <f t="shared" ca="1" si="4"/>
        <v>6438.66</v>
      </c>
      <c r="S131" s="265">
        <f ca="1">+R130+R131</f>
        <v>6438.66</v>
      </c>
      <c r="T131" s="248">
        <f ca="1">+S131</f>
        <v>6438.66</v>
      </c>
      <c r="U131" s="247">
        <f t="shared" si="5"/>
        <v>2</v>
      </c>
      <c r="V131" s="348" t="str">
        <f>+VLOOKUP(A131,bd_lista!$A$3:$E$590,5,FALSE)</f>
        <v>Gobiernos Autonomos Municipales</v>
      </c>
      <c r="W131" s="457"/>
      <c r="X131" s="245">
        <f>+VLOOKUP(A131,[2]Sheet1!$A$13:$D$744,4,FALSE)</f>
        <v>0</v>
      </c>
      <c r="Y131" s="245" t="e">
        <f>+VLOOKUP(X131,bd_lista!$A$3:$C$590,3,FALSE)</f>
        <v>#N/A</v>
      </c>
      <c r="Z131" s="303"/>
      <c r="AA131" s="304"/>
    </row>
    <row r="132" spans="1:27" ht="15" hidden="1" customHeight="1">
      <c r="A132" s="255">
        <v>1201</v>
      </c>
      <c r="B132" s="452">
        <f>+A132</f>
        <v>1201</v>
      </c>
      <c r="C132" s="250" t="str">
        <f>+VLOOKUP(A132,bd_lista!$A$3:$C$590,3,FALSE)</f>
        <v>Gobierno Autónomo Municipal de La Paz</v>
      </c>
      <c r="D132" s="454" t="str">
        <f>+C132</f>
        <v>Gobierno Autónomo Municipal de La Paz</v>
      </c>
      <c r="E132" s="245" t="s">
        <v>1311</v>
      </c>
      <c r="F132" s="246">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6">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6">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6">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6">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6">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6">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6">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6">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6">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6">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6">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6">
        <f t="shared" ca="1" si="4"/>
        <v>0</v>
      </c>
      <c r="S132" s="253"/>
      <c r="T132" s="246">
        <f ca="1">+T133</f>
        <v>4650.2</v>
      </c>
      <c r="U132" s="245">
        <f t="shared" si="5"/>
        <v>1</v>
      </c>
      <c r="V132" s="348" t="str">
        <f>+VLOOKUP(A132,bd_lista!$A$3:$E$590,5,FALSE)</f>
        <v>Gobiernos Autonomos Municipales</v>
      </c>
      <c r="W132" s="456" t="str">
        <f>+V132</f>
        <v>Gobiernos Autonomos Municipales</v>
      </c>
      <c r="X132" s="245">
        <f>+VLOOKUP(A132,[2]Sheet1!$A$13:$D$744,4,FALSE)</f>
        <v>0</v>
      </c>
      <c r="Y132" s="245" t="e">
        <f>+VLOOKUP(X132,bd_lista!$A$3:$C$590,3,FALSE)</f>
        <v>#N/A</v>
      </c>
      <c r="Z132" s="305">
        <f>+X132</f>
        <v>0</v>
      </c>
      <c r="AA132" s="306" t="e">
        <f>+Y132</f>
        <v>#N/A</v>
      </c>
    </row>
    <row r="133" spans="1:27" ht="15" hidden="1" customHeight="1">
      <c r="A133" s="32">
        <v>1201</v>
      </c>
      <c r="B133" s="453"/>
      <c r="C133" s="348" t="str">
        <f>+VLOOKUP(A133,bd_lista!$A$3:$C$590,3,FALSE)</f>
        <v>Gobierno Autónomo Municipal de La Paz</v>
      </c>
      <c r="D133" s="455"/>
      <c r="E133" s="247" t="s">
        <v>1312</v>
      </c>
      <c r="F133" s="248">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8">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3503.66</v>
      </c>
      <c r="H133" s="248">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1146.54</v>
      </c>
      <c r="I133" s="248">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8">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8">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8">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8">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8">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8">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8">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8">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8">
        <f t="shared" ca="1" si="4"/>
        <v>4650.2</v>
      </c>
      <c r="S133" s="265">
        <f ca="1">+R132+R133</f>
        <v>4650.2</v>
      </c>
      <c r="T133" s="248">
        <f ca="1">+S133</f>
        <v>4650.2</v>
      </c>
      <c r="U133" s="247">
        <f t="shared" si="5"/>
        <v>2</v>
      </c>
      <c r="V133" s="348" t="str">
        <f>+VLOOKUP(A133,bd_lista!$A$3:$E$590,5,FALSE)</f>
        <v>Gobiernos Autonomos Municipales</v>
      </c>
      <c r="W133" s="457"/>
      <c r="X133" s="245">
        <f>+VLOOKUP(A133,[2]Sheet1!$A$13:$D$744,4,FALSE)</f>
        <v>0</v>
      </c>
      <c r="Y133" s="245" t="e">
        <f>+VLOOKUP(X133,bd_lista!$A$3:$C$590,3,FALSE)</f>
        <v>#N/A</v>
      </c>
      <c r="Z133" s="303"/>
      <c r="AA133" s="304"/>
    </row>
    <row r="134" spans="1:27" ht="15" hidden="1" customHeight="1">
      <c r="A134" s="255">
        <v>411</v>
      </c>
      <c r="B134" s="452">
        <f>+A134</f>
        <v>411</v>
      </c>
      <c r="C134" s="250" t="str">
        <f>+VLOOKUP(A134,bd_lista!$A$3:$C$590,3,FALSE)</f>
        <v>Corporación del Seguro Social Militar</v>
      </c>
      <c r="D134" s="454" t="str">
        <f>+C134</f>
        <v>Corporación del Seguro Social Militar</v>
      </c>
      <c r="E134" s="250" t="s">
        <v>1311</v>
      </c>
      <c r="F134" s="246">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6">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6">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6">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6">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6">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6">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6">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6">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6">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6">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6">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6">
        <f t="shared" ca="1" si="4"/>
        <v>0</v>
      </c>
      <c r="S134" s="253"/>
      <c r="T134" s="246">
        <f ca="1">+T135</f>
        <v>0</v>
      </c>
      <c r="U134" s="245">
        <f t="shared" si="5"/>
        <v>1</v>
      </c>
      <c r="V134" s="348" t="str">
        <f>+VLOOKUP(A134,bd_lista!$A$3:$E$590,5,FALSE)</f>
        <v>Instituciones de Seguridad Social</v>
      </c>
      <c r="W134" s="456" t="str">
        <f>+V134</f>
        <v>Instituciones de Seguridad Social</v>
      </c>
      <c r="X134" s="245">
        <f>+VLOOKUP(A134,[2]Sheet1!$A$13:$D$744,4,FALSE)</f>
        <v>20</v>
      </c>
      <c r="Y134" s="245" t="str">
        <f>+VLOOKUP(X134,bd_lista!$A$3:$C$590,3,FALSE)</f>
        <v>Ministerio de Defensa</v>
      </c>
      <c r="Z134" s="305">
        <f>+X134</f>
        <v>20</v>
      </c>
      <c r="AA134" s="306" t="str">
        <f>+Y134</f>
        <v>Ministerio de Defensa</v>
      </c>
    </row>
    <row r="135" spans="1:27" ht="15" hidden="1" customHeight="1">
      <c r="A135" s="32">
        <v>411</v>
      </c>
      <c r="B135" s="453"/>
      <c r="C135" s="348" t="str">
        <f>+VLOOKUP(A135,bd_lista!$A$3:$C$590,3,FALSE)</f>
        <v>Corporación del Seguro Social Militar</v>
      </c>
      <c r="D135" s="455"/>
      <c r="E135" s="348" t="s">
        <v>1312</v>
      </c>
      <c r="F135" s="248">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8">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8">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8">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8">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8">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8">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8">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8">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8">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8">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8">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8">
        <f t="shared" ca="1" si="4"/>
        <v>0</v>
      </c>
      <c r="S135" s="265">
        <f ca="1">+R134+R135</f>
        <v>0</v>
      </c>
      <c r="T135" s="248">
        <f ca="1">+S135</f>
        <v>0</v>
      </c>
      <c r="U135" s="247">
        <f t="shared" si="5"/>
        <v>2</v>
      </c>
      <c r="V135" s="348" t="str">
        <f>+VLOOKUP(A135,bd_lista!$A$3:$E$590,5,FALSE)</f>
        <v>Instituciones de Seguridad Social</v>
      </c>
      <c r="W135" s="457"/>
      <c r="X135" s="245">
        <f>+VLOOKUP(A135,[2]Sheet1!$A$13:$D$744,4,FALSE)</f>
        <v>20</v>
      </c>
      <c r="Y135" s="245" t="str">
        <f>+VLOOKUP(X135,bd_lista!$A$3:$C$590,3,FALSE)</f>
        <v>Ministerio de Defensa</v>
      </c>
      <c r="Z135" s="303"/>
      <c r="AA135" s="304"/>
    </row>
    <row r="136" spans="1:27" ht="15" hidden="1" customHeight="1">
      <c r="A136" s="255">
        <v>1430</v>
      </c>
      <c r="B136" s="452">
        <f>+A136</f>
        <v>1430</v>
      </c>
      <c r="C136" s="250" t="str">
        <f>+VLOOKUP(A136,bd_lista!$A$3:$C$590,3,FALSE)</f>
        <v>Gobierno Autónomo Municipal de Carangas</v>
      </c>
      <c r="D136" s="454" t="str">
        <f>+C136</f>
        <v>Gobierno Autónomo Municipal de Carangas</v>
      </c>
      <c r="E136" s="245" t="s">
        <v>1311</v>
      </c>
      <c r="F136" s="246">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6">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6">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6">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6">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6">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6">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6">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6">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6">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6">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6">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6">
        <f t="shared" ca="1" si="4"/>
        <v>0</v>
      </c>
      <c r="S136" s="253"/>
      <c r="T136" s="246">
        <f ca="1">+T137</f>
        <v>3648.9</v>
      </c>
      <c r="U136" s="245">
        <f t="shared" si="5"/>
        <v>1</v>
      </c>
      <c r="V136" s="348" t="str">
        <f>+VLOOKUP(A136,bd_lista!$A$3:$E$590,5,FALSE)</f>
        <v>Gobiernos Autonomos Municipales</v>
      </c>
      <c r="W136" s="456" t="str">
        <f>+V136</f>
        <v>Gobiernos Autonomos Municipales</v>
      </c>
      <c r="X136" s="245">
        <f>+VLOOKUP(A136,[2]Sheet1!$A$13:$D$744,4,FALSE)</f>
        <v>0</v>
      </c>
      <c r="Y136" s="245" t="e">
        <f>+VLOOKUP(X136,bd_lista!$A$3:$C$590,3,FALSE)</f>
        <v>#N/A</v>
      </c>
      <c r="Z136" s="305">
        <f>+X136</f>
        <v>0</v>
      </c>
      <c r="AA136" s="306" t="e">
        <f>+Y136</f>
        <v>#N/A</v>
      </c>
    </row>
    <row r="137" spans="1:27" ht="15" hidden="1" customHeight="1">
      <c r="A137" s="32">
        <v>1430</v>
      </c>
      <c r="B137" s="453"/>
      <c r="C137" s="348" t="str">
        <f>+VLOOKUP(A137,bd_lista!$A$3:$C$590,3,FALSE)</f>
        <v>Gobierno Autónomo Municipal de Carangas</v>
      </c>
      <c r="D137" s="455"/>
      <c r="E137" s="247" t="s">
        <v>1312</v>
      </c>
      <c r="F137" s="248">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8">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8">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3648.9</v>
      </c>
      <c r="I137" s="248">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8">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8">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8">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8">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8">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8">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8">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8">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8">
        <f t="shared" ca="1" si="4"/>
        <v>3648.9</v>
      </c>
      <c r="S137" s="265">
        <f ca="1">+R136+R137</f>
        <v>3648.9</v>
      </c>
      <c r="T137" s="248">
        <f ca="1">+S137</f>
        <v>3648.9</v>
      </c>
      <c r="U137" s="247">
        <f t="shared" si="5"/>
        <v>2</v>
      </c>
      <c r="V137" s="348" t="str">
        <f>+VLOOKUP(A137,bd_lista!$A$3:$E$590,5,FALSE)</f>
        <v>Gobiernos Autonomos Municipales</v>
      </c>
      <c r="W137" s="457"/>
      <c r="X137" s="245">
        <f>+VLOOKUP(A137,[2]Sheet1!$A$13:$D$744,4,FALSE)</f>
        <v>0</v>
      </c>
      <c r="Y137" s="245" t="e">
        <f>+VLOOKUP(X137,bd_lista!$A$3:$C$590,3,FALSE)</f>
        <v>#N/A</v>
      </c>
      <c r="Z137" s="303"/>
      <c r="AA137" s="304"/>
    </row>
    <row r="138" spans="1:27" ht="15" customHeight="1">
      <c r="A138" s="255">
        <v>417</v>
      </c>
      <c r="B138" s="452">
        <f>+A138</f>
        <v>417</v>
      </c>
      <c r="C138" s="250" t="str">
        <f>+VLOOKUP(A138,bd_lista!$A$3:$C$590,3,FALSE)</f>
        <v>Caja Nacional de Salud</v>
      </c>
      <c r="D138" s="454" t="str">
        <f>+C138</f>
        <v>Caja Nacional de Salud</v>
      </c>
      <c r="E138" s="250" t="s">
        <v>1311</v>
      </c>
      <c r="F138" s="246">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6">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6">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6">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6">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6">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6">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6">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6">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6">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6">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6">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6">
        <f t="shared" ca="1" si="4"/>
        <v>0</v>
      </c>
      <c r="S138" s="253"/>
      <c r="T138" s="246">
        <f ca="1">+T139</f>
        <v>114696.83000000002</v>
      </c>
      <c r="U138" s="245">
        <f t="shared" si="5"/>
        <v>1</v>
      </c>
      <c r="V138" s="348" t="str">
        <f>+VLOOKUP(A138,bd_lista!$A$3:$E$590,5,FALSE)</f>
        <v>Instituciones de Seguridad Social</v>
      </c>
      <c r="W138" s="456" t="str">
        <f>+V138</f>
        <v>Instituciones de Seguridad Social</v>
      </c>
      <c r="X138" s="245">
        <f>+VLOOKUP(A138,[2]Sheet1!$A$13:$D$744,4,FALSE)</f>
        <v>46</v>
      </c>
      <c r="Y138" s="245" t="str">
        <f>+VLOOKUP(X138,bd_lista!$A$3:$C$590,3,FALSE)</f>
        <v>Ministerio de Salud y Deportes</v>
      </c>
      <c r="Z138" s="305">
        <f>+X138</f>
        <v>46</v>
      </c>
      <c r="AA138" s="306" t="str">
        <f>+Y138</f>
        <v>Ministerio de Salud y Deportes</v>
      </c>
    </row>
    <row r="139" spans="1:27" ht="15" customHeight="1">
      <c r="A139" s="32">
        <v>417</v>
      </c>
      <c r="B139" s="453"/>
      <c r="C139" s="348" t="str">
        <f>+VLOOKUP(A139,bd_lista!$A$3:$C$590,3,FALSE)</f>
        <v>Caja Nacional de Salud</v>
      </c>
      <c r="D139" s="455"/>
      <c r="E139" s="348" t="s">
        <v>1312</v>
      </c>
      <c r="F139" s="248">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61876.08</v>
      </c>
      <c r="G139" s="248">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19064.46</v>
      </c>
      <c r="H139" s="248">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33756.29</v>
      </c>
      <c r="I139" s="248">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8">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8">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8">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8">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8">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8">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8">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8">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8">
        <f t="shared" ca="1" si="4"/>
        <v>114696.83000000002</v>
      </c>
      <c r="S139" s="265">
        <f ca="1">+R138+R139</f>
        <v>114696.83000000002</v>
      </c>
      <c r="T139" s="248">
        <f ca="1">+S139</f>
        <v>114696.83000000002</v>
      </c>
      <c r="U139" s="247">
        <f t="shared" si="5"/>
        <v>2</v>
      </c>
      <c r="V139" s="348" t="str">
        <f>+VLOOKUP(A139,bd_lista!$A$3:$E$590,5,FALSE)</f>
        <v>Instituciones de Seguridad Social</v>
      </c>
      <c r="W139" s="457"/>
      <c r="X139" s="245">
        <f>+VLOOKUP(A139,[2]Sheet1!$A$13:$D$744,4,FALSE)</f>
        <v>46</v>
      </c>
      <c r="Y139" s="245" t="str">
        <f>+VLOOKUP(X139,bd_lista!$A$3:$C$590,3,FALSE)</f>
        <v>Ministerio de Salud y Deportes</v>
      </c>
      <c r="Z139" s="303"/>
      <c r="AA139" s="304"/>
    </row>
    <row r="140" spans="1:27" ht="15" customHeight="1">
      <c r="A140" s="255">
        <v>422</v>
      </c>
      <c r="B140" s="452">
        <f>+A140</f>
        <v>422</v>
      </c>
      <c r="C140" s="250" t="str">
        <f>+VLOOKUP(A140,bd_lista!$A$3:$C$590,3,FALSE)</f>
        <v>Caja Bancaria Estatal de Salud</v>
      </c>
      <c r="D140" s="454" t="str">
        <f>+C140</f>
        <v>Caja Bancaria Estatal de Salud</v>
      </c>
      <c r="E140" s="250" t="s">
        <v>1311</v>
      </c>
      <c r="F140" s="246">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6">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6">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6">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6">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6">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6">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6">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6">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6">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6">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6">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6">
        <f t="shared" ca="1" si="4"/>
        <v>0</v>
      </c>
      <c r="S140" s="253"/>
      <c r="T140" s="246">
        <f ca="1">+T141</f>
        <v>2894</v>
      </c>
      <c r="U140" s="245">
        <f t="shared" si="5"/>
        <v>1</v>
      </c>
      <c r="V140" s="348" t="str">
        <f>+VLOOKUP(A140,bd_lista!$A$3:$E$590,5,FALSE)</f>
        <v>Instituciones de Seguridad Social</v>
      </c>
      <c r="W140" s="456" t="str">
        <f>+V140</f>
        <v>Instituciones de Seguridad Social</v>
      </c>
      <c r="X140" s="245">
        <f>+VLOOKUP(A140,[2]Sheet1!$A$13:$D$744,4,FALSE)</f>
        <v>46</v>
      </c>
      <c r="Y140" s="245" t="str">
        <f>+VLOOKUP(X140,bd_lista!$A$3:$C$590,3,FALSE)</f>
        <v>Ministerio de Salud y Deportes</v>
      </c>
      <c r="Z140" s="305">
        <f>+X140</f>
        <v>46</v>
      </c>
      <c r="AA140" s="306" t="str">
        <f>+Y140</f>
        <v>Ministerio de Salud y Deportes</v>
      </c>
    </row>
    <row r="141" spans="1:27" ht="15" customHeight="1">
      <c r="A141" s="32">
        <v>422</v>
      </c>
      <c r="B141" s="453"/>
      <c r="C141" s="348" t="str">
        <f>+VLOOKUP(A141,bd_lista!$A$3:$C$590,3,FALSE)</f>
        <v>Caja Bancaria Estatal de Salud</v>
      </c>
      <c r="D141" s="455"/>
      <c r="E141" s="348" t="s">
        <v>1312</v>
      </c>
      <c r="F141" s="248">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8">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8">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2894</v>
      </c>
      <c r="I141" s="248">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8">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8">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8">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8">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8">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8">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8">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8">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8">
        <f t="shared" ca="1" si="4"/>
        <v>2894</v>
      </c>
      <c r="S141" s="265">
        <f ca="1">+R140+R141</f>
        <v>2894</v>
      </c>
      <c r="T141" s="248">
        <f ca="1">+S141</f>
        <v>2894</v>
      </c>
      <c r="U141" s="247">
        <f t="shared" si="5"/>
        <v>2</v>
      </c>
      <c r="V141" s="348" t="str">
        <f>+VLOOKUP(A141,bd_lista!$A$3:$E$590,5,FALSE)</f>
        <v>Instituciones de Seguridad Social</v>
      </c>
      <c r="W141" s="457"/>
      <c r="X141" s="245">
        <f>+VLOOKUP(A141,[2]Sheet1!$A$13:$D$744,4,FALSE)</f>
        <v>46</v>
      </c>
      <c r="Y141" s="245" t="str">
        <f>+VLOOKUP(X141,bd_lista!$A$3:$C$590,3,FALSE)</f>
        <v>Ministerio de Salud y Deportes</v>
      </c>
      <c r="Z141" s="303"/>
      <c r="AA141" s="304"/>
    </row>
    <row r="142" spans="1:27" ht="15" hidden="1" customHeight="1">
      <c r="A142" s="255">
        <v>281</v>
      </c>
      <c r="B142" s="452">
        <f>+A142</f>
        <v>281</v>
      </c>
      <c r="C142" s="250" t="str">
        <f>+VLOOKUP(A142,bd_lista!$A$3:$C$590,3,FALSE)</f>
        <v>Oficina Técnica Nacional de los Ríos Pilcomayo y Bermejo</v>
      </c>
      <c r="D142" s="454" t="str">
        <f>+C142</f>
        <v>Oficina Técnica Nacional de los Ríos Pilcomayo y Bermejo</v>
      </c>
      <c r="E142" s="250" t="s">
        <v>1311</v>
      </c>
      <c r="F142" s="246">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6">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6">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6">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6">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6">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6">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6">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6">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6">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6">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6">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6">
        <f t="shared" ca="1" si="4"/>
        <v>0</v>
      </c>
      <c r="S142" s="246"/>
      <c r="T142" s="246">
        <f ca="1">+T143</f>
        <v>0</v>
      </c>
      <c r="U142" s="245">
        <f t="shared" si="5"/>
        <v>1</v>
      </c>
      <c r="V142" s="348" t="str">
        <f>+VLOOKUP(A142,bd_lista!$A$3:$E$590,5,FALSE)</f>
        <v>Instituciones Descentralizadas</v>
      </c>
      <c r="W142" s="456" t="str">
        <f>+V142</f>
        <v>Instituciones Descentralizadas</v>
      </c>
      <c r="X142" s="245">
        <f>+VLOOKUP(A142,[2]Sheet1!$A$13:$D$744,4,FALSE)</f>
        <v>86</v>
      </c>
      <c r="Y142" s="245" t="str">
        <f>+VLOOKUP(X142,bd_lista!$A$3:$C$590,3,FALSE)</f>
        <v>Ministerio de Medio Ambiente y Agua</v>
      </c>
      <c r="Z142" s="305">
        <f>+X142</f>
        <v>86</v>
      </c>
      <c r="AA142" s="334" t="str">
        <f>+Y142</f>
        <v>Ministerio de Medio Ambiente y Agua</v>
      </c>
    </row>
    <row r="143" spans="1:27" ht="15" hidden="1" customHeight="1">
      <c r="A143" s="32">
        <v>281</v>
      </c>
      <c r="B143" s="453"/>
      <c r="C143" s="348" t="str">
        <f>+VLOOKUP(A143,bd_lista!$A$3:$C$590,3,FALSE)</f>
        <v>Oficina Técnica Nacional de los Ríos Pilcomayo y Bermejo</v>
      </c>
      <c r="D143" s="455"/>
      <c r="E143" s="348" t="s">
        <v>1312</v>
      </c>
      <c r="F143" s="248">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8">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8">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8">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8">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8">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8">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8">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8">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8">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8">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8">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8">
        <f t="shared" ca="1" si="4"/>
        <v>0</v>
      </c>
      <c r="S143" s="248">
        <f ca="1">+R142+R143</f>
        <v>0</v>
      </c>
      <c r="T143" s="248">
        <f ca="1">+S143</f>
        <v>0</v>
      </c>
      <c r="U143" s="247">
        <f t="shared" si="5"/>
        <v>2</v>
      </c>
      <c r="V143" s="348" t="str">
        <f>+VLOOKUP(A143,bd_lista!$A$3:$E$590,5,FALSE)</f>
        <v>Instituciones Descentralizadas</v>
      </c>
      <c r="W143" s="457"/>
      <c r="X143" s="245">
        <f>+VLOOKUP(A143,[2]Sheet1!$A$13:$D$744,4,FALSE)</f>
        <v>86</v>
      </c>
      <c r="Y143" s="245" t="str">
        <f>+VLOOKUP(X143,bd_lista!$A$3:$C$590,3,FALSE)</f>
        <v>Ministerio de Medio Ambiente y Agua</v>
      </c>
      <c r="Z143" s="303"/>
      <c r="AA143" s="336"/>
    </row>
    <row r="144" spans="1:27" ht="15" customHeight="1">
      <c r="A144" s="255">
        <v>423</v>
      </c>
      <c r="B144" s="452">
        <f>+A144</f>
        <v>423</v>
      </c>
      <c r="C144" s="250" t="str">
        <f>+VLOOKUP(A144,bd_lista!$A$3:$C$590,3,FALSE)</f>
        <v>Caja de Salud del Servicio Nal. de Caminos y Ramas Anexas</v>
      </c>
      <c r="D144" s="454" t="str">
        <f>+C144</f>
        <v>Caja de Salud del Servicio Nal. de Caminos y Ramas Anexas</v>
      </c>
      <c r="E144" s="250" t="s">
        <v>1311</v>
      </c>
      <c r="F144" s="246">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6">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6">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6">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6">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6">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6">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6">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6">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6">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6">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6">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6">
        <f t="shared" ca="1" si="4"/>
        <v>0</v>
      </c>
      <c r="S144" s="253"/>
      <c r="T144" s="246">
        <f ca="1">+T145</f>
        <v>2333.9899999999998</v>
      </c>
      <c r="U144" s="245">
        <f t="shared" si="5"/>
        <v>1</v>
      </c>
      <c r="V144" s="348" t="str">
        <f>+VLOOKUP(A144,bd_lista!$A$3:$E$590,5,FALSE)</f>
        <v>Instituciones de Seguridad Social</v>
      </c>
      <c r="W144" s="456" t="str">
        <f>+V144</f>
        <v>Instituciones de Seguridad Social</v>
      </c>
      <c r="X144" s="245">
        <f>+VLOOKUP(A144,[2]Sheet1!$A$13:$D$744,4,FALSE)</f>
        <v>46</v>
      </c>
      <c r="Y144" s="245" t="str">
        <f>+VLOOKUP(X144,bd_lista!$A$3:$C$590,3,FALSE)</f>
        <v>Ministerio de Salud y Deportes</v>
      </c>
      <c r="Z144" s="305">
        <f>+X144</f>
        <v>46</v>
      </c>
      <c r="AA144" s="306" t="str">
        <f>+Y144</f>
        <v>Ministerio de Salud y Deportes</v>
      </c>
    </row>
    <row r="145" spans="1:27" ht="15" customHeight="1">
      <c r="A145" s="32">
        <v>423</v>
      </c>
      <c r="B145" s="453"/>
      <c r="C145" s="348" t="str">
        <f>+VLOOKUP(A145,bd_lista!$A$3:$C$590,3,FALSE)</f>
        <v>Caja de Salud del Servicio Nal. de Caminos y Ramas Anexas</v>
      </c>
      <c r="D145" s="455"/>
      <c r="E145" s="348" t="s">
        <v>1312</v>
      </c>
      <c r="F145" s="248">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8">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0.99</v>
      </c>
      <c r="H145" s="248">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2333</v>
      </c>
      <c r="I145" s="248">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8">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8">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8">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8">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8">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8">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8">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8">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8">
        <f t="shared" ca="1" si="4"/>
        <v>2333.9899999999998</v>
      </c>
      <c r="S145" s="265">
        <f ca="1">+R144+R145</f>
        <v>2333.9899999999998</v>
      </c>
      <c r="T145" s="248">
        <f ca="1">+S145</f>
        <v>2333.9899999999998</v>
      </c>
      <c r="U145" s="247">
        <f t="shared" si="5"/>
        <v>2</v>
      </c>
      <c r="V145" s="348" t="str">
        <f>+VLOOKUP(A145,bd_lista!$A$3:$E$590,5,FALSE)</f>
        <v>Instituciones de Seguridad Social</v>
      </c>
      <c r="W145" s="457"/>
      <c r="X145" s="245">
        <f>+VLOOKUP(A145,[2]Sheet1!$A$13:$D$744,4,FALSE)</f>
        <v>46</v>
      </c>
      <c r="Y145" s="245" t="str">
        <f>+VLOOKUP(X145,bd_lista!$A$3:$C$590,3,FALSE)</f>
        <v>Ministerio de Salud y Deportes</v>
      </c>
      <c r="Z145" s="303"/>
      <c r="AA145" s="304"/>
    </row>
    <row r="146" spans="1:27" ht="15" customHeight="1">
      <c r="A146" s="255">
        <v>418</v>
      </c>
      <c r="B146" s="452">
        <f>+A146</f>
        <v>418</v>
      </c>
      <c r="C146" s="250" t="str">
        <f>+VLOOKUP(A146,bd_lista!$A$3:$C$590,3,FALSE)</f>
        <v>Caja Petrolera de Salud</v>
      </c>
      <c r="D146" s="454" t="str">
        <f>+C146</f>
        <v>Caja Petrolera de Salud</v>
      </c>
      <c r="E146" s="250" t="s">
        <v>1311</v>
      </c>
      <c r="F146" s="246">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6">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6">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6">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6">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6">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6">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6">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6">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6">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6">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6">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6">
        <f t="shared" ca="1" si="4"/>
        <v>0</v>
      </c>
      <c r="S146" s="253"/>
      <c r="T146" s="246">
        <f ca="1">+T147</f>
        <v>400</v>
      </c>
      <c r="U146" s="245">
        <f t="shared" si="5"/>
        <v>1</v>
      </c>
      <c r="V146" s="348" t="str">
        <f>+VLOOKUP(A146,bd_lista!$A$3:$E$590,5,FALSE)</f>
        <v>Instituciones de Seguridad Social</v>
      </c>
      <c r="W146" s="456" t="str">
        <f>+V146</f>
        <v>Instituciones de Seguridad Social</v>
      </c>
      <c r="X146" s="245">
        <f>+VLOOKUP(A146,[2]Sheet1!$A$13:$D$744,4,FALSE)</f>
        <v>46</v>
      </c>
      <c r="Y146" s="245" t="str">
        <f>+VLOOKUP(X146,bd_lista!$A$3:$C$590,3,FALSE)</f>
        <v>Ministerio de Salud y Deportes</v>
      </c>
      <c r="Z146" s="305">
        <f>+X146</f>
        <v>46</v>
      </c>
      <c r="AA146" s="306" t="str">
        <f>+Y146</f>
        <v>Ministerio de Salud y Deportes</v>
      </c>
    </row>
    <row r="147" spans="1:27" ht="15" customHeight="1">
      <c r="A147" s="32">
        <v>418</v>
      </c>
      <c r="B147" s="453"/>
      <c r="C147" s="348" t="str">
        <f>+VLOOKUP(A147,bd_lista!$A$3:$C$590,3,FALSE)</f>
        <v>Caja Petrolera de Salud</v>
      </c>
      <c r="D147" s="455"/>
      <c r="E147" s="348" t="s">
        <v>1312</v>
      </c>
      <c r="F147" s="248">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8">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8">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400</v>
      </c>
      <c r="I147" s="248">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8">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8">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8">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8">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8">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8">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8">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8">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8">
        <f t="shared" ca="1" si="4"/>
        <v>400</v>
      </c>
      <c r="S147" s="265">
        <f ca="1">+R146+R147</f>
        <v>400</v>
      </c>
      <c r="T147" s="248">
        <f ca="1">+S147</f>
        <v>400</v>
      </c>
      <c r="U147" s="247">
        <f t="shared" si="5"/>
        <v>2</v>
      </c>
      <c r="V147" s="348" t="str">
        <f>+VLOOKUP(A147,bd_lista!$A$3:$E$590,5,FALSE)</f>
        <v>Instituciones de Seguridad Social</v>
      </c>
      <c r="W147" s="457"/>
      <c r="X147" s="245">
        <f>+VLOOKUP(A147,[2]Sheet1!$A$13:$D$744,4,FALSE)</f>
        <v>46</v>
      </c>
      <c r="Y147" s="245" t="str">
        <f>+VLOOKUP(X147,bd_lista!$A$3:$C$590,3,FALSE)</f>
        <v>Ministerio de Salud y Deportes</v>
      </c>
      <c r="Z147" s="303"/>
      <c r="AA147" s="304"/>
    </row>
    <row r="148" spans="1:27" ht="15" customHeight="1">
      <c r="A148" s="255">
        <v>291</v>
      </c>
      <c r="B148" s="452">
        <f>+A148</f>
        <v>291</v>
      </c>
      <c r="C148" s="250" t="str">
        <f>+VLOOKUP(A148,bd_lista!$A$3:$C$590,3,FALSE)</f>
        <v>Administradora Boliviana de Carreteras</v>
      </c>
      <c r="D148" s="454" t="str">
        <f>+C148</f>
        <v>Administradora Boliviana de Carreteras</v>
      </c>
      <c r="E148" s="250" t="s">
        <v>1311</v>
      </c>
      <c r="F148" s="246">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860</v>
      </c>
      <c r="G148" s="246">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1130</v>
      </c>
      <c r="H148" s="246">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66974953.740000002</v>
      </c>
      <c r="I148" s="246">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6">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6">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6">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6">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6">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6">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6">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6">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6">
        <f t="shared" ca="1" si="4"/>
        <v>66976943.740000002</v>
      </c>
      <c r="S148" s="246"/>
      <c r="T148" s="246">
        <f ca="1">+T149</f>
        <v>336652029.88</v>
      </c>
      <c r="U148" s="245">
        <f t="shared" si="5"/>
        <v>1</v>
      </c>
      <c r="V148" s="348" t="str">
        <f>+VLOOKUP(A148,bd_lista!$A$3:$E$590,5,FALSE)</f>
        <v>Instituciones Descentralizadas</v>
      </c>
      <c r="W148" s="456" t="str">
        <f>+V148</f>
        <v>Instituciones Descentralizadas</v>
      </c>
      <c r="X148" s="245">
        <f>+VLOOKUP(A148,[2]Sheet1!$A$13:$D$744,4,FALSE)</f>
        <v>81</v>
      </c>
      <c r="Y148" s="245" t="str">
        <f>+VLOOKUP(X148,bd_lista!$A$3:$C$590,3,FALSE)</f>
        <v>Ministerio de Obras Públicas, Servicios y Vivienda</v>
      </c>
      <c r="Z148" s="305">
        <f>+X148</f>
        <v>81</v>
      </c>
      <c r="AA148" s="334" t="str">
        <f>+Y148</f>
        <v>Ministerio de Obras Públicas, Servicios y Vivienda</v>
      </c>
    </row>
    <row r="149" spans="1:27" ht="15" customHeight="1">
      <c r="A149" s="32">
        <v>291</v>
      </c>
      <c r="B149" s="453"/>
      <c r="C149" s="348" t="str">
        <f>+VLOOKUP(A149,bd_lista!$A$3:$C$590,3,FALSE)</f>
        <v>Administradora Boliviana de Carreteras</v>
      </c>
      <c r="D149" s="455"/>
      <c r="E149" s="348" t="s">
        <v>1312</v>
      </c>
      <c r="F149" s="248">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32296139.560000002</v>
      </c>
      <c r="G149" s="248">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92573153.979999989</v>
      </c>
      <c r="H149" s="248">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144805792.59999999</v>
      </c>
      <c r="I149" s="248">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8">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8">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8">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8">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8">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8">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8">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8">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8">
        <f t="shared" ca="1" si="4"/>
        <v>269675086.13999999</v>
      </c>
      <c r="S149" s="248">
        <f ca="1">+R148+R149</f>
        <v>336652029.88</v>
      </c>
      <c r="T149" s="248">
        <f ca="1">+S149</f>
        <v>336652029.88</v>
      </c>
      <c r="U149" s="247">
        <f t="shared" si="5"/>
        <v>2</v>
      </c>
      <c r="V149" s="348" t="str">
        <f>+VLOOKUP(A149,bd_lista!$A$3:$E$590,5,FALSE)</f>
        <v>Instituciones Descentralizadas</v>
      </c>
      <c r="W149" s="457"/>
      <c r="X149" s="245">
        <f>+VLOOKUP(A149,[2]Sheet1!$A$13:$D$744,4,FALSE)</f>
        <v>81</v>
      </c>
      <c r="Y149" s="245" t="str">
        <f>+VLOOKUP(X149,bd_lista!$A$3:$C$590,3,FALSE)</f>
        <v>Ministerio de Obras Públicas, Servicios y Vivienda</v>
      </c>
      <c r="Z149" s="303"/>
      <c r="AA149" s="336"/>
    </row>
    <row r="150" spans="1:27" ht="15" customHeight="1">
      <c r="A150" s="255">
        <v>287</v>
      </c>
      <c r="B150" s="452">
        <f>+A150</f>
        <v>287</v>
      </c>
      <c r="C150" s="250" t="str">
        <f>+VLOOKUP(A150,bd_lista!$A$3:$C$590,3,FALSE)</f>
        <v>Fondo Nacional de Inversión Productiva y Social</v>
      </c>
      <c r="D150" s="454" t="str">
        <f>+C150</f>
        <v>Fondo Nacional de Inversión Productiva y Social</v>
      </c>
      <c r="E150" s="250" t="s">
        <v>1311</v>
      </c>
      <c r="F150" s="246">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6">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6">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37836735.829999998</v>
      </c>
      <c r="I150" s="246">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6">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6">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6">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6">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6">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6">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6">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6">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6">
        <f t="shared" ca="1" si="4"/>
        <v>37836735.829999998</v>
      </c>
      <c r="S150" s="246"/>
      <c r="T150" s="246">
        <f ca="1">+T151</f>
        <v>75569630.479999989</v>
      </c>
      <c r="U150" s="245">
        <f t="shared" si="5"/>
        <v>1</v>
      </c>
      <c r="V150" s="348" t="str">
        <f>+VLOOKUP(A150,bd_lista!$A$3:$E$590,5,FALSE)</f>
        <v>Instituciones Descentralizadas</v>
      </c>
      <c r="W150" s="456" t="str">
        <f>+V150</f>
        <v>Instituciones Descentralizadas</v>
      </c>
      <c r="X150" s="245">
        <f>+VLOOKUP(A150,[2]Sheet1!$A$13:$D$744,4,FALSE)</f>
        <v>66</v>
      </c>
      <c r="Y150" s="245" t="str">
        <f>+VLOOKUP(X150,bd_lista!$A$3:$C$590,3,FALSE)</f>
        <v>Ministerio de Planificación del Desarrollo</v>
      </c>
      <c r="Z150" s="305">
        <f>+X150</f>
        <v>66</v>
      </c>
      <c r="AA150" s="334" t="str">
        <f>+Y150</f>
        <v>Ministerio de Planificación del Desarrollo</v>
      </c>
    </row>
    <row r="151" spans="1:27" ht="15" customHeight="1">
      <c r="A151" s="32">
        <v>287</v>
      </c>
      <c r="B151" s="453"/>
      <c r="C151" s="348" t="str">
        <f>+VLOOKUP(A151,bd_lista!$A$3:$C$590,3,FALSE)</f>
        <v>Fondo Nacional de Inversión Productiva y Social</v>
      </c>
      <c r="D151" s="455"/>
      <c r="E151" s="348" t="s">
        <v>1312</v>
      </c>
      <c r="F151" s="248">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8">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8">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37732894.649999999</v>
      </c>
      <c r="I151" s="248">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8">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8">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8">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8">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8">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8">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8">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8">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8">
        <f t="shared" ca="1" si="4"/>
        <v>37732894.649999999</v>
      </c>
      <c r="S151" s="248">
        <f ca="1">+R150+R151</f>
        <v>75569630.479999989</v>
      </c>
      <c r="T151" s="248">
        <f ca="1">+S151</f>
        <v>75569630.479999989</v>
      </c>
      <c r="U151" s="247">
        <f t="shared" si="5"/>
        <v>2</v>
      </c>
      <c r="V151" s="348" t="str">
        <f>+VLOOKUP(A151,bd_lista!$A$3:$E$590,5,FALSE)</f>
        <v>Instituciones Descentralizadas</v>
      </c>
      <c r="W151" s="457"/>
      <c r="X151" s="245">
        <f>+VLOOKUP(A151,[2]Sheet1!$A$13:$D$744,4,FALSE)</f>
        <v>66</v>
      </c>
      <c r="Y151" s="245" t="str">
        <f>+VLOOKUP(X151,bd_lista!$A$3:$C$590,3,FALSE)</f>
        <v>Ministerio de Planificación del Desarrollo</v>
      </c>
      <c r="Z151" s="303"/>
      <c r="AA151" s="336"/>
    </row>
    <row r="152" spans="1:27" ht="15" customHeight="1">
      <c r="A152" s="255">
        <v>206</v>
      </c>
      <c r="B152" s="452">
        <f>+A152</f>
        <v>206</v>
      </c>
      <c r="C152" s="250" t="str">
        <f>+VLOOKUP(A152,bd_lista!$A$3:$C$590,3,FALSE)</f>
        <v>Instituto Nacional de Estadística</v>
      </c>
      <c r="D152" s="454" t="str">
        <f>+C152</f>
        <v>Instituto Nacional de Estadística</v>
      </c>
      <c r="E152" s="250" t="s">
        <v>1311</v>
      </c>
      <c r="F152" s="246">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6">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50.01</v>
      </c>
      <c r="H152" s="246">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22063965.695800003</v>
      </c>
      <c r="I152" s="246">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6">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6">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6">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6">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6">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6">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6">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6">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6">
        <f t="shared" ca="1" si="4"/>
        <v>22064015.705800004</v>
      </c>
      <c r="S152" s="246"/>
      <c r="T152" s="246">
        <f ca="1">+T153</f>
        <v>44132745.705800004</v>
      </c>
      <c r="U152" s="245">
        <f t="shared" si="5"/>
        <v>1</v>
      </c>
      <c r="V152" s="348" t="str">
        <f>+VLOOKUP(A152,bd_lista!$A$3:$E$590,5,FALSE)</f>
        <v>Instituciones Descentralizadas</v>
      </c>
      <c r="W152" s="456" t="str">
        <f>+V152</f>
        <v>Instituciones Descentralizadas</v>
      </c>
      <c r="X152" s="245">
        <f>+VLOOKUP(A152,[2]Sheet1!$A$13:$D$744,4,FALSE)</f>
        <v>66</v>
      </c>
      <c r="Y152" s="245" t="str">
        <f>+VLOOKUP(X152,bd_lista!$A$3:$C$590,3,FALSE)</f>
        <v>Ministerio de Planificación del Desarrollo</v>
      </c>
      <c r="Z152" s="305">
        <f>+X152</f>
        <v>66</v>
      </c>
      <c r="AA152" s="334" t="str">
        <f>+Y152</f>
        <v>Ministerio de Planificación del Desarrollo</v>
      </c>
    </row>
    <row r="153" spans="1:27" ht="15" customHeight="1">
      <c r="A153" s="32">
        <v>206</v>
      </c>
      <c r="B153" s="453"/>
      <c r="C153" s="348" t="str">
        <f>+VLOOKUP(A153,bd_lista!$A$3:$C$590,3,FALSE)</f>
        <v>Instituto Nacional de Estadística</v>
      </c>
      <c r="D153" s="455"/>
      <c r="E153" s="348" t="s">
        <v>1312</v>
      </c>
      <c r="F153" s="248">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8">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140</v>
      </c>
      <c r="H153" s="248">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22068590</v>
      </c>
      <c r="I153" s="248">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8">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8">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8">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8">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8">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8">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8">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8">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8">
        <f t="shared" ca="1" si="4"/>
        <v>22068730</v>
      </c>
      <c r="S153" s="248">
        <f ca="1">+R152+R153</f>
        <v>44132745.705800004</v>
      </c>
      <c r="T153" s="248">
        <f ca="1">+S153</f>
        <v>44132745.705800004</v>
      </c>
      <c r="U153" s="247">
        <f t="shared" si="5"/>
        <v>2</v>
      </c>
      <c r="V153" s="348" t="str">
        <f>+VLOOKUP(A153,bd_lista!$A$3:$E$590,5,FALSE)</f>
        <v>Instituciones Descentralizadas</v>
      </c>
      <c r="W153" s="457"/>
      <c r="X153" s="245">
        <f>+VLOOKUP(A153,[2]Sheet1!$A$13:$D$744,4,FALSE)</f>
        <v>66</v>
      </c>
      <c r="Y153" s="245" t="str">
        <f>+VLOOKUP(X153,bd_lista!$A$3:$C$590,3,FALSE)</f>
        <v>Ministerio de Planificación del Desarrollo</v>
      </c>
      <c r="Z153" s="303"/>
      <c r="AA153" s="336"/>
    </row>
    <row r="154" spans="1:27" ht="15" customHeight="1">
      <c r="A154" s="255">
        <v>373</v>
      </c>
      <c r="B154" s="452">
        <f>+A154</f>
        <v>373</v>
      </c>
      <c r="C154" s="250" t="str">
        <f>+VLOOKUP(A154,bd_lista!$A$3:$C$590,3,FALSE)</f>
        <v>Fondo de Desarrollo Indigena</v>
      </c>
      <c r="D154" s="454" t="str">
        <f>+C154</f>
        <v>Fondo de Desarrollo Indigena</v>
      </c>
      <c r="E154" s="250" t="s">
        <v>1311</v>
      </c>
      <c r="F154" s="246">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6">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6">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6">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6">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6">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6">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6">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6">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6">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6">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6">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6">
        <f t="shared" ca="1" si="4"/>
        <v>0</v>
      </c>
      <c r="S154" s="246"/>
      <c r="T154" s="246">
        <f ca="1">+T155</f>
        <v>24762073.880000003</v>
      </c>
      <c r="U154" s="245">
        <f t="shared" si="5"/>
        <v>1</v>
      </c>
      <c r="V154" s="348" t="str">
        <f>+VLOOKUP(A154,bd_lista!$A$3:$E$590,5,FALSE)</f>
        <v>Instituciones Descentralizadas</v>
      </c>
      <c r="W154" s="456" t="str">
        <f>+V154</f>
        <v>Instituciones Descentralizadas</v>
      </c>
      <c r="X154" s="245">
        <f>+VLOOKUP(A154,[2]Sheet1!$A$13:$D$744,4,FALSE)</f>
        <v>47</v>
      </c>
      <c r="Y154" s="245" t="str">
        <f>+VLOOKUP(X154,bd_lista!$A$3:$C$590,3,FALSE)</f>
        <v>Ministerio de Desarrollo Rural y Tierras</v>
      </c>
      <c r="Z154" s="305">
        <f>+X154</f>
        <v>47</v>
      </c>
      <c r="AA154" s="334" t="str">
        <f>+Y154</f>
        <v>Ministerio de Desarrollo Rural y Tierras</v>
      </c>
    </row>
    <row r="155" spans="1:27" ht="15" customHeight="1">
      <c r="A155" s="32">
        <v>373</v>
      </c>
      <c r="B155" s="453"/>
      <c r="C155" s="348" t="str">
        <f>+VLOOKUP(A155,bd_lista!$A$3:$C$590,3,FALSE)</f>
        <v>Fondo de Desarrollo Indigena</v>
      </c>
      <c r="D155" s="455"/>
      <c r="E155" s="348" t="s">
        <v>1312</v>
      </c>
      <c r="F155" s="248">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8">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8">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24762073.880000003</v>
      </c>
      <c r="I155" s="248">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8">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8">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8">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8">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8">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8">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8">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8">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8">
        <f t="shared" ca="1" si="4"/>
        <v>24762073.880000003</v>
      </c>
      <c r="S155" s="248">
        <f ca="1">+R154+R155</f>
        <v>24762073.880000003</v>
      </c>
      <c r="T155" s="248">
        <f ca="1">+S155</f>
        <v>24762073.880000003</v>
      </c>
      <c r="U155" s="247">
        <f t="shared" si="5"/>
        <v>2</v>
      </c>
      <c r="V155" s="348" t="str">
        <f>+VLOOKUP(A155,bd_lista!$A$3:$E$590,5,FALSE)</f>
        <v>Instituciones Descentralizadas</v>
      </c>
      <c r="W155" s="457"/>
      <c r="X155" s="245">
        <f>+VLOOKUP(A155,[2]Sheet1!$A$13:$D$744,4,FALSE)</f>
        <v>47</v>
      </c>
      <c r="Y155" s="245" t="str">
        <f>+VLOOKUP(X155,bd_lista!$A$3:$C$590,3,FALSE)</f>
        <v>Ministerio de Desarrollo Rural y Tierras</v>
      </c>
      <c r="Z155" s="303"/>
      <c r="AA155" s="336"/>
    </row>
    <row r="156" spans="1:27" ht="15" customHeight="1">
      <c r="A156" s="255">
        <v>132</v>
      </c>
      <c r="B156" s="452">
        <f>+A156</f>
        <v>132</v>
      </c>
      <c r="C156" s="250" t="str">
        <f>+VLOOKUP(A156,bd_lista!$A$3:$C$590,3,FALSE)</f>
        <v>Servicio de Desarrollo de las Empresas Púb. Productivas</v>
      </c>
      <c r="D156" s="454" t="str">
        <f>+C156</f>
        <v>Servicio de Desarrollo de las Empresas Púb. Productivas</v>
      </c>
      <c r="E156" s="250" t="s">
        <v>1311</v>
      </c>
      <c r="F156" s="246">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4800.51</v>
      </c>
      <c r="G156" s="246">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878.82</v>
      </c>
      <c r="H156" s="246">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33115.58</v>
      </c>
      <c r="I156" s="246">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6">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6">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6">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6">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6">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6">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6">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6">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6">
        <f t="shared" ref="R156:R219" ca="1" si="6">+SUM(F156:Q156)</f>
        <v>38794.910000000003</v>
      </c>
      <c r="S156" s="246"/>
      <c r="T156" s="246">
        <f ca="1">+T157</f>
        <v>16037801.4</v>
      </c>
      <c r="U156" s="245">
        <f t="shared" ref="U156:U219" si="7">+IF(E156="Débitos",1,2)</f>
        <v>1</v>
      </c>
      <c r="V156" s="348" t="str">
        <f>+VLOOKUP(A156,bd_lista!$A$3:$E$590,5,FALSE)</f>
        <v>Instituciones Descentralizadas</v>
      </c>
      <c r="W156" s="456" t="str">
        <f>+V156</f>
        <v>Instituciones Descentralizadas</v>
      </c>
      <c r="X156" s="245">
        <f>+VLOOKUP(A156,[2]Sheet1!$A$13:$D$744,4,FALSE)</f>
        <v>41</v>
      </c>
      <c r="Y156" s="245" t="str">
        <f>+VLOOKUP(X156,bd_lista!$A$3:$C$590,3,FALSE)</f>
        <v>Ministerio de Desarrollo Productivo y Economía Plural</v>
      </c>
      <c r="Z156" s="305">
        <f>+X156</f>
        <v>41</v>
      </c>
      <c r="AA156" s="334" t="str">
        <f>+Y156</f>
        <v>Ministerio de Desarrollo Productivo y Economía Plural</v>
      </c>
    </row>
    <row r="157" spans="1:27" ht="15" customHeight="1">
      <c r="A157" s="32">
        <v>132</v>
      </c>
      <c r="B157" s="453"/>
      <c r="C157" s="348" t="str">
        <f>+VLOOKUP(A157,bd_lista!$A$3:$C$590,3,FALSE)</f>
        <v>Servicio de Desarrollo de las Empresas Púb. Productivas</v>
      </c>
      <c r="D157" s="455"/>
      <c r="E157" s="348" t="s">
        <v>1312</v>
      </c>
      <c r="F157" s="248">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58010.44</v>
      </c>
      <c r="G157" s="248">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1519.99</v>
      </c>
      <c r="H157" s="248">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15939476.060000001</v>
      </c>
      <c r="I157" s="248">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8">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8">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8">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8">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8">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8">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8">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8">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8">
        <f t="shared" ca="1" si="6"/>
        <v>15999006.49</v>
      </c>
      <c r="S157" s="248">
        <f ca="1">+R156+R157</f>
        <v>16037801.4</v>
      </c>
      <c r="T157" s="248">
        <f ca="1">+S157</f>
        <v>16037801.4</v>
      </c>
      <c r="U157" s="247">
        <f t="shared" si="7"/>
        <v>2</v>
      </c>
      <c r="V157" s="348" t="str">
        <f>+VLOOKUP(A157,bd_lista!$A$3:$E$590,5,FALSE)</f>
        <v>Instituciones Descentralizadas</v>
      </c>
      <c r="W157" s="457"/>
      <c r="X157" s="245">
        <f>+VLOOKUP(A157,[2]Sheet1!$A$13:$D$744,4,FALSE)</f>
        <v>41</v>
      </c>
      <c r="Y157" s="245" t="str">
        <f>+VLOOKUP(X157,bd_lista!$A$3:$C$590,3,FALSE)</f>
        <v>Ministerio de Desarrollo Productivo y Economía Plural</v>
      </c>
      <c r="Z157" s="303"/>
      <c r="AA157" s="336"/>
    </row>
    <row r="158" spans="1:27" ht="15" customHeight="1">
      <c r="A158" s="255">
        <v>283</v>
      </c>
      <c r="B158" s="452">
        <f>+A158</f>
        <v>283</v>
      </c>
      <c r="C158" s="250" t="str">
        <f>+VLOOKUP(A158,bd_lista!$A$3:$C$590,3,FALSE)</f>
        <v>Aduana Nacional</v>
      </c>
      <c r="D158" s="454" t="str">
        <f>+C158</f>
        <v>Aduana Nacional</v>
      </c>
      <c r="E158" s="250" t="s">
        <v>1311</v>
      </c>
      <c r="F158" s="246">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6">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6">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6">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6">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6">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6">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6">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6">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6">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6">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6">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6">
        <f t="shared" ca="1" si="6"/>
        <v>0</v>
      </c>
      <c r="S158" s="246"/>
      <c r="T158" s="246">
        <f ca="1">+T159</f>
        <v>15675817.709999999</v>
      </c>
      <c r="U158" s="245">
        <f t="shared" si="7"/>
        <v>1</v>
      </c>
      <c r="V158" s="348" t="str">
        <f>+VLOOKUP(A158,bd_lista!$A$3:$E$590,5,FALSE)</f>
        <v>Instituciones Descentralizadas</v>
      </c>
      <c r="W158" s="456" t="str">
        <f>+V158</f>
        <v>Instituciones Descentralizadas</v>
      </c>
      <c r="X158" s="245">
        <f>+VLOOKUP(A158,[2]Sheet1!$A$13:$D$744,4,FALSE)</f>
        <v>35</v>
      </c>
      <c r="Y158" s="245" t="str">
        <f>+VLOOKUP(X158,bd_lista!$A$3:$C$590,3,FALSE)</f>
        <v>Ministerio de Economía y Finanzas Públicas</v>
      </c>
      <c r="Z158" s="305">
        <f>+X158</f>
        <v>35</v>
      </c>
      <c r="AA158" s="334" t="str">
        <f>+Y158</f>
        <v>Ministerio de Economía y Finanzas Públicas</v>
      </c>
    </row>
    <row r="159" spans="1:27" ht="15" customHeight="1">
      <c r="A159" s="32">
        <v>283</v>
      </c>
      <c r="B159" s="453"/>
      <c r="C159" s="348" t="str">
        <f>+VLOOKUP(A159,bd_lista!$A$3:$C$590,3,FALSE)</f>
        <v>Aduana Nacional</v>
      </c>
      <c r="D159" s="455"/>
      <c r="E159" s="348" t="s">
        <v>1312</v>
      </c>
      <c r="F159" s="248">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2890.56</v>
      </c>
      <c r="G159" s="248">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150765.88</v>
      </c>
      <c r="H159" s="248">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15522161.27</v>
      </c>
      <c r="I159" s="248">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8">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8">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8">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8">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8">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8">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8">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8">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8">
        <f t="shared" ca="1" si="6"/>
        <v>15675817.709999999</v>
      </c>
      <c r="S159" s="248">
        <f ca="1">+R158+R159</f>
        <v>15675817.709999999</v>
      </c>
      <c r="T159" s="248">
        <f ca="1">+S159</f>
        <v>15675817.709999999</v>
      </c>
      <c r="U159" s="247">
        <f t="shared" si="7"/>
        <v>2</v>
      </c>
      <c r="V159" s="348" t="str">
        <f>+VLOOKUP(A159,bd_lista!$A$3:$E$590,5,FALSE)</f>
        <v>Instituciones Descentralizadas</v>
      </c>
      <c r="W159" s="457"/>
      <c r="X159" s="245">
        <f>+VLOOKUP(A159,[2]Sheet1!$A$13:$D$744,4,FALSE)</f>
        <v>35</v>
      </c>
      <c r="Y159" s="245" t="str">
        <f>+VLOOKUP(X159,bd_lista!$A$3:$C$590,3,FALSE)</f>
        <v>Ministerio de Economía y Finanzas Públicas</v>
      </c>
      <c r="Z159" s="303"/>
      <c r="AA159" s="336"/>
    </row>
    <row r="160" spans="1:27" customFormat="1" ht="15" customHeight="1">
      <c r="A160" s="255">
        <v>312</v>
      </c>
      <c r="B160" s="452">
        <f>+A160</f>
        <v>312</v>
      </c>
      <c r="C160" s="250" t="str">
        <f>+VLOOKUP(A160,bd_lista!$A$3:$C$590,3,FALSE)</f>
        <v>Autoridad de Fiscalizac. y Control Soc de Bosques y Tierras</v>
      </c>
      <c r="D160" s="454" t="str">
        <f>+C160</f>
        <v>Autoridad de Fiscalizac. y Control Soc de Bosques y Tierras</v>
      </c>
      <c r="E160" s="250" t="s">
        <v>1311</v>
      </c>
      <c r="F160" s="246">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6">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6">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6">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6">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6">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6">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6">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6">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6">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6">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6">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6">
        <f t="shared" ca="1" si="6"/>
        <v>0</v>
      </c>
      <c r="S160" s="246"/>
      <c r="T160" s="246">
        <f ca="1">+T161</f>
        <v>14740278.579999993</v>
      </c>
      <c r="U160" s="245">
        <f t="shared" si="7"/>
        <v>1</v>
      </c>
      <c r="V160" s="348" t="str">
        <f>+VLOOKUP(A160,bd_lista!$A$3:$E$590,5,FALSE)</f>
        <v>Instituciones Descentralizadas</v>
      </c>
      <c r="W160" s="456" t="str">
        <f>+V160</f>
        <v>Instituciones Descentralizadas</v>
      </c>
      <c r="X160" s="245">
        <f>+VLOOKUP(A160,[2]Sheet1!$A$13:$D$744,4,FALSE)</f>
        <v>86</v>
      </c>
      <c r="Y160" s="245" t="str">
        <f>+VLOOKUP(X160,bd_lista!$A$3:$C$590,3,FALSE)</f>
        <v>Ministerio de Medio Ambiente y Agua</v>
      </c>
      <c r="Z160" s="305">
        <f>+X160</f>
        <v>86</v>
      </c>
      <c r="AA160" s="334" t="str">
        <f>+Y160</f>
        <v>Ministerio de Medio Ambiente y Agua</v>
      </c>
    </row>
    <row r="161" spans="1:27" customFormat="1" ht="15" customHeight="1">
      <c r="A161" s="32">
        <v>312</v>
      </c>
      <c r="B161" s="453"/>
      <c r="C161" s="348" t="str">
        <f>+VLOOKUP(A161,bd_lista!$A$3:$C$590,3,FALSE)</f>
        <v>Autoridad de Fiscalizac. y Control Soc de Bosques y Tierras</v>
      </c>
      <c r="D161" s="455"/>
      <c r="E161" s="348" t="s">
        <v>1312</v>
      </c>
      <c r="F161" s="248">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8">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8">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14740278.579999993</v>
      </c>
      <c r="I161" s="248">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8">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8">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8">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8">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8">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8">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6">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6">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8">
        <f t="shared" ca="1" si="6"/>
        <v>14740278.579999993</v>
      </c>
      <c r="S161" s="248">
        <f ca="1">+R160+R161</f>
        <v>14740278.579999993</v>
      </c>
      <c r="T161" s="248">
        <f ca="1">+S161</f>
        <v>14740278.579999993</v>
      </c>
      <c r="U161" s="247">
        <f t="shared" si="7"/>
        <v>2</v>
      </c>
      <c r="V161" s="348" t="str">
        <f>+VLOOKUP(A161,bd_lista!$A$3:$E$590,5,FALSE)</f>
        <v>Instituciones Descentralizadas</v>
      </c>
      <c r="W161" s="457"/>
      <c r="X161" s="245">
        <f>+VLOOKUP(A161,[2]Sheet1!$A$13:$D$744,4,FALSE)</f>
        <v>86</v>
      </c>
      <c r="Y161" s="245" t="str">
        <f>+VLOOKUP(X161,bd_lista!$A$3:$C$590,3,FALSE)</f>
        <v>Ministerio de Medio Ambiente y Agua</v>
      </c>
      <c r="Z161" s="303"/>
      <c r="AA161" s="336"/>
    </row>
    <row r="162" spans="1:27" ht="15" customHeight="1">
      <c r="A162" s="32">
        <v>134</v>
      </c>
      <c r="B162" s="452">
        <f>+A162</f>
        <v>134</v>
      </c>
      <c r="C162" s="250" t="str">
        <f>+VLOOKUP(A162,bd_lista!$A$3:$C$590,3,FALSE)</f>
        <v>Consejo Nacional de Vivienda Policial</v>
      </c>
      <c r="D162" s="454" t="str">
        <f>+C162</f>
        <v>Consejo Nacional de Vivienda Policial</v>
      </c>
      <c r="E162" s="250" t="s">
        <v>1311</v>
      </c>
      <c r="F162" s="246">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6">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6">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6">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6">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6">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6">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6">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6">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6">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6">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6">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6">
        <f t="shared" ca="1" si="6"/>
        <v>0</v>
      </c>
      <c r="S162" s="246"/>
      <c r="T162" s="246">
        <f ca="1">+T163</f>
        <v>14646333.090000002</v>
      </c>
      <c r="U162" s="245">
        <f t="shared" si="7"/>
        <v>1</v>
      </c>
      <c r="V162" s="348" t="str">
        <f>+VLOOKUP(A162,bd_lista!$A$3:$E$590,5,FALSE)</f>
        <v>Instituciones Descentralizadas</v>
      </c>
      <c r="W162" s="456" t="str">
        <f>+V162</f>
        <v>Instituciones Descentralizadas</v>
      </c>
      <c r="X162" s="245">
        <f>+VLOOKUP(A162,[2]Sheet1!$A$13:$D$744,4,FALSE)</f>
        <v>81</v>
      </c>
      <c r="Y162" s="245" t="str">
        <f>+VLOOKUP(X162,bd_lista!$A$3:$C$590,3,FALSE)</f>
        <v>Ministerio de Obras Públicas, Servicios y Vivienda</v>
      </c>
      <c r="Z162" s="305">
        <f>+X162</f>
        <v>81</v>
      </c>
      <c r="AA162" s="334" t="str">
        <f>+Y162</f>
        <v>Ministerio de Obras Públicas, Servicios y Vivienda</v>
      </c>
    </row>
    <row r="163" spans="1:27" ht="15" customHeight="1">
      <c r="A163" s="32">
        <v>134</v>
      </c>
      <c r="B163" s="453"/>
      <c r="C163" s="348" t="str">
        <f>+VLOOKUP(A163,bd_lista!$A$3:$C$590,3,FALSE)</f>
        <v>Consejo Nacional de Vivienda Policial</v>
      </c>
      <c r="D163" s="455"/>
      <c r="E163" s="348" t="s">
        <v>1312</v>
      </c>
      <c r="F163" s="248">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8">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8">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14646333.090000002</v>
      </c>
      <c r="I163" s="248">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8">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8">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8">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8">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8">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8">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8">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8">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8">
        <f t="shared" ca="1" si="6"/>
        <v>14646333.090000002</v>
      </c>
      <c r="S163" s="248">
        <f ca="1">+R162+R163</f>
        <v>14646333.090000002</v>
      </c>
      <c r="T163" s="248">
        <f ca="1">+S163</f>
        <v>14646333.090000002</v>
      </c>
      <c r="U163" s="247">
        <f t="shared" si="7"/>
        <v>2</v>
      </c>
      <c r="V163" s="348" t="str">
        <f>+VLOOKUP(A163,bd_lista!$A$3:$E$590,5,FALSE)</f>
        <v>Instituciones Descentralizadas</v>
      </c>
      <c r="W163" s="457"/>
      <c r="X163" s="245">
        <f>+VLOOKUP(A163,[2]Sheet1!$A$13:$D$744,4,FALSE)</f>
        <v>81</v>
      </c>
      <c r="Y163" s="245" t="str">
        <f>+VLOOKUP(X163,bd_lista!$A$3:$C$590,3,FALSE)</f>
        <v>Ministerio de Obras Públicas, Servicios y Vivienda</v>
      </c>
      <c r="Z163" s="303"/>
      <c r="AA163" s="336"/>
    </row>
    <row r="164" spans="1:27" ht="15" customHeight="1">
      <c r="A164" s="255">
        <v>389</v>
      </c>
      <c r="B164" s="452">
        <f>+A164</f>
        <v>389</v>
      </c>
      <c r="C164" s="250" t="str">
        <f>+VLOOKUP(A164,bd_lista!$A$3:$C$590,3,FALSE)</f>
        <v>Navegación Aérea y Aeropuertos Bolivianos</v>
      </c>
      <c r="D164" s="454" t="str">
        <f>+C164</f>
        <v>Navegación Aérea y Aeropuertos Bolivianos</v>
      </c>
      <c r="E164" s="250" t="s">
        <v>1311</v>
      </c>
      <c r="F164" s="246">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6">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6">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1905605.1438000002</v>
      </c>
      <c r="I164" s="246">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6">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6">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6">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6">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6">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6">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6">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6">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6">
        <f t="shared" ca="1" si="6"/>
        <v>1905605.1438000002</v>
      </c>
      <c r="S164" s="246"/>
      <c r="T164" s="246">
        <f ca="1">+T165</f>
        <v>10869893.243800001</v>
      </c>
      <c r="U164" s="245">
        <f t="shared" si="7"/>
        <v>1</v>
      </c>
      <c r="V164" s="348" t="str">
        <f>+VLOOKUP(A164,bd_lista!$A$3:$E$590,5,FALSE)</f>
        <v>Instituciones Descentralizadas</v>
      </c>
      <c r="W164" s="456" t="str">
        <f>+V164</f>
        <v>Instituciones Descentralizadas</v>
      </c>
      <c r="X164" s="245" t="e">
        <f>+VLOOKUP(A164,[2]Sheet1!$A$13:$D$744,4,FALSE)</f>
        <v>#N/A</v>
      </c>
      <c r="Y164" s="245" t="e">
        <f>+VLOOKUP(X164,bd_lista!$A$3:$C$590,3,FALSE)</f>
        <v>#N/A</v>
      </c>
      <c r="Z164" s="305" t="e">
        <f>+X164</f>
        <v>#N/A</v>
      </c>
      <c r="AA164" s="333" t="e">
        <f>+Y164</f>
        <v>#N/A</v>
      </c>
    </row>
    <row r="165" spans="1:27" ht="15" customHeight="1">
      <c r="A165" s="32">
        <v>389</v>
      </c>
      <c r="B165" s="453"/>
      <c r="C165" s="348" t="str">
        <f>+VLOOKUP(A165,bd_lista!$A$3:$C$590,3,FALSE)</f>
        <v>Navegación Aérea y Aeropuertos Bolivianos</v>
      </c>
      <c r="D165" s="455"/>
      <c r="E165" s="348" t="s">
        <v>1312</v>
      </c>
      <c r="F165" s="248">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39388.959999999999</v>
      </c>
      <c r="G165" s="248">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409.75</v>
      </c>
      <c r="H165" s="248">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8924489.3900000006</v>
      </c>
      <c r="I165" s="248">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8">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8">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8">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8">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8">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8">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8">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8">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8">
        <f t="shared" ca="1" si="6"/>
        <v>8964288.1000000015</v>
      </c>
      <c r="S165" s="248">
        <f ca="1">+R164+R165</f>
        <v>10869893.243800001</v>
      </c>
      <c r="T165" s="248">
        <f ca="1">+S165</f>
        <v>10869893.243800001</v>
      </c>
      <c r="U165" s="247">
        <f t="shared" si="7"/>
        <v>2</v>
      </c>
      <c r="V165" s="348" t="str">
        <f>+VLOOKUP(A165,bd_lista!$A$3:$E$590,5,FALSE)</f>
        <v>Instituciones Descentralizadas</v>
      </c>
      <c r="W165" s="457"/>
      <c r="X165" s="245" t="e">
        <f>+VLOOKUP(A165,[2]Sheet1!$A$13:$D$744,4,FALSE)</f>
        <v>#N/A</v>
      </c>
      <c r="Y165" s="245" t="e">
        <f>+VLOOKUP(X165,bd_lista!$A$3:$C$590,3,FALSE)</f>
        <v>#N/A</v>
      </c>
      <c r="Z165" s="303"/>
      <c r="AA165" s="335"/>
    </row>
    <row r="166" spans="1:27" ht="15" customHeight="1">
      <c r="A166" s="255">
        <v>254</v>
      </c>
      <c r="B166" s="452">
        <f>+A166</f>
        <v>254</v>
      </c>
      <c r="C166" s="250" t="str">
        <f>+VLOOKUP(A166,bd_lista!$A$3:$C$590,3,FALSE)</f>
        <v>Instituto del Seguro Agrario</v>
      </c>
      <c r="D166" s="454" t="str">
        <f>+C166</f>
        <v>Instituto del Seguro Agrario</v>
      </c>
      <c r="E166" s="250" t="s">
        <v>1311</v>
      </c>
      <c r="F166" s="246">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6">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6">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6">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6">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6">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6">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6">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6">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6">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6">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6">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6">
        <f t="shared" ca="1" si="6"/>
        <v>0</v>
      </c>
      <c r="S166" s="246"/>
      <c r="T166" s="246">
        <f ca="1">+T167</f>
        <v>10560466</v>
      </c>
      <c r="U166" s="245">
        <f t="shared" si="7"/>
        <v>1</v>
      </c>
      <c r="V166" s="348" t="str">
        <f>+VLOOKUP(A166,bd_lista!$A$3:$E$590,5,FALSE)</f>
        <v>Instituciones Descentralizadas</v>
      </c>
      <c r="W166" s="456" t="str">
        <f>+V166</f>
        <v>Instituciones Descentralizadas</v>
      </c>
      <c r="X166" s="245">
        <f>+VLOOKUP(A166,[2]Sheet1!$A$13:$D$744,4,FALSE)</f>
        <v>47</v>
      </c>
      <c r="Y166" s="245" t="str">
        <f>+VLOOKUP(X166,bd_lista!$A$3:$C$590,3,FALSE)</f>
        <v>Ministerio de Desarrollo Rural y Tierras</v>
      </c>
      <c r="Z166" s="305">
        <f>+X166</f>
        <v>47</v>
      </c>
      <c r="AA166" s="334" t="str">
        <f>+Y166</f>
        <v>Ministerio de Desarrollo Rural y Tierras</v>
      </c>
    </row>
    <row r="167" spans="1:27" ht="15" customHeight="1">
      <c r="A167" s="32">
        <v>254</v>
      </c>
      <c r="B167" s="453"/>
      <c r="C167" s="348" t="str">
        <f>+VLOOKUP(A167,bd_lista!$A$3:$C$590,3,FALSE)</f>
        <v>Instituto del Seguro Agrario</v>
      </c>
      <c r="D167" s="455"/>
      <c r="E167" s="348" t="s">
        <v>1312</v>
      </c>
      <c r="F167" s="248">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8">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8">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10560466</v>
      </c>
      <c r="I167" s="248">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8">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8">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8">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8">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8">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8">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8">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8">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8">
        <f t="shared" ca="1" si="6"/>
        <v>10560466</v>
      </c>
      <c r="S167" s="248">
        <f ca="1">+R166+R167</f>
        <v>10560466</v>
      </c>
      <c r="T167" s="248">
        <f ca="1">+S167</f>
        <v>10560466</v>
      </c>
      <c r="U167" s="247">
        <f t="shared" si="7"/>
        <v>2</v>
      </c>
      <c r="V167" s="348" t="str">
        <f>+VLOOKUP(A167,bd_lista!$A$3:$E$590,5,FALSE)</f>
        <v>Instituciones Descentralizadas</v>
      </c>
      <c r="W167" s="457"/>
      <c r="X167" s="245">
        <f>+VLOOKUP(A167,[2]Sheet1!$A$13:$D$744,4,FALSE)</f>
        <v>47</v>
      </c>
      <c r="Y167" s="245" t="str">
        <f>+VLOOKUP(X167,bd_lista!$A$3:$C$590,3,FALSE)</f>
        <v>Ministerio de Desarrollo Rural y Tierras</v>
      </c>
      <c r="Z167" s="303"/>
      <c r="AA167" s="336"/>
    </row>
    <row r="168" spans="1:27" ht="15" hidden="1" customHeight="1">
      <c r="A168" s="255">
        <v>302</v>
      </c>
      <c r="B168" s="452">
        <f>+A168</f>
        <v>302</v>
      </c>
      <c r="C168" s="250" t="str">
        <f>+VLOOKUP(A168,bd_lista!$A$3:$C$590,3,FALSE)</f>
        <v>Servicio Departamental de Riego - Potosí</v>
      </c>
      <c r="D168" s="454" t="str">
        <f>+C168</f>
        <v>Servicio Departamental de Riego - Potosí</v>
      </c>
      <c r="E168" s="250" t="s">
        <v>1311</v>
      </c>
      <c r="F168" s="246">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6">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6">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6">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6">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6">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6">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6">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6">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6">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6">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6">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6">
        <f t="shared" ca="1" si="6"/>
        <v>0</v>
      </c>
      <c r="S168" s="246"/>
      <c r="T168" s="246">
        <f ca="1">+T169</f>
        <v>0</v>
      </c>
      <c r="U168" s="245">
        <f t="shared" si="7"/>
        <v>1</v>
      </c>
      <c r="V168" s="348" t="str">
        <f>+VLOOKUP(A168,bd_lista!$A$3:$E$590,5,FALSE)</f>
        <v>Instituciones Descentralizadas</v>
      </c>
      <c r="W168" s="456" t="str">
        <f>+V168</f>
        <v>Instituciones Descentralizadas</v>
      </c>
      <c r="X168" s="245">
        <f>+VLOOKUP(A168,[2]Sheet1!$A$13:$D$744,4,FALSE)</f>
        <v>86</v>
      </c>
      <c r="Y168" s="245" t="str">
        <f>+VLOOKUP(X168,bd_lista!$A$3:$C$590,3,FALSE)</f>
        <v>Ministerio de Medio Ambiente y Agua</v>
      </c>
      <c r="Z168" s="305">
        <f>+X168</f>
        <v>86</v>
      </c>
      <c r="AA168" s="306" t="str">
        <f>+Y168</f>
        <v>Ministerio de Medio Ambiente y Agua</v>
      </c>
    </row>
    <row r="169" spans="1:27" ht="15" hidden="1" customHeight="1">
      <c r="A169" s="32">
        <v>302</v>
      </c>
      <c r="B169" s="453"/>
      <c r="C169" s="348" t="str">
        <f>+VLOOKUP(A169,bd_lista!$A$3:$C$590,3,FALSE)</f>
        <v>Servicio Departamental de Riego - Potosí</v>
      </c>
      <c r="D169" s="455"/>
      <c r="E169" s="348" t="s">
        <v>1312</v>
      </c>
      <c r="F169" s="248">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8">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8">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8">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8">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8">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8">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8">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8">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8">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8">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8">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8">
        <f t="shared" ca="1" si="6"/>
        <v>0</v>
      </c>
      <c r="S169" s="248">
        <f ca="1">+R168+R169</f>
        <v>0</v>
      </c>
      <c r="T169" s="248">
        <f ca="1">+S169</f>
        <v>0</v>
      </c>
      <c r="U169" s="247">
        <f t="shared" si="7"/>
        <v>2</v>
      </c>
      <c r="V169" s="348" t="str">
        <f>+VLOOKUP(A169,bd_lista!$A$3:$E$590,5,FALSE)</f>
        <v>Instituciones Descentralizadas</v>
      </c>
      <c r="W169" s="457"/>
      <c r="X169" s="245">
        <f>+VLOOKUP(A169,[2]Sheet1!$A$13:$D$744,4,FALSE)</f>
        <v>86</v>
      </c>
      <c r="Y169" s="245" t="str">
        <f>+VLOOKUP(X169,bd_lista!$A$3:$C$590,3,FALSE)</f>
        <v>Ministerio de Medio Ambiente y Agua</v>
      </c>
      <c r="Z169" s="303"/>
      <c r="AA169" s="304"/>
    </row>
    <row r="170" spans="1:27" ht="15" customHeight="1">
      <c r="A170" s="255">
        <v>293</v>
      </c>
      <c r="B170" s="452">
        <f>+A170</f>
        <v>293</v>
      </c>
      <c r="C170" s="250" t="str">
        <f>+VLOOKUP(A170,bd_lista!$A$3:$C$590,3,FALSE)</f>
        <v>Fundación Cultural del Banco Central de Bolivia</v>
      </c>
      <c r="D170" s="454" t="str">
        <f>+C170</f>
        <v>Fundación Cultural del Banco Central de Bolivia</v>
      </c>
      <c r="E170" s="250" t="s">
        <v>1311</v>
      </c>
      <c r="F170" s="246">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6">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6">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6">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6">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6">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6">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6">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6">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6">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6">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6">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6">
        <f t="shared" ca="1" si="6"/>
        <v>0</v>
      </c>
      <c r="S170" s="246"/>
      <c r="T170" s="246">
        <f ca="1">+T171</f>
        <v>10269889.85</v>
      </c>
      <c r="U170" s="245">
        <f t="shared" si="7"/>
        <v>1</v>
      </c>
      <c r="V170" s="348" t="str">
        <f>+VLOOKUP(A170,bd_lista!$A$3:$E$590,5,FALSE)</f>
        <v>Instituciones Descentralizadas</v>
      </c>
      <c r="W170" s="456" t="str">
        <f>+V170</f>
        <v>Instituciones Descentralizadas</v>
      </c>
      <c r="X170" s="245">
        <f>+VLOOKUP(A170,[2]Sheet1!$A$13:$D$744,4,FALSE)</f>
        <v>951</v>
      </c>
      <c r="Y170" s="245" t="str">
        <f>+VLOOKUP(X170,bd_lista!$A$3:$C$590,3,FALSE)</f>
        <v>Banco Central de Bolivia</v>
      </c>
      <c r="Z170" s="305">
        <f>+X170</f>
        <v>951</v>
      </c>
      <c r="AA170" s="334" t="str">
        <f>+Y170</f>
        <v>Banco Central de Bolivia</v>
      </c>
    </row>
    <row r="171" spans="1:27" ht="15" customHeight="1">
      <c r="A171" s="32">
        <v>293</v>
      </c>
      <c r="B171" s="453"/>
      <c r="C171" s="348" t="str">
        <f>+VLOOKUP(A171,bd_lista!$A$3:$C$590,3,FALSE)</f>
        <v>Fundación Cultural del Banco Central de Bolivia</v>
      </c>
      <c r="D171" s="455"/>
      <c r="E171" s="348" t="s">
        <v>1312</v>
      </c>
      <c r="F171" s="248">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8">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10245084.85</v>
      </c>
      <c r="H171" s="248">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24805</v>
      </c>
      <c r="I171" s="248">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8">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8">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8">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8">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8">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8">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8">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8">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8">
        <f t="shared" ca="1" si="6"/>
        <v>10269889.85</v>
      </c>
      <c r="S171" s="248">
        <f ca="1">+R170+R171</f>
        <v>10269889.85</v>
      </c>
      <c r="T171" s="248">
        <f ca="1">+S171</f>
        <v>10269889.85</v>
      </c>
      <c r="U171" s="247">
        <f t="shared" si="7"/>
        <v>2</v>
      </c>
      <c r="V171" s="348" t="str">
        <f>+VLOOKUP(A171,bd_lista!$A$3:$E$590,5,FALSE)</f>
        <v>Instituciones Descentralizadas</v>
      </c>
      <c r="W171" s="457"/>
      <c r="X171" s="245">
        <f>+VLOOKUP(A171,[2]Sheet1!$A$13:$D$744,4,FALSE)</f>
        <v>951</v>
      </c>
      <c r="Y171" s="245" t="str">
        <f>+VLOOKUP(X171,bd_lista!$A$3:$C$590,3,FALSE)</f>
        <v>Banco Central de Bolivia</v>
      </c>
      <c r="Z171" s="303"/>
      <c r="AA171" s="336"/>
    </row>
    <row r="172" spans="1:27" customFormat="1" ht="15" hidden="1" customHeight="1">
      <c r="A172" s="255">
        <v>268</v>
      </c>
      <c r="B172" s="452">
        <f>+A172</f>
        <v>268</v>
      </c>
      <c r="C172" s="250" t="str">
        <f>+VLOOKUP(A172,bd_lista!$A$3:$C$590,3,FALSE)</f>
        <v>Direc. Dptal. de Educación Oruro</v>
      </c>
      <c r="D172" s="454" t="str">
        <f>+C172</f>
        <v>Direc. Dptal. de Educación Oruro</v>
      </c>
      <c r="E172" s="250" t="s">
        <v>1311</v>
      </c>
      <c r="F172" s="246">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6">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6">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6">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6">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6">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6">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6">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6">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6">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6">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6">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6">
        <f t="shared" ca="1" si="6"/>
        <v>0</v>
      </c>
      <c r="S172" s="246"/>
      <c r="T172" s="246">
        <f ca="1">+T173</f>
        <v>0</v>
      </c>
      <c r="U172" s="245">
        <f t="shared" si="7"/>
        <v>1</v>
      </c>
      <c r="V172" s="348" t="str">
        <f>+VLOOKUP(A172,bd_lista!$A$3:$E$590,5,FALSE)</f>
        <v>Instituciones Descentralizadas</v>
      </c>
      <c r="W172" s="456" t="str">
        <f>+V172</f>
        <v>Instituciones Descentralizadas</v>
      </c>
      <c r="X172" s="245">
        <f>+VLOOKUP(A172,[2]Sheet1!$A$13:$D$744,4,FALSE)</f>
        <v>16</v>
      </c>
      <c r="Y172" s="245" t="str">
        <f>+VLOOKUP(X172,bd_lista!$A$3:$C$590,3,FALSE)</f>
        <v>Ministerio de Educación</v>
      </c>
      <c r="Z172" s="305">
        <f>+X172</f>
        <v>16</v>
      </c>
      <c r="AA172" s="334" t="str">
        <f>+Y172</f>
        <v>Ministerio de Educación</v>
      </c>
    </row>
    <row r="173" spans="1:27" customFormat="1" ht="15" hidden="1" customHeight="1">
      <c r="A173" s="32">
        <v>268</v>
      </c>
      <c r="B173" s="453"/>
      <c r="C173" s="348" t="str">
        <f>+VLOOKUP(A173,bd_lista!$A$3:$C$590,3,FALSE)</f>
        <v>Direc. Dptal. de Educación Oruro</v>
      </c>
      <c r="D173" s="455"/>
      <c r="E173" s="348" t="s">
        <v>1312</v>
      </c>
      <c r="F173" s="248">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8">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8">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8">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8">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8">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8">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8">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8">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8">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8">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8">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8">
        <f t="shared" ca="1" si="6"/>
        <v>0</v>
      </c>
      <c r="S173" s="248">
        <f ca="1">+R172+R173</f>
        <v>0</v>
      </c>
      <c r="T173" s="248">
        <f ca="1">+S173</f>
        <v>0</v>
      </c>
      <c r="U173" s="247">
        <f t="shared" si="7"/>
        <v>2</v>
      </c>
      <c r="V173" s="348" t="str">
        <f>+VLOOKUP(A173,bd_lista!$A$3:$E$590,5,FALSE)</f>
        <v>Instituciones Descentralizadas</v>
      </c>
      <c r="W173" s="457"/>
      <c r="X173" s="245">
        <f>+VLOOKUP(A173,[2]Sheet1!$A$13:$D$744,4,FALSE)</f>
        <v>16</v>
      </c>
      <c r="Y173" s="245" t="str">
        <f>+VLOOKUP(X173,bd_lista!$A$3:$C$590,3,FALSE)</f>
        <v>Ministerio de Educación</v>
      </c>
      <c r="Z173" s="303"/>
      <c r="AA173" s="336"/>
    </row>
    <row r="174" spans="1:27" ht="15" customHeight="1">
      <c r="A174" s="32">
        <v>660</v>
      </c>
      <c r="B174" s="452">
        <f>+A174</f>
        <v>660</v>
      </c>
      <c r="C174" s="250" t="str">
        <f>+VLOOKUP(A174,bd_lista!$A$3:$C$590,3,FALSE)</f>
        <v>Órgano Judicial</v>
      </c>
      <c r="D174" s="454" t="str">
        <f>+C174</f>
        <v>Órgano Judicial</v>
      </c>
      <c r="E174" s="250" t="s">
        <v>1311</v>
      </c>
      <c r="F174" s="246">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6">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6">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6">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6">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6">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6">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6">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6">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6">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6">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6">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6">
        <f t="shared" ca="1" si="6"/>
        <v>0</v>
      </c>
      <c r="S174" s="269"/>
      <c r="T174" s="246">
        <f ca="1">+T175</f>
        <v>9223141.6199999973</v>
      </c>
      <c r="U174" s="245">
        <f t="shared" si="7"/>
        <v>1</v>
      </c>
      <c r="V174" s="348" t="str">
        <f>+VLOOKUP(A174,bd_lista!$A$3:$E$590,5,FALSE)</f>
        <v>Instituciones Descentralizadas</v>
      </c>
      <c r="W174" s="456" t="str">
        <f>+V174</f>
        <v>Instituciones Descentralizadas</v>
      </c>
      <c r="X174" s="245">
        <f>+VLOOKUP(A174,[2]Sheet1!$A$13:$D$744,4,FALSE)</f>
        <v>0</v>
      </c>
      <c r="Y174" s="245" t="e">
        <f>+VLOOKUP(X174,bd_lista!$A$3:$C$590,3,FALSE)</f>
        <v>#N/A</v>
      </c>
      <c r="Z174" s="305">
        <f>+X174</f>
        <v>0</v>
      </c>
      <c r="AA174" s="334" t="e">
        <f>+Y174</f>
        <v>#N/A</v>
      </c>
    </row>
    <row r="175" spans="1:27" ht="15" customHeight="1">
      <c r="A175" s="32">
        <v>660</v>
      </c>
      <c r="B175" s="453"/>
      <c r="C175" s="348" t="str">
        <f>+VLOOKUP(A175,bd_lista!$A$3:$C$590,3,FALSE)</f>
        <v>Órgano Judicial</v>
      </c>
      <c r="D175" s="455"/>
      <c r="E175" s="348" t="s">
        <v>1312</v>
      </c>
      <c r="F175" s="248">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1938.7</v>
      </c>
      <c r="G175" s="248">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133727.5</v>
      </c>
      <c r="H175" s="248">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9087475.4199999981</v>
      </c>
      <c r="I175" s="248">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8">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8">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8">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8">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8">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8">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8">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8">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8">
        <f t="shared" ca="1" si="6"/>
        <v>9223141.6199999973</v>
      </c>
      <c r="S175" s="268">
        <f ca="1">+R174+R175</f>
        <v>9223141.6199999973</v>
      </c>
      <c r="T175" s="248">
        <f ca="1">+S175</f>
        <v>9223141.6199999973</v>
      </c>
      <c r="U175" s="247">
        <f t="shared" si="7"/>
        <v>2</v>
      </c>
      <c r="V175" s="348" t="str">
        <f>+VLOOKUP(A175,bd_lista!$A$3:$E$590,5,FALSE)</f>
        <v>Instituciones Descentralizadas</v>
      </c>
      <c r="W175" s="457"/>
      <c r="X175" s="245">
        <f>+VLOOKUP(A175,[2]Sheet1!$A$13:$D$744,4,FALSE)</f>
        <v>0</v>
      </c>
      <c r="Y175" s="245" t="e">
        <f>+VLOOKUP(X175,bd_lista!$A$3:$C$590,3,FALSE)</f>
        <v>#N/A</v>
      </c>
      <c r="Z175" s="303"/>
      <c r="AA175" s="336"/>
    </row>
    <row r="176" spans="1:27" ht="15" customHeight="1">
      <c r="A176" s="255">
        <v>117</v>
      </c>
      <c r="B176" s="452">
        <f>+A176</f>
        <v>117</v>
      </c>
      <c r="C176" s="250" t="str">
        <f>+VLOOKUP(A176,bd_lista!$A$3:$C$590,3,FALSE)</f>
        <v>Dirección General de Aeronáutica Civil</v>
      </c>
      <c r="D176" s="454" t="str">
        <f>+C176</f>
        <v>Dirección General de Aeronáutica Civil</v>
      </c>
      <c r="E176" s="250" t="s">
        <v>1311</v>
      </c>
      <c r="F176" s="246">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6">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6">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1089588.5254000002</v>
      </c>
      <c r="I176" s="246">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6">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6">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6">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6">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6">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6">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6">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6">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6">
        <f t="shared" ca="1" si="6"/>
        <v>1089588.5254000002</v>
      </c>
      <c r="S176" s="246"/>
      <c r="T176" s="246">
        <f ca="1">+T177</f>
        <v>6910376.8953999989</v>
      </c>
      <c r="U176" s="245">
        <f t="shared" si="7"/>
        <v>1</v>
      </c>
      <c r="V176" s="348" t="str">
        <f>+VLOOKUP(A176,bd_lista!$A$3:$E$590,5,FALSE)</f>
        <v>Instituciones Descentralizadas</v>
      </c>
      <c r="W176" s="456" t="str">
        <f>+V176</f>
        <v>Instituciones Descentralizadas</v>
      </c>
      <c r="X176" s="245">
        <f>+VLOOKUP(A176,[2]Sheet1!$A$13:$D$744,4,FALSE)</f>
        <v>81</v>
      </c>
      <c r="Y176" s="245" t="str">
        <f>+VLOOKUP(X176,bd_lista!$A$3:$C$590,3,FALSE)</f>
        <v>Ministerio de Obras Públicas, Servicios y Vivienda</v>
      </c>
      <c r="Z176" s="305">
        <f>+X176</f>
        <v>81</v>
      </c>
      <c r="AA176" s="334" t="str">
        <f>+Y176</f>
        <v>Ministerio de Obras Públicas, Servicios y Vivienda</v>
      </c>
    </row>
    <row r="177" spans="1:27" ht="15" customHeight="1">
      <c r="A177" s="32">
        <v>117</v>
      </c>
      <c r="B177" s="453"/>
      <c r="C177" s="348" t="str">
        <f>+VLOOKUP(A177,bd_lista!$A$3:$C$590,3,FALSE)</f>
        <v>Dirección General de Aeronáutica Civil</v>
      </c>
      <c r="D177" s="455"/>
      <c r="E177" s="348" t="s">
        <v>1312</v>
      </c>
      <c r="F177" s="248">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8">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8">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5820788.3699999982</v>
      </c>
      <c r="I177" s="248">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8">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8">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8">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8">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8">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8">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8">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8">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8">
        <f t="shared" ca="1" si="6"/>
        <v>5820788.3699999982</v>
      </c>
      <c r="S177" s="248">
        <f ca="1">+R176+R177</f>
        <v>6910376.8953999989</v>
      </c>
      <c r="T177" s="248">
        <f ca="1">+S177</f>
        <v>6910376.8953999989</v>
      </c>
      <c r="U177" s="247">
        <f t="shared" si="7"/>
        <v>2</v>
      </c>
      <c r="V177" s="348" t="str">
        <f>+VLOOKUP(A177,bd_lista!$A$3:$E$590,5,FALSE)</f>
        <v>Instituciones Descentralizadas</v>
      </c>
      <c r="W177" s="457"/>
      <c r="X177" s="245">
        <f>+VLOOKUP(A177,[2]Sheet1!$A$13:$D$744,4,FALSE)</f>
        <v>81</v>
      </c>
      <c r="Y177" s="245" t="str">
        <f>+VLOOKUP(X177,bd_lista!$A$3:$C$590,3,FALSE)</f>
        <v>Ministerio de Obras Públicas, Servicios y Vivienda</v>
      </c>
      <c r="Z177" s="303"/>
      <c r="AA177" s="336"/>
    </row>
    <row r="178" spans="1:27" ht="15" customHeight="1">
      <c r="A178" s="255">
        <v>290</v>
      </c>
      <c r="B178" s="452">
        <f>+A178</f>
        <v>290</v>
      </c>
      <c r="C178" s="250" t="str">
        <f>+VLOOKUP(A178,bd_lista!$A$3:$C$590,3,FALSE)</f>
        <v>Servicio de Impuestos Nacionales</v>
      </c>
      <c r="D178" s="454" t="str">
        <f>+C178</f>
        <v>Servicio de Impuestos Nacionales</v>
      </c>
      <c r="E178" s="250" t="s">
        <v>1311</v>
      </c>
      <c r="F178" s="246">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6">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6">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6">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6">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6">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6">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6">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6">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6">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6">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6">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6">
        <f t="shared" ca="1" si="6"/>
        <v>0</v>
      </c>
      <c r="S178" s="246"/>
      <c r="T178" s="246">
        <f ca="1">+T179</f>
        <v>6519645.2700000005</v>
      </c>
      <c r="U178" s="245">
        <f t="shared" si="7"/>
        <v>1</v>
      </c>
      <c r="V178" s="348" t="str">
        <f>+VLOOKUP(A178,bd_lista!$A$3:$E$590,5,FALSE)</f>
        <v>Instituciones Descentralizadas</v>
      </c>
      <c r="W178" s="456" t="str">
        <f>+V178</f>
        <v>Instituciones Descentralizadas</v>
      </c>
      <c r="X178" s="245">
        <f>+VLOOKUP(A178,[2]Sheet1!$A$13:$D$744,4,FALSE)</f>
        <v>35</v>
      </c>
      <c r="Y178" s="245" t="str">
        <f>+VLOOKUP(X178,bd_lista!$A$3:$C$590,3,FALSE)</f>
        <v>Ministerio de Economía y Finanzas Públicas</v>
      </c>
      <c r="Z178" s="305">
        <f>+X178</f>
        <v>35</v>
      </c>
      <c r="AA178" s="334" t="str">
        <f>+Y178</f>
        <v>Ministerio de Economía y Finanzas Públicas</v>
      </c>
    </row>
    <row r="179" spans="1:27" ht="15" customHeight="1">
      <c r="A179" s="32">
        <v>290</v>
      </c>
      <c r="B179" s="453"/>
      <c r="C179" s="348" t="str">
        <f>+VLOOKUP(A179,bd_lista!$A$3:$C$590,3,FALSE)</f>
        <v>Servicio de Impuestos Nacionales</v>
      </c>
      <c r="D179" s="455"/>
      <c r="E179" s="348" t="s">
        <v>1312</v>
      </c>
      <c r="F179" s="248">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8">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8">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6519645.2700000005</v>
      </c>
      <c r="I179" s="248">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8">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8">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8">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8">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8">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8">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8">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8">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8">
        <f t="shared" ca="1" si="6"/>
        <v>6519645.2700000005</v>
      </c>
      <c r="S179" s="248">
        <f ca="1">+R178+R179</f>
        <v>6519645.2700000005</v>
      </c>
      <c r="T179" s="248">
        <f ca="1">+S179</f>
        <v>6519645.2700000005</v>
      </c>
      <c r="U179" s="247">
        <f t="shared" si="7"/>
        <v>2</v>
      </c>
      <c r="V179" s="348" t="str">
        <f>+VLOOKUP(A179,bd_lista!$A$3:$E$590,5,FALSE)</f>
        <v>Instituciones Descentralizadas</v>
      </c>
      <c r="W179" s="457"/>
      <c r="X179" s="245">
        <f>+VLOOKUP(A179,[2]Sheet1!$A$13:$D$744,4,FALSE)</f>
        <v>35</v>
      </c>
      <c r="Y179" s="245" t="str">
        <f>+VLOOKUP(X179,bd_lista!$A$3:$C$590,3,FALSE)</f>
        <v>Ministerio de Economía y Finanzas Públicas</v>
      </c>
      <c r="Z179" s="303"/>
      <c r="AA179" s="336"/>
    </row>
    <row r="180" spans="1:27" ht="15" customHeight="1">
      <c r="A180" s="255">
        <v>342</v>
      </c>
      <c r="B180" s="452">
        <f>+A180</f>
        <v>342</v>
      </c>
      <c r="C180" s="250" t="str">
        <f>+VLOOKUP(A180,bd_lista!$A$3:$C$590,3,FALSE)</f>
        <v>Agencia Estatal de Vivienda</v>
      </c>
      <c r="D180" s="454" t="str">
        <f>+C180</f>
        <v>Agencia Estatal de Vivienda</v>
      </c>
      <c r="E180" s="250" t="s">
        <v>1311</v>
      </c>
      <c r="F180" s="246">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6">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6">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6">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6">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6">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6">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6">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6">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6">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6">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6">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6">
        <f t="shared" ca="1" si="6"/>
        <v>0</v>
      </c>
      <c r="S180" s="246"/>
      <c r="T180" s="246">
        <f ca="1">+T181</f>
        <v>6164498</v>
      </c>
      <c r="U180" s="245">
        <f t="shared" si="7"/>
        <v>1</v>
      </c>
      <c r="V180" s="348" t="str">
        <f>+VLOOKUP(A180,bd_lista!$A$3:$E$590,5,FALSE)</f>
        <v>Instituciones Descentralizadas</v>
      </c>
      <c r="W180" s="456" t="str">
        <f>+V180</f>
        <v>Instituciones Descentralizadas</v>
      </c>
      <c r="X180" s="245">
        <f>+VLOOKUP(A180,[2]Sheet1!$A$13:$D$744,4,FALSE)</f>
        <v>81</v>
      </c>
      <c r="Y180" s="245" t="str">
        <f>+VLOOKUP(X180,bd_lista!$A$3:$C$590,3,FALSE)</f>
        <v>Ministerio de Obras Públicas, Servicios y Vivienda</v>
      </c>
      <c r="Z180" s="305">
        <f>+X180</f>
        <v>81</v>
      </c>
      <c r="AA180" s="334" t="str">
        <f>+Y180</f>
        <v>Ministerio de Obras Públicas, Servicios y Vivienda</v>
      </c>
    </row>
    <row r="181" spans="1:27" ht="15" customHeight="1">
      <c r="A181" s="32">
        <v>342</v>
      </c>
      <c r="B181" s="453"/>
      <c r="C181" s="348" t="str">
        <f>+VLOOKUP(A181,bd_lista!$A$3:$C$590,3,FALSE)</f>
        <v>Agencia Estatal de Vivienda</v>
      </c>
      <c r="D181" s="455"/>
      <c r="E181" s="348" t="s">
        <v>1312</v>
      </c>
      <c r="F181" s="248">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8">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8">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6164498</v>
      </c>
      <c r="I181" s="248">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8">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8">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8">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8">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8">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8">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8">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8">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8">
        <f t="shared" ca="1" si="6"/>
        <v>6164498</v>
      </c>
      <c r="S181" s="248">
        <f ca="1">+R180+R181</f>
        <v>6164498</v>
      </c>
      <c r="T181" s="248">
        <f ca="1">+S181</f>
        <v>6164498</v>
      </c>
      <c r="U181" s="247">
        <f t="shared" si="7"/>
        <v>2</v>
      </c>
      <c r="V181" s="348" t="str">
        <f>+VLOOKUP(A181,bd_lista!$A$3:$E$590,5,FALSE)</f>
        <v>Instituciones Descentralizadas</v>
      </c>
      <c r="W181" s="457"/>
      <c r="X181" s="245">
        <f>+VLOOKUP(A181,[2]Sheet1!$A$13:$D$744,4,FALSE)</f>
        <v>81</v>
      </c>
      <c r="Y181" s="245" t="str">
        <f>+VLOOKUP(X181,bd_lista!$A$3:$C$590,3,FALSE)</f>
        <v>Ministerio de Obras Públicas, Servicios y Vivienda</v>
      </c>
      <c r="Z181" s="303"/>
      <c r="AA181" s="336"/>
    </row>
    <row r="182" spans="1:27" ht="15" customHeight="1">
      <c r="A182" s="255">
        <v>223</v>
      </c>
      <c r="B182" s="452">
        <f>+A182</f>
        <v>223</v>
      </c>
      <c r="C182" s="250" t="str">
        <f>+VLOOKUP(A182,bd_lista!$A$3:$C$590,3,FALSE)</f>
        <v>Fondo Nacional de Desarrollo Forestal</v>
      </c>
      <c r="D182" s="454" t="str">
        <f>+C182</f>
        <v>Fondo Nacional de Desarrollo Forestal</v>
      </c>
      <c r="E182" s="250" t="s">
        <v>1311</v>
      </c>
      <c r="F182" s="246">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6">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6">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6">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6">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6">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6">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6">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6">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6">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6">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6">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6">
        <f t="shared" ca="1" si="6"/>
        <v>0</v>
      </c>
      <c r="S182" s="246"/>
      <c r="T182" s="246">
        <f ca="1">+T183</f>
        <v>4628324.87</v>
      </c>
      <c r="U182" s="245">
        <f t="shared" si="7"/>
        <v>1</v>
      </c>
      <c r="V182" s="348" t="str">
        <f>+VLOOKUP(A182,bd_lista!$A$3:$E$590,5,FALSE)</f>
        <v>Instituciones Descentralizadas</v>
      </c>
      <c r="W182" s="456" t="str">
        <f>+V182</f>
        <v>Instituciones Descentralizadas</v>
      </c>
      <c r="X182" s="245">
        <f>+VLOOKUP(A182,[2]Sheet1!$A$13:$D$744,4,FALSE)</f>
        <v>86</v>
      </c>
      <c r="Y182" s="245" t="str">
        <f>+VLOOKUP(X182,bd_lista!$A$3:$C$590,3,FALSE)</f>
        <v>Ministerio de Medio Ambiente y Agua</v>
      </c>
      <c r="Z182" s="305">
        <f>+X182</f>
        <v>86</v>
      </c>
      <c r="AA182" s="334" t="str">
        <f>+Y182</f>
        <v>Ministerio de Medio Ambiente y Agua</v>
      </c>
    </row>
    <row r="183" spans="1:27" ht="15" customHeight="1">
      <c r="A183" s="32">
        <v>223</v>
      </c>
      <c r="B183" s="453"/>
      <c r="C183" s="348" t="str">
        <f>+VLOOKUP(A183,bd_lista!$A$3:$C$590,3,FALSE)</f>
        <v>Fondo Nacional de Desarrollo Forestal</v>
      </c>
      <c r="D183" s="455"/>
      <c r="E183" s="348" t="s">
        <v>1312</v>
      </c>
      <c r="F183" s="248">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8">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8">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4628324.87</v>
      </c>
      <c r="I183" s="248">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8">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8">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8">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8">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8">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8">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8">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8">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8">
        <f t="shared" ca="1" si="6"/>
        <v>4628324.87</v>
      </c>
      <c r="S183" s="248">
        <f ca="1">+R182+R183</f>
        <v>4628324.87</v>
      </c>
      <c r="T183" s="248">
        <f ca="1">+S183</f>
        <v>4628324.87</v>
      </c>
      <c r="U183" s="247">
        <f t="shared" si="7"/>
        <v>2</v>
      </c>
      <c r="V183" s="348" t="str">
        <f>+VLOOKUP(A183,bd_lista!$A$3:$E$590,5,FALSE)</f>
        <v>Instituciones Descentralizadas</v>
      </c>
      <c r="W183" s="457"/>
      <c r="X183" s="245">
        <f>+VLOOKUP(A183,[2]Sheet1!$A$13:$D$744,4,FALSE)</f>
        <v>86</v>
      </c>
      <c r="Y183" s="245" t="str">
        <f>+VLOOKUP(X183,bd_lista!$A$3:$C$590,3,FALSE)</f>
        <v>Ministerio de Medio Ambiente y Agua</v>
      </c>
      <c r="Z183" s="303"/>
      <c r="AA183" s="336"/>
    </row>
    <row r="184" spans="1:27" ht="15" hidden="1" customHeight="1">
      <c r="A184" s="255">
        <v>300</v>
      </c>
      <c r="B184" s="452">
        <f>+A184</f>
        <v>300</v>
      </c>
      <c r="C184" s="250" t="str">
        <f>+VLOOKUP(A184,bd_lista!$A$3:$C$590,3,FALSE)</f>
        <v>Servicio Departamental de Riego - Cochabamba</v>
      </c>
      <c r="D184" s="454" t="str">
        <f>+C184</f>
        <v>Servicio Departamental de Riego - Cochabamba</v>
      </c>
      <c r="E184" s="250" t="s">
        <v>1311</v>
      </c>
      <c r="F184" s="246">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6">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6">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6">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6">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6">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6">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6">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6">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6">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6">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6">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6">
        <f t="shared" ca="1" si="6"/>
        <v>0</v>
      </c>
      <c r="S184" s="246"/>
      <c r="T184" s="246">
        <f ca="1">+T185</f>
        <v>0</v>
      </c>
      <c r="U184" s="245">
        <f t="shared" si="7"/>
        <v>1</v>
      </c>
      <c r="V184" s="348" t="str">
        <f>+VLOOKUP(A184,bd_lista!$A$3:$E$590,5,FALSE)</f>
        <v>Instituciones Descentralizadas</v>
      </c>
      <c r="W184" s="456" t="str">
        <f>+V184</f>
        <v>Instituciones Descentralizadas</v>
      </c>
      <c r="X184" s="245">
        <f>+VLOOKUP(A184,[2]Sheet1!$A$13:$D$744,4,FALSE)</f>
        <v>86</v>
      </c>
      <c r="Y184" s="245" t="str">
        <f>+VLOOKUP(X184,bd_lista!$A$3:$C$590,3,FALSE)</f>
        <v>Ministerio de Medio Ambiente y Agua</v>
      </c>
      <c r="Z184" s="305">
        <f>+X184</f>
        <v>86</v>
      </c>
      <c r="AA184" s="306" t="str">
        <f>+Y184</f>
        <v>Ministerio de Medio Ambiente y Agua</v>
      </c>
    </row>
    <row r="185" spans="1:27" ht="15" hidden="1" customHeight="1">
      <c r="A185" s="32">
        <v>300</v>
      </c>
      <c r="B185" s="453"/>
      <c r="C185" s="348" t="str">
        <f>+VLOOKUP(A185,bd_lista!$A$3:$C$590,3,FALSE)</f>
        <v>Servicio Departamental de Riego - Cochabamba</v>
      </c>
      <c r="D185" s="455"/>
      <c r="E185" s="348" t="s">
        <v>1312</v>
      </c>
      <c r="F185" s="248">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8">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8">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8">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8">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8">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8">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8">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8">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8">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8">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8">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8">
        <f t="shared" ca="1" si="6"/>
        <v>0</v>
      </c>
      <c r="S185" s="248">
        <f ca="1">+R184+R185</f>
        <v>0</v>
      </c>
      <c r="T185" s="248">
        <f ca="1">+S185</f>
        <v>0</v>
      </c>
      <c r="U185" s="247">
        <f t="shared" si="7"/>
        <v>2</v>
      </c>
      <c r="V185" s="348" t="str">
        <f>+VLOOKUP(A185,bd_lista!$A$3:$E$590,5,FALSE)</f>
        <v>Instituciones Descentralizadas</v>
      </c>
      <c r="W185" s="457"/>
      <c r="X185" s="245">
        <f>+VLOOKUP(A185,[2]Sheet1!$A$13:$D$744,4,FALSE)</f>
        <v>86</v>
      </c>
      <c r="Y185" s="245" t="str">
        <f>+VLOOKUP(X185,bd_lista!$A$3:$C$590,3,FALSE)</f>
        <v>Ministerio de Medio Ambiente y Agua</v>
      </c>
      <c r="Z185" s="303"/>
      <c r="AA185" s="304"/>
    </row>
    <row r="186" spans="1:27" customFormat="1" ht="15" customHeight="1">
      <c r="A186" s="255">
        <v>670</v>
      </c>
      <c r="B186" s="452">
        <f>+A186</f>
        <v>670</v>
      </c>
      <c r="C186" s="250" t="str">
        <f>+VLOOKUP(A186,bd_lista!$A$3:$C$590,3,FALSE)</f>
        <v>Órgano Electoral Plurinacional</v>
      </c>
      <c r="D186" s="454" t="str">
        <f>+C186</f>
        <v>Órgano Electoral Plurinacional</v>
      </c>
      <c r="E186" s="250" t="s">
        <v>1311</v>
      </c>
      <c r="F186" s="246">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6">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6">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6">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6">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6">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6">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6">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6">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6">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6">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6">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6">
        <f t="shared" ca="1" si="6"/>
        <v>0</v>
      </c>
      <c r="S186" s="269"/>
      <c r="T186" s="246">
        <f ca="1">+T187</f>
        <v>3414853.37</v>
      </c>
      <c r="U186" s="245">
        <f t="shared" si="7"/>
        <v>1</v>
      </c>
      <c r="V186" s="348" t="str">
        <f>+VLOOKUP(A186,bd_lista!$A$3:$E$590,5,FALSE)</f>
        <v>Instituciones Descentralizadas</v>
      </c>
      <c r="W186" s="456" t="str">
        <f>+V186</f>
        <v>Instituciones Descentralizadas</v>
      </c>
      <c r="X186" s="245">
        <f>+VLOOKUP(A186,[2]Sheet1!$A$13:$D$744,4,FALSE)</f>
        <v>0</v>
      </c>
      <c r="Y186" s="245" t="e">
        <f>+VLOOKUP(X186,bd_lista!$A$3:$C$590,3,FALSE)</f>
        <v>#N/A</v>
      </c>
      <c r="Z186" s="305">
        <f>+X186</f>
        <v>0</v>
      </c>
      <c r="AA186" s="334" t="e">
        <f>+Y186</f>
        <v>#N/A</v>
      </c>
    </row>
    <row r="187" spans="1:27" customFormat="1" ht="15" customHeight="1">
      <c r="A187" s="32">
        <v>670</v>
      </c>
      <c r="B187" s="453"/>
      <c r="C187" s="348" t="str">
        <f>+VLOOKUP(A187,bd_lista!$A$3:$C$590,3,FALSE)</f>
        <v>Órgano Electoral Plurinacional</v>
      </c>
      <c r="D187" s="455"/>
      <c r="E187" s="348" t="s">
        <v>1312</v>
      </c>
      <c r="F187" s="248">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8">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270</v>
      </c>
      <c r="H187" s="248">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3414583.37</v>
      </c>
      <c r="I187" s="248">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8">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8">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8">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8">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8">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8">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8">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8">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8">
        <f t="shared" ca="1" si="6"/>
        <v>3414853.37</v>
      </c>
      <c r="S187" s="268">
        <f ca="1">+R186+R187</f>
        <v>3414853.37</v>
      </c>
      <c r="T187" s="248">
        <f ca="1">+S187</f>
        <v>3414853.37</v>
      </c>
      <c r="U187" s="247">
        <f t="shared" si="7"/>
        <v>2</v>
      </c>
      <c r="V187" s="348" t="str">
        <f>+VLOOKUP(A187,bd_lista!$A$3:$E$590,5,FALSE)</f>
        <v>Instituciones Descentralizadas</v>
      </c>
      <c r="W187" s="457"/>
      <c r="X187" s="245">
        <f>+VLOOKUP(A187,[2]Sheet1!$A$13:$D$744,4,FALSE)</f>
        <v>0</v>
      </c>
      <c r="Y187" s="245" t="e">
        <f>+VLOOKUP(X187,bd_lista!$A$3:$C$590,3,FALSE)</f>
        <v>#N/A</v>
      </c>
      <c r="Z187" s="303"/>
      <c r="AA187" s="336"/>
    </row>
    <row r="188" spans="1:27" customFormat="1" ht="15" customHeight="1">
      <c r="A188" s="32">
        <v>222</v>
      </c>
      <c r="B188" s="452">
        <f>+A188</f>
        <v>222</v>
      </c>
      <c r="C188" s="250" t="str">
        <f>+VLOOKUP(A188,bd_lista!$A$3:$C$590,3,FALSE)</f>
        <v>Instituto Nacional de Innovación Agropecuaria y Forestal</v>
      </c>
      <c r="D188" s="454" t="str">
        <f>+C188</f>
        <v>Instituto Nacional de Innovación Agropecuaria y Forestal</v>
      </c>
      <c r="E188" s="250" t="s">
        <v>1311</v>
      </c>
      <c r="F188" s="246">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6">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6">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2177.92</v>
      </c>
      <c r="I188" s="246">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6">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6">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6">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6">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6">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6">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6">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6">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6">
        <f t="shared" ca="1" si="6"/>
        <v>2177.92</v>
      </c>
      <c r="S188" s="246"/>
      <c r="T188" s="246">
        <f ca="1">+T189</f>
        <v>3034834.79</v>
      </c>
      <c r="U188" s="245">
        <f t="shared" si="7"/>
        <v>1</v>
      </c>
      <c r="V188" s="348" t="str">
        <f>+VLOOKUP(A188,bd_lista!$A$3:$E$590,5,FALSE)</f>
        <v>Instituciones Descentralizadas</v>
      </c>
      <c r="W188" s="456" t="str">
        <f>+V188</f>
        <v>Instituciones Descentralizadas</v>
      </c>
      <c r="X188" s="245">
        <f>+VLOOKUP(A188,[2]Sheet1!$A$13:$D$744,4,FALSE)</f>
        <v>47</v>
      </c>
      <c r="Y188" s="245" t="str">
        <f>+VLOOKUP(X188,bd_lista!$A$3:$C$590,3,FALSE)</f>
        <v>Ministerio de Desarrollo Rural y Tierras</v>
      </c>
      <c r="Z188" s="305">
        <f>+X188</f>
        <v>47</v>
      </c>
      <c r="AA188" s="334" t="str">
        <f>+Y188</f>
        <v>Ministerio de Desarrollo Rural y Tierras</v>
      </c>
    </row>
    <row r="189" spans="1:27" customFormat="1" ht="15" customHeight="1">
      <c r="A189" s="32">
        <v>222</v>
      </c>
      <c r="B189" s="453"/>
      <c r="C189" s="348" t="str">
        <f>+VLOOKUP(A189,bd_lista!$A$3:$C$590,3,FALSE)</f>
        <v>Instituto Nacional de Innovación Agropecuaria y Forestal</v>
      </c>
      <c r="D189" s="455"/>
      <c r="E189" s="348" t="s">
        <v>1312</v>
      </c>
      <c r="F189" s="248">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6130.76</v>
      </c>
      <c r="G189" s="248">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8">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3026526.1100000003</v>
      </c>
      <c r="I189" s="248">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8">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8">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8">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8">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8">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8">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8">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8">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8">
        <f t="shared" ca="1" si="6"/>
        <v>3032656.87</v>
      </c>
      <c r="S189" s="248">
        <f ca="1">+R188+R189</f>
        <v>3034834.79</v>
      </c>
      <c r="T189" s="248">
        <f ca="1">+S189</f>
        <v>3034834.79</v>
      </c>
      <c r="U189" s="247">
        <f t="shared" si="7"/>
        <v>2</v>
      </c>
      <c r="V189" s="348" t="str">
        <f>+VLOOKUP(A189,bd_lista!$A$3:$E$590,5,FALSE)</f>
        <v>Instituciones Descentralizadas</v>
      </c>
      <c r="W189" s="457"/>
      <c r="X189" s="245">
        <f>+VLOOKUP(A189,[2]Sheet1!$A$13:$D$744,4,FALSE)</f>
        <v>47</v>
      </c>
      <c r="Y189" s="245" t="str">
        <f>+VLOOKUP(X189,bd_lista!$A$3:$C$590,3,FALSE)</f>
        <v>Ministerio de Desarrollo Rural y Tierras</v>
      </c>
      <c r="Z189" s="303"/>
      <c r="AA189" s="336"/>
    </row>
    <row r="190" spans="1:27" customFormat="1" ht="15" hidden="1" customHeight="1">
      <c r="A190" s="32">
        <v>273</v>
      </c>
      <c r="B190" s="452">
        <f>+A190</f>
        <v>273</v>
      </c>
      <c r="C190" s="250" t="str">
        <f>+VLOOKUP(A190,bd_lista!$A$3:$C$590,3,FALSE)</f>
        <v>Direc. Dptal. de Educación Pando</v>
      </c>
      <c r="D190" s="454" t="str">
        <f>+C190</f>
        <v>Direc. Dptal. de Educación Pando</v>
      </c>
      <c r="E190" s="250" t="s">
        <v>1311</v>
      </c>
      <c r="F190" s="246">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6">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6">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6">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6">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6">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6">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6">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6">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6">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6">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4">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6">
        <f t="shared" ca="1" si="6"/>
        <v>0</v>
      </c>
      <c r="S190" s="246"/>
      <c r="T190" s="246">
        <f ca="1">+T191</f>
        <v>0</v>
      </c>
      <c r="U190" s="245">
        <f t="shared" si="7"/>
        <v>1</v>
      </c>
      <c r="V190" s="348" t="str">
        <f>+VLOOKUP(A190,bd_lista!$A$3:$E$590,5,FALSE)</f>
        <v>Instituciones Descentralizadas</v>
      </c>
      <c r="W190" s="456" t="str">
        <f>+V190</f>
        <v>Instituciones Descentralizadas</v>
      </c>
      <c r="X190" s="245">
        <f>+VLOOKUP(A190,[2]Sheet1!$A$13:$D$744,4,FALSE)</f>
        <v>16</v>
      </c>
      <c r="Y190" s="245" t="str">
        <f>+VLOOKUP(X190,bd_lista!$A$3:$C$590,3,FALSE)</f>
        <v>Ministerio de Educación</v>
      </c>
      <c r="Z190" s="305">
        <f>+X190</f>
        <v>16</v>
      </c>
      <c r="AA190" s="334" t="str">
        <f>+Y190</f>
        <v>Ministerio de Educación</v>
      </c>
    </row>
    <row r="191" spans="1:27" customFormat="1" ht="15" hidden="1" customHeight="1">
      <c r="A191" s="32">
        <v>273</v>
      </c>
      <c r="B191" s="453"/>
      <c r="C191" s="348" t="str">
        <f>+VLOOKUP(A191,bd_lista!$A$3:$C$590,3,FALSE)</f>
        <v>Direc. Dptal. de Educación Pando</v>
      </c>
      <c r="D191" s="455"/>
      <c r="E191" s="348" t="s">
        <v>1312</v>
      </c>
      <c r="F191" s="248">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8">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8">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8">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8">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8">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8">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8">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8">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8">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8">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8">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8">
        <f t="shared" ca="1" si="6"/>
        <v>0</v>
      </c>
      <c r="S191" s="248">
        <f ca="1">+R190+R191</f>
        <v>0</v>
      </c>
      <c r="T191" s="248">
        <f ca="1">+S191</f>
        <v>0</v>
      </c>
      <c r="U191" s="247">
        <f t="shared" si="7"/>
        <v>2</v>
      </c>
      <c r="V191" s="348" t="str">
        <f>+VLOOKUP(A191,bd_lista!$A$3:$E$590,5,FALSE)</f>
        <v>Instituciones Descentralizadas</v>
      </c>
      <c r="W191" s="457"/>
      <c r="X191" s="245">
        <f>+VLOOKUP(A191,[2]Sheet1!$A$13:$D$744,4,FALSE)</f>
        <v>16</v>
      </c>
      <c r="Y191" s="245" t="str">
        <f>+VLOOKUP(X191,bd_lista!$A$3:$C$590,3,FALSE)</f>
        <v>Ministerio de Educación</v>
      </c>
      <c r="Z191" s="303"/>
      <c r="AA191" s="336"/>
    </row>
    <row r="192" spans="1:27" ht="15" hidden="1" customHeight="1">
      <c r="A192" s="32">
        <v>150</v>
      </c>
      <c r="B192" s="452">
        <f>+A192</f>
        <v>150</v>
      </c>
      <c r="C192" s="250" t="str">
        <f>+VLOOKUP(A192,bd_lista!$A$3:$C$590,3,FALSE)</f>
        <v>Proyecto Sucre Ciudad Universitaria</v>
      </c>
      <c r="D192" s="454" t="str">
        <f>+C192</f>
        <v>Proyecto Sucre Ciudad Universitaria</v>
      </c>
      <c r="E192" s="250" t="s">
        <v>1311</v>
      </c>
      <c r="F192" s="246">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6">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6">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6">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6">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6">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6">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6">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6">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6">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6">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4">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6">
        <f t="shared" ca="1" si="6"/>
        <v>0</v>
      </c>
      <c r="S192" s="246"/>
      <c r="T192" s="246">
        <f ca="1">+T193</f>
        <v>0</v>
      </c>
      <c r="U192" s="245">
        <f t="shared" si="7"/>
        <v>1</v>
      </c>
      <c r="V192" s="348" t="str">
        <f>+VLOOKUP(A192,bd_lista!$A$3:$E$590,5,FALSE)</f>
        <v>Instituciones Descentralizadas</v>
      </c>
      <c r="W192" s="456" t="str">
        <f>+V192</f>
        <v>Instituciones Descentralizadas</v>
      </c>
      <c r="X192" s="245">
        <f>+VLOOKUP(A192,[2]Sheet1!$A$13:$D$744,4,FALSE)</f>
        <v>16</v>
      </c>
      <c r="Y192" s="245" t="str">
        <f>+VLOOKUP(X192,bd_lista!$A$3:$C$590,3,FALSE)</f>
        <v>Ministerio de Educación</v>
      </c>
      <c r="Z192" s="305">
        <f>+X192</f>
        <v>16</v>
      </c>
      <c r="AA192" s="306" t="str">
        <f>+Y192</f>
        <v>Ministerio de Educación</v>
      </c>
    </row>
    <row r="193" spans="1:27" ht="15" hidden="1" customHeight="1">
      <c r="A193" s="32">
        <v>150</v>
      </c>
      <c r="B193" s="453"/>
      <c r="C193" s="348" t="str">
        <f>+VLOOKUP(A193,bd_lista!$A$3:$C$590,3,FALSE)</f>
        <v>Proyecto Sucre Ciudad Universitaria</v>
      </c>
      <c r="D193" s="455"/>
      <c r="E193" s="348" t="s">
        <v>1312</v>
      </c>
      <c r="F193" s="248">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8">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8">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8">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8">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8">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8">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8">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8">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8">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8">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8">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8">
        <f t="shared" ca="1" si="6"/>
        <v>0</v>
      </c>
      <c r="S193" s="248">
        <f ca="1">+R192+R193</f>
        <v>0</v>
      </c>
      <c r="T193" s="248">
        <f ca="1">+S193</f>
        <v>0</v>
      </c>
      <c r="U193" s="247">
        <f t="shared" si="7"/>
        <v>2</v>
      </c>
      <c r="V193" s="348" t="str">
        <f>+VLOOKUP(A193,bd_lista!$A$3:$E$590,5,FALSE)</f>
        <v>Instituciones Descentralizadas</v>
      </c>
      <c r="W193" s="457"/>
      <c r="X193" s="245">
        <f>+VLOOKUP(A193,[2]Sheet1!$A$13:$D$744,4,FALSE)</f>
        <v>16</v>
      </c>
      <c r="Y193" s="245" t="str">
        <f>+VLOOKUP(X193,bd_lista!$A$3:$C$590,3,FALSE)</f>
        <v>Ministerio de Educación</v>
      </c>
      <c r="Z193" s="303"/>
      <c r="AA193" s="304"/>
    </row>
    <row r="194" spans="1:27" ht="15" customHeight="1">
      <c r="A194" s="255">
        <v>163</v>
      </c>
      <c r="B194" s="452">
        <f>+A194</f>
        <v>163</v>
      </c>
      <c r="C194" s="250" t="str">
        <f>+VLOOKUP(A194,bd_lista!$A$3:$C$590,3,FALSE)</f>
        <v>Agencia Nacional de Hidrocarburos</v>
      </c>
      <c r="D194" s="454" t="str">
        <f>+C194</f>
        <v>Agencia Nacional de Hidrocarburos</v>
      </c>
      <c r="E194" s="250" t="s">
        <v>1311</v>
      </c>
      <c r="F194" s="246">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6">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6">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6">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6">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6">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6">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6">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6">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6">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6">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6">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6">
        <f t="shared" ca="1" si="6"/>
        <v>0</v>
      </c>
      <c r="S194" s="246"/>
      <c r="T194" s="246">
        <f ca="1">+T195</f>
        <v>2202827.7000000002</v>
      </c>
      <c r="U194" s="245">
        <f t="shared" si="7"/>
        <v>1</v>
      </c>
      <c r="V194" s="348" t="str">
        <f>+VLOOKUP(A194,bd_lista!$A$3:$E$590,5,FALSE)</f>
        <v>Instituciones Descentralizadas</v>
      </c>
      <c r="W194" s="456" t="str">
        <f>+V194</f>
        <v>Instituciones Descentralizadas</v>
      </c>
      <c r="X194" s="245">
        <f>+VLOOKUP(A194,[2]Sheet1!$A$13:$D$744,4,FALSE)</f>
        <v>78</v>
      </c>
      <c r="Y194" s="245" t="str">
        <f>+VLOOKUP(X194,bd_lista!$A$3:$C$590,3,FALSE)</f>
        <v>Ministerio de Hidrocarburos y Energías</v>
      </c>
      <c r="Z194" s="305">
        <f>+X194</f>
        <v>78</v>
      </c>
      <c r="AA194" s="334" t="str">
        <f>+Y194</f>
        <v>Ministerio de Hidrocarburos y Energías</v>
      </c>
    </row>
    <row r="195" spans="1:27" ht="15" customHeight="1">
      <c r="A195" s="32">
        <v>163</v>
      </c>
      <c r="B195" s="453"/>
      <c r="C195" s="348" t="str">
        <f>+VLOOKUP(A195,bd_lista!$A$3:$C$590,3,FALSE)</f>
        <v>Agencia Nacional de Hidrocarburos</v>
      </c>
      <c r="D195" s="455"/>
      <c r="E195" s="348" t="s">
        <v>1312</v>
      </c>
      <c r="F195" s="248">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8">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8">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2202827.7000000002</v>
      </c>
      <c r="I195" s="248">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8">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8">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8">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8">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8">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8">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8">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8">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8">
        <f t="shared" ca="1" si="6"/>
        <v>2202827.7000000002</v>
      </c>
      <c r="S195" s="248">
        <f ca="1">+R194+R195</f>
        <v>2202827.7000000002</v>
      </c>
      <c r="T195" s="248">
        <f ca="1">+S195</f>
        <v>2202827.7000000002</v>
      </c>
      <c r="U195" s="247">
        <f t="shared" si="7"/>
        <v>2</v>
      </c>
      <c r="V195" s="348" t="str">
        <f>+VLOOKUP(A195,bd_lista!$A$3:$E$590,5,FALSE)</f>
        <v>Instituciones Descentralizadas</v>
      </c>
      <c r="W195" s="457"/>
      <c r="X195" s="245">
        <f>+VLOOKUP(A195,[2]Sheet1!$A$13:$D$744,4,FALSE)</f>
        <v>78</v>
      </c>
      <c r="Y195" s="245" t="str">
        <f>+VLOOKUP(X195,bd_lista!$A$3:$C$590,3,FALSE)</f>
        <v>Ministerio de Hidrocarburos y Energías</v>
      </c>
      <c r="Z195" s="303"/>
      <c r="AA195" s="336"/>
    </row>
    <row r="196" spans="1:27" ht="15" hidden="1" customHeight="1">
      <c r="A196" s="255">
        <v>169</v>
      </c>
      <c r="B196" s="452">
        <f>+A196</f>
        <v>169</v>
      </c>
      <c r="C196" s="250" t="str">
        <f>+VLOOKUP(A196,bd_lista!$A$3:$C$590,3,FALSE)</f>
        <v>Autoridad General de Impugnación Tributaria</v>
      </c>
      <c r="D196" s="454" t="str">
        <f>+C196</f>
        <v>Autoridad General de Impugnación Tributaria</v>
      </c>
      <c r="E196" s="250" t="s">
        <v>1311</v>
      </c>
      <c r="F196" s="246">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6">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6">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6">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6">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6">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6">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6">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6">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6">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6">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6">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6">
        <f t="shared" ca="1" si="6"/>
        <v>0</v>
      </c>
      <c r="S196" s="246"/>
      <c r="T196" s="246">
        <f ca="1">+T197</f>
        <v>0</v>
      </c>
      <c r="U196" s="245">
        <f t="shared" si="7"/>
        <v>1</v>
      </c>
      <c r="V196" s="348" t="str">
        <f>+VLOOKUP(A196,bd_lista!$A$3:$E$590,5,FALSE)</f>
        <v>Instituciones Descentralizadas</v>
      </c>
      <c r="W196" s="456" t="str">
        <f>+V196</f>
        <v>Instituciones Descentralizadas</v>
      </c>
      <c r="X196" s="245">
        <f>+VLOOKUP(A196,[2]Sheet1!$A$13:$D$744,4,FALSE)</f>
        <v>35</v>
      </c>
      <c r="Y196" s="245" t="str">
        <f>+VLOOKUP(X196,bd_lista!$A$3:$C$590,3,FALSE)</f>
        <v>Ministerio de Economía y Finanzas Públicas</v>
      </c>
      <c r="Z196" s="305">
        <f>+X196</f>
        <v>35</v>
      </c>
      <c r="AA196" s="306" t="str">
        <f>+Y196</f>
        <v>Ministerio de Economía y Finanzas Públicas</v>
      </c>
    </row>
    <row r="197" spans="1:27" ht="15" hidden="1" customHeight="1">
      <c r="A197" s="32">
        <v>169</v>
      </c>
      <c r="B197" s="453"/>
      <c r="C197" s="348" t="str">
        <f>+VLOOKUP(A197,bd_lista!$A$3:$C$590,3,FALSE)</f>
        <v>Autoridad General de Impugnación Tributaria</v>
      </c>
      <c r="D197" s="455"/>
      <c r="E197" s="348" t="s">
        <v>1312</v>
      </c>
      <c r="F197" s="248">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8">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8">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8">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8">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8">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8">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8">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8">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8">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8">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8">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8">
        <f t="shared" ca="1" si="6"/>
        <v>0</v>
      </c>
      <c r="S197" s="248">
        <f ca="1">+R196+R197</f>
        <v>0</v>
      </c>
      <c r="T197" s="248">
        <f ca="1">+S197</f>
        <v>0</v>
      </c>
      <c r="U197" s="247">
        <f t="shared" si="7"/>
        <v>2</v>
      </c>
      <c r="V197" s="348" t="str">
        <f>+VLOOKUP(A197,bd_lista!$A$3:$E$590,5,FALSE)</f>
        <v>Instituciones Descentralizadas</v>
      </c>
      <c r="W197" s="457"/>
      <c r="X197" s="245">
        <f>+VLOOKUP(A197,[2]Sheet1!$A$13:$D$744,4,FALSE)</f>
        <v>35</v>
      </c>
      <c r="Y197" s="245" t="str">
        <f>+VLOOKUP(X197,bd_lista!$A$3:$C$590,3,FALSE)</f>
        <v>Ministerio de Economía y Finanzas Públicas</v>
      </c>
      <c r="Z197" s="303"/>
      <c r="AA197" s="304"/>
    </row>
    <row r="198" spans="1:27" ht="15" customHeight="1">
      <c r="A198" s="255">
        <v>344</v>
      </c>
      <c r="B198" s="452">
        <f>+A198</f>
        <v>344</v>
      </c>
      <c r="C198" s="250" t="str">
        <f>+VLOOKUP(A198,bd_lista!$A$3:$C$590,3,FALSE)</f>
        <v>Instituto Plurinacional de Estudio de Lenguas y Culturas</v>
      </c>
      <c r="D198" s="454" t="str">
        <f>+C198</f>
        <v>Instituto Plurinacional de Estudio de Lenguas y Culturas</v>
      </c>
      <c r="E198" s="250" t="s">
        <v>1311</v>
      </c>
      <c r="F198" s="246">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6">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6">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6">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6">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6">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6">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6">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6">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6">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6">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6">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6">
        <f t="shared" ca="1" si="6"/>
        <v>0</v>
      </c>
      <c r="S198" s="246"/>
      <c r="T198" s="246">
        <f ca="1">+T199</f>
        <v>1806222.72</v>
      </c>
      <c r="U198" s="245">
        <f t="shared" si="7"/>
        <v>1</v>
      </c>
      <c r="V198" s="348" t="str">
        <f>+VLOOKUP(A198,bd_lista!$A$3:$E$590,5,FALSE)</f>
        <v>Instituciones Descentralizadas</v>
      </c>
      <c r="W198" s="456" t="str">
        <f>+V198</f>
        <v>Instituciones Descentralizadas</v>
      </c>
      <c r="X198" s="245">
        <f>+VLOOKUP(A198,[2]Sheet1!$A$13:$D$744,4,FALSE)</f>
        <v>16</v>
      </c>
      <c r="Y198" s="245" t="str">
        <f>+VLOOKUP(X198,bd_lista!$A$3:$C$590,3,FALSE)</f>
        <v>Ministerio de Educación</v>
      </c>
      <c r="Z198" s="305">
        <f>+X198</f>
        <v>16</v>
      </c>
      <c r="AA198" s="306" t="str">
        <f>+Y198</f>
        <v>Ministerio de Educación</v>
      </c>
    </row>
    <row r="199" spans="1:27" ht="15" customHeight="1">
      <c r="A199" s="32">
        <v>344</v>
      </c>
      <c r="B199" s="453"/>
      <c r="C199" s="348" t="str">
        <f>+VLOOKUP(A199,bd_lista!$A$3:$C$590,3,FALSE)</f>
        <v>Instituto Plurinacional de Estudio de Lenguas y Culturas</v>
      </c>
      <c r="D199" s="455"/>
      <c r="E199" s="348" t="s">
        <v>1312</v>
      </c>
      <c r="F199" s="248">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990.68</v>
      </c>
      <c r="G199" s="248">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8">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1805232.04</v>
      </c>
      <c r="I199" s="248">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8">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8">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8">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8">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8">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8">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8">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8">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8">
        <f t="shared" ca="1" si="6"/>
        <v>1806222.72</v>
      </c>
      <c r="S199" s="248">
        <f ca="1">+R198+R199</f>
        <v>1806222.72</v>
      </c>
      <c r="T199" s="248">
        <f ca="1">+S199</f>
        <v>1806222.72</v>
      </c>
      <c r="U199" s="247">
        <f t="shared" si="7"/>
        <v>2</v>
      </c>
      <c r="V199" s="348" t="str">
        <f>+VLOOKUP(A199,bd_lista!$A$3:$E$590,5,FALSE)</f>
        <v>Instituciones Descentralizadas</v>
      </c>
      <c r="W199" s="457"/>
      <c r="X199" s="245">
        <f>+VLOOKUP(A199,[2]Sheet1!$A$13:$D$744,4,FALSE)</f>
        <v>16</v>
      </c>
      <c r="Y199" s="245" t="str">
        <f>+VLOOKUP(X199,bd_lista!$A$3:$C$590,3,FALSE)</f>
        <v>Ministerio de Educación</v>
      </c>
      <c r="Z199" s="303"/>
      <c r="AA199" s="304"/>
    </row>
    <row r="200" spans="1:27" customFormat="1" ht="15" hidden="1" customHeight="1">
      <c r="A200" s="255">
        <v>221</v>
      </c>
      <c r="B200" s="452">
        <f>+A200</f>
        <v>221</v>
      </c>
      <c r="C200" s="250" t="str">
        <f>+VLOOKUP(A200,bd_lista!$A$3:$C$590,3,FALSE)</f>
        <v>Serv. Nal. de Reg. y Control de la Comer. de Minerales y Metales</v>
      </c>
      <c r="D200" s="454" t="str">
        <f>+C200</f>
        <v>Serv. Nal. de Reg. y Control de la Comer. de Minerales y Metales</v>
      </c>
      <c r="E200" s="250" t="s">
        <v>1311</v>
      </c>
      <c r="F200" s="246">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6">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6">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6">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6">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6">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6">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6">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6">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6">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6">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6">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6">
        <f t="shared" ca="1" si="6"/>
        <v>0</v>
      </c>
      <c r="S200" s="246"/>
      <c r="T200" s="246">
        <f ca="1">+T201</f>
        <v>0</v>
      </c>
      <c r="U200" s="245">
        <f t="shared" si="7"/>
        <v>1</v>
      </c>
      <c r="V200" s="348" t="str">
        <f>+VLOOKUP(A200,bd_lista!$A$3:$E$590,5,FALSE)</f>
        <v>Instituciones Descentralizadas</v>
      </c>
      <c r="W200" s="456" t="str">
        <f>+V200</f>
        <v>Instituciones Descentralizadas</v>
      </c>
      <c r="X200" s="245">
        <f>+VLOOKUP(A200,[2]Sheet1!$A$13:$D$744,4,FALSE)</f>
        <v>76</v>
      </c>
      <c r="Y200" s="245" t="str">
        <f>+VLOOKUP(X200,bd_lista!$A$3:$C$590,3,FALSE)</f>
        <v>Ministerio de Minería y Metalurgia</v>
      </c>
      <c r="Z200" s="305">
        <f>+X200</f>
        <v>76</v>
      </c>
      <c r="AA200" s="334" t="str">
        <f>+Y200</f>
        <v>Ministerio de Minería y Metalurgia</v>
      </c>
    </row>
    <row r="201" spans="1:27" customFormat="1" ht="15" hidden="1" customHeight="1">
      <c r="A201" s="32">
        <v>221</v>
      </c>
      <c r="B201" s="453"/>
      <c r="C201" s="348" t="str">
        <f>+VLOOKUP(A201,bd_lista!$A$3:$C$590,3,FALSE)</f>
        <v>Serv. Nal. de Reg. y Control de la Comer. de Minerales y Metales</v>
      </c>
      <c r="D201" s="455"/>
      <c r="E201" s="348" t="s">
        <v>1312</v>
      </c>
      <c r="F201" s="248">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8">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8">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8">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8">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8">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8">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8">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8">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8">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8">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8">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8">
        <f t="shared" ca="1" si="6"/>
        <v>0</v>
      </c>
      <c r="S201" s="248">
        <f ca="1">+R200+R201</f>
        <v>0</v>
      </c>
      <c r="T201" s="248">
        <f ca="1">+S201</f>
        <v>0</v>
      </c>
      <c r="U201" s="247">
        <f t="shared" si="7"/>
        <v>2</v>
      </c>
      <c r="V201" s="348" t="str">
        <f>+VLOOKUP(A201,bd_lista!$A$3:$E$590,5,FALSE)</f>
        <v>Instituciones Descentralizadas</v>
      </c>
      <c r="W201" s="457"/>
      <c r="X201" s="245">
        <f>+VLOOKUP(A201,[2]Sheet1!$A$13:$D$744,4,FALSE)</f>
        <v>76</v>
      </c>
      <c r="Y201" s="245" t="str">
        <f>+VLOOKUP(X201,bd_lista!$A$3:$C$590,3,FALSE)</f>
        <v>Ministerio de Minería y Metalurgia</v>
      </c>
      <c r="Z201" s="303"/>
      <c r="AA201" s="336"/>
    </row>
    <row r="202" spans="1:27" ht="15" customHeight="1">
      <c r="A202" s="32">
        <v>343</v>
      </c>
      <c r="B202" s="452">
        <f>+A202</f>
        <v>343</v>
      </c>
      <c r="C202" s="250" t="str">
        <f>+VLOOKUP(A202,bd_lista!$A$3:$C$590,3,FALSE)</f>
        <v>Escuela de Jueces del Estado</v>
      </c>
      <c r="D202" s="454" t="str">
        <f>+C202</f>
        <v>Escuela de Jueces del Estado</v>
      </c>
      <c r="E202" s="250" t="s">
        <v>1311</v>
      </c>
      <c r="F202" s="246">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6">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6">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6">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6">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6">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6">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6">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6">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6">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6">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6">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6">
        <f t="shared" ca="1" si="6"/>
        <v>0</v>
      </c>
      <c r="S202" s="246"/>
      <c r="T202" s="246">
        <f ca="1">+T203</f>
        <v>1589864</v>
      </c>
      <c r="U202" s="245">
        <f t="shared" si="7"/>
        <v>1</v>
      </c>
      <c r="V202" s="348" t="str">
        <f>+VLOOKUP(A202,bd_lista!$A$3:$E$590,5,FALSE)</f>
        <v>Instituciones Descentralizadas</v>
      </c>
      <c r="W202" s="456" t="str">
        <f>+V202</f>
        <v>Instituciones Descentralizadas</v>
      </c>
      <c r="X202" s="245">
        <f>+VLOOKUP(A202,[2]Sheet1!$A$13:$D$744,4,FALSE)</f>
        <v>660</v>
      </c>
      <c r="Y202" s="245" t="str">
        <f>+VLOOKUP(X202,bd_lista!$A$3:$C$590,3,FALSE)</f>
        <v>Órgano Judicial</v>
      </c>
      <c r="Z202" s="305">
        <f>+X202</f>
        <v>660</v>
      </c>
      <c r="AA202" s="306" t="str">
        <f>+Y202</f>
        <v>Órgano Judicial</v>
      </c>
    </row>
    <row r="203" spans="1:27" ht="15" customHeight="1">
      <c r="A203" s="32">
        <v>343</v>
      </c>
      <c r="B203" s="453"/>
      <c r="C203" s="348" t="str">
        <f>+VLOOKUP(A203,bd_lista!$A$3:$C$590,3,FALSE)</f>
        <v>Escuela de Jueces del Estado</v>
      </c>
      <c r="D203" s="455"/>
      <c r="E203" s="348" t="s">
        <v>1312</v>
      </c>
      <c r="F203" s="248">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8">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8">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1589864</v>
      </c>
      <c r="I203" s="248">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8">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8">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8">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8">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8">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8">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8">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8">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8">
        <f t="shared" ca="1" si="6"/>
        <v>1589864</v>
      </c>
      <c r="S203" s="248">
        <f ca="1">+R202+R203</f>
        <v>1589864</v>
      </c>
      <c r="T203" s="248">
        <f ca="1">+S203</f>
        <v>1589864</v>
      </c>
      <c r="U203" s="247">
        <f t="shared" si="7"/>
        <v>2</v>
      </c>
      <c r="V203" s="348" t="str">
        <f>+VLOOKUP(A203,bd_lista!$A$3:$E$590,5,FALSE)</f>
        <v>Instituciones Descentralizadas</v>
      </c>
      <c r="W203" s="457"/>
      <c r="X203" s="245">
        <f>+VLOOKUP(A203,[2]Sheet1!$A$13:$D$744,4,FALSE)</f>
        <v>660</v>
      </c>
      <c r="Y203" s="245" t="str">
        <f>+VLOOKUP(X203,bd_lista!$A$3:$C$590,3,FALSE)</f>
        <v>Órgano Judicial</v>
      </c>
      <c r="Z203" s="303"/>
      <c r="AA203" s="304"/>
    </row>
    <row r="204" spans="1:27" ht="15" customHeight="1">
      <c r="A204" s="255">
        <v>133</v>
      </c>
      <c r="B204" s="452">
        <f>+A204</f>
        <v>133</v>
      </c>
      <c r="C204" s="250" t="str">
        <f>+VLOOKUP(A204,bd_lista!$A$3:$C$590,3,FALSE)</f>
        <v>Lotería Nacional de Beneficencia y Salubridad</v>
      </c>
      <c r="D204" s="454" t="str">
        <f>+C204</f>
        <v>Lotería Nacional de Beneficencia y Salubridad</v>
      </c>
      <c r="E204" s="250" t="s">
        <v>1311</v>
      </c>
      <c r="F204" s="246">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6">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6">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6">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6">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6">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6">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6">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6">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6">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6">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6">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6">
        <f t="shared" ca="1" si="6"/>
        <v>0</v>
      </c>
      <c r="S204" s="246"/>
      <c r="T204" s="246">
        <f ca="1">+T205</f>
        <v>1397710.1400000001</v>
      </c>
      <c r="U204" s="245">
        <f t="shared" si="7"/>
        <v>1</v>
      </c>
      <c r="V204" s="348" t="str">
        <f>+VLOOKUP(A204,bd_lista!$A$3:$E$590,5,FALSE)</f>
        <v>Instituciones Descentralizadas</v>
      </c>
      <c r="W204" s="456" t="str">
        <f>+V204</f>
        <v>Instituciones Descentralizadas</v>
      </c>
      <c r="X204" s="245">
        <f>+VLOOKUP(A204,[2]Sheet1!$A$13:$D$744,4,FALSE)</f>
        <v>46</v>
      </c>
      <c r="Y204" s="245" t="str">
        <f>+VLOOKUP(X204,bd_lista!$A$3:$C$590,3,FALSE)</f>
        <v>Ministerio de Salud y Deportes</v>
      </c>
      <c r="Z204" s="305">
        <f>+X204</f>
        <v>46</v>
      </c>
      <c r="AA204" s="334" t="str">
        <f>+Y204</f>
        <v>Ministerio de Salud y Deportes</v>
      </c>
    </row>
    <row r="205" spans="1:27" ht="15" customHeight="1">
      <c r="A205" s="32">
        <v>133</v>
      </c>
      <c r="B205" s="453"/>
      <c r="C205" s="348" t="str">
        <f>+VLOOKUP(A205,bd_lista!$A$3:$C$590,3,FALSE)</f>
        <v>Lotería Nacional de Beneficencia y Salubridad</v>
      </c>
      <c r="D205" s="455"/>
      <c r="E205" s="348" t="s">
        <v>1312</v>
      </c>
      <c r="F205" s="248">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8">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8">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1397710.1400000001</v>
      </c>
      <c r="I205" s="248">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8">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8">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8">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8">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8">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8">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8">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8">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8">
        <f t="shared" ca="1" si="6"/>
        <v>1397710.1400000001</v>
      </c>
      <c r="S205" s="248">
        <f ca="1">+R204+R205</f>
        <v>1397710.1400000001</v>
      </c>
      <c r="T205" s="248">
        <f ca="1">+S205</f>
        <v>1397710.1400000001</v>
      </c>
      <c r="U205" s="247">
        <f t="shared" si="7"/>
        <v>2</v>
      </c>
      <c r="V205" s="348" t="str">
        <f>+VLOOKUP(A205,bd_lista!$A$3:$E$590,5,FALSE)</f>
        <v>Instituciones Descentralizadas</v>
      </c>
      <c r="W205" s="457"/>
      <c r="X205" s="245">
        <f>+VLOOKUP(A205,[2]Sheet1!$A$13:$D$744,4,FALSE)</f>
        <v>46</v>
      </c>
      <c r="Y205" s="245" t="str">
        <f>+VLOOKUP(X205,bd_lista!$A$3:$C$590,3,FALSE)</f>
        <v>Ministerio de Salud y Deportes</v>
      </c>
      <c r="Z205" s="303"/>
      <c r="AA205" s="336"/>
    </row>
    <row r="206" spans="1:27" ht="15" customHeight="1">
      <c r="A206" s="255">
        <v>266</v>
      </c>
      <c r="B206" s="452">
        <f>+A206</f>
        <v>266</v>
      </c>
      <c r="C206" s="250" t="str">
        <f>+VLOOKUP(A206,bd_lista!$A$3:$C$590,3,FALSE)</f>
        <v>Direc. Dptal. de Educación La Paz</v>
      </c>
      <c r="D206" s="454" t="str">
        <f>+C206</f>
        <v>Direc. Dptal. de Educación La Paz</v>
      </c>
      <c r="E206" s="250" t="s">
        <v>1311</v>
      </c>
      <c r="F206" s="246">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6">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6">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6">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6">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6">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6">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6">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6">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6">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6">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6">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6">
        <f t="shared" ca="1" si="6"/>
        <v>0</v>
      </c>
      <c r="S206" s="246"/>
      <c r="T206" s="246">
        <f ca="1">+T207</f>
        <v>945515.12</v>
      </c>
      <c r="U206" s="245">
        <f t="shared" si="7"/>
        <v>1</v>
      </c>
      <c r="V206" s="348" t="str">
        <f>+VLOOKUP(A206,bd_lista!$A$3:$E$590,5,FALSE)</f>
        <v>Instituciones Descentralizadas</v>
      </c>
      <c r="W206" s="456" t="str">
        <f>+V206</f>
        <v>Instituciones Descentralizadas</v>
      </c>
      <c r="X206" s="245">
        <f>+VLOOKUP(A206,[2]Sheet1!$A$13:$D$744,4,FALSE)</f>
        <v>16</v>
      </c>
      <c r="Y206" s="245" t="str">
        <f>+VLOOKUP(X206,bd_lista!$A$3:$C$590,3,FALSE)</f>
        <v>Ministerio de Educación</v>
      </c>
      <c r="Z206" s="305">
        <f>+X206</f>
        <v>16</v>
      </c>
      <c r="AA206" s="334" t="str">
        <f>+Y206</f>
        <v>Ministerio de Educación</v>
      </c>
    </row>
    <row r="207" spans="1:27" ht="15" customHeight="1">
      <c r="A207" s="32">
        <v>266</v>
      </c>
      <c r="B207" s="453"/>
      <c r="C207" s="348" t="str">
        <f>+VLOOKUP(A207,bd_lista!$A$3:$C$590,3,FALSE)</f>
        <v>Direc. Dptal. de Educación La Paz</v>
      </c>
      <c r="D207" s="455"/>
      <c r="E207" s="348" t="s">
        <v>1312</v>
      </c>
      <c r="F207" s="248">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423237.42</v>
      </c>
      <c r="G207" s="248">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509255.56</v>
      </c>
      <c r="H207" s="248">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13022.14</v>
      </c>
      <c r="I207" s="248">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8">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8">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8">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8">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8">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8">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8">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38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8">
        <f t="shared" ca="1" si="6"/>
        <v>945515.12</v>
      </c>
      <c r="S207" s="248">
        <f ca="1">+R206+R207</f>
        <v>945515.12</v>
      </c>
      <c r="T207" s="248">
        <f ca="1">+S207</f>
        <v>945515.12</v>
      </c>
      <c r="U207" s="247">
        <f t="shared" si="7"/>
        <v>2</v>
      </c>
      <c r="V207" s="348" t="str">
        <f>+VLOOKUP(A207,bd_lista!$A$3:$E$590,5,FALSE)</f>
        <v>Instituciones Descentralizadas</v>
      </c>
      <c r="W207" s="457"/>
      <c r="X207" s="245">
        <f>+VLOOKUP(A207,[2]Sheet1!$A$13:$D$744,4,FALSE)</f>
        <v>16</v>
      </c>
      <c r="Y207" s="245" t="str">
        <f>+VLOOKUP(X207,bd_lista!$A$3:$C$590,3,FALSE)</f>
        <v>Ministerio de Educación</v>
      </c>
      <c r="Z207" s="303"/>
      <c r="AA207" s="336"/>
    </row>
    <row r="208" spans="1:27" ht="15" customHeight="1">
      <c r="A208" s="255">
        <v>347</v>
      </c>
      <c r="B208" s="452">
        <f>+A208</f>
        <v>347</v>
      </c>
      <c r="C208" s="250" t="str">
        <f>+VLOOKUP(A208,bd_lista!$A$3:$C$590,3,FALSE)</f>
        <v>Autoridad de Fiscalización y Control de Cooperativas</v>
      </c>
      <c r="D208" s="454" t="str">
        <f>+C208</f>
        <v>Autoridad de Fiscalización y Control de Cooperativas</v>
      </c>
      <c r="E208" s="250" t="s">
        <v>1311</v>
      </c>
      <c r="F208" s="246">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6">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6">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6">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6">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6">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6">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6">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6">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6">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6">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6">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6">
        <f t="shared" ca="1" si="6"/>
        <v>0</v>
      </c>
      <c r="S208" s="246"/>
      <c r="T208" s="246">
        <f ca="1">+T209</f>
        <v>885623.05</v>
      </c>
      <c r="U208" s="245">
        <f t="shared" si="7"/>
        <v>1</v>
      </c>
      <c r="V208" s="348" t="str">
        <f>+VLOOKUP(A208,bd_lista!$A$3:$E$590,5,FALSE)</f>
        <v>Instituciones Descentralizadas</v>
      </c>
      <c r="W208" s="456" t="str">
        <f>+V208</f>
        <v>Instituciones Descentralizadas</v>
      </c>
      <c r="X208" s="245">
        <f>+VLOOKUP(A208,[2]Sheet1!$A$13:$D$744,4,FALSE)</f>
        <v>70</v>
      </c>
      <c r="Y208" s="245" t="str">
        <f>+VLOOKUP(X208,bd_lista!$A$3:$C$590,3,FALSE)</f>
        <v>Ministerio de Trabajo, Empleo y Previsión Social</v>
      </c>
      <c r="Z208" s="305">
        <f>+X208</f>
        <v>70</v>
      </c>
      <c r="AA208" s="334" t="str">
        <f>+Y208</f>
        <v>Ministerio de Trabajo, Empleo y Previsión Social</v>
      </c>
    </row>
    <row r="209" spans="1:27" ht="15" customHeight="1">
      <c r="A209" s="32">
        <v>347</v>
      </c>
      <c r="B209" s="453"/>
      <c r="C209" s="348" t="str">
        <f>+VLOOKUP(A209,bd_lista!$A$3:$C$590,3,FALSE)</f>
        <v>Autoridad de Fiscalización y Control de Cooperativas</v>
      </c>
      <c r="D209" s="455"/>
      <c r="E209" s="348" t="s">
        <v>1312</v>
      </c>
      <c r="F209" s="248">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8">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8">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885623.05</v>
      </c>
      <c r="I209" s="248">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8">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8">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8">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8">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8">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8">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8">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8">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8">
        <f t="shared" ca="1" si="6"/>
        <v>885623.05</v>
      </c>
      <c r="S209" s="248">
        <f ca="1">+R208+R209</f>
        <v>885623.05</v>
      </c>
      <c r="T209" s="248">
        <f ca="1">+S209</f>
        <v>885623.05</v>
      </c>
      <c r="U209" s="247">
        <f t="shared" si="7"/>
        <v>2</v>
      </c>
      <c r="V209" s="348" t="str">
        <f>+VLOOKUP(A209,bd_lista!$A$3:$E$590,5,FALSE)</f>
        <v>Instituciones Descentralizadas</v>
      </c>
      <c r="W209" s="457"/>
      <c r="X209" s="245">
        <f>+VLOOKUP(A209,[2]Sheet1!$A$13:$D$744,4,FALSE)</f>
        <v>70</v>
      </c>
      <c r="Y209" s="245" t="str">
        <f>+VLOOKUP(X209,bd_lista!$A$3:$C$590,3,FALSE)</f>
        <v>Ministerio de Trabajo, Empleo y Previsión Social</v>
      </c>
      <c r="Z209" s="303"/>
      <c r="AA209" s="336"/>
    </row>
    <row r="210" spans="1:27" customFormat="1" ht="15" hidden="1" customHeight="1">
      <c r="A210" s="255">
        <v>271</v>
      </c>
      <c r="B210" s="452">
        <f>+A210</f>
        <v>271</v>
      </c>
      <c r="C210" s="250" t="str">
        <f>+VLOOKUP(A210,bd_lista!$A$3:$C$590,3,FALSE)</f>
        <v>Direc. Dptal. de Educación Santa Cruz</v>
      </c>
      <c r="D210" s="454" t="str">
        <f>+C210</f>
        <v>Direc. Dptal. de Educación Santa Cruz</v>
      </c>
      <c r="E210" s="250" t="s">
        <v>1311</v>
      </c>
      <c r="F210" s="246">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6">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6">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6">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6">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6">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6">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6">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6">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6">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6">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6">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6">
        <f t="shared" ca="1" si="6"/>
        <v>0</v>
      </c>
      <c r="S210" s="274"/>
      <c r="T210" s="246">
        <f ca="1">+T211</f>
        <v>0</v>
      </c>
      <c r="U210" s="245">
        <f t="shared" si="7"/>
        <v>1</v>
      </c>
      <c r="V210" s="348" t="str">
        <f>+VLOOKUP(A210,bd_lista!$A$3:$E$590,5,FALSE)</f>
        <v>Instituciones Descentralizadas</v>
      </c>
      <c r="W210" s="456" t="str">
        <f>+V210</f>
        <v>Instituciones Descentralizadas</v>
      </c>
      <c r="X210" s="245">
        <f>+VLOOKUP(A210,[2]Sheet1!$A$13:$D$744,4,FALSE)</f>
        <v>16</v>
      </c>
      <c r="Y210" s="245" t="str">
        <f>+VLOOKUP(X210,bd_lista!$A$3:$C$590,3,FALSE)</f>
        <v>Ministerio de Educación</v>
      </c>
      <c r="Z210" s="305">
        <f>+X210</f>
        <v>16</v>
      </c>
      <c r="AA210" s="334" t="str">
        <f>+Y210</f>
        <v>Ministerio de Educación</v>
      </c>
    </row>
    <row r="211" spans="1:27" customFormat="1" ht="15" hidden="1" customHeight="1">
      <c r="A211" s="32">
        <v>271</v>
      </c>
      <c r="B211" s="453"/>
      <c r="C211" s="348" t="str">
        <f>+VLOOKUP(A211,bd_lista!$A$3:$C$590,3,FALSE)</f>
        <v>Direc. Dptal. de Educación Santa Cruz</v>
      </c>
      <c r="D211" s="455"/>
      <c r="E211" s="348" t="s">
        <v>1312</v>
      </c>
      <c r="F211" s="248">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8">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8">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8">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8">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8">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8">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8">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8">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8">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8">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8">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8">
        <f t="shared" ca="1" si="6"/>
        <v>0</v>
      </c>
      <c r="S211" s="248">
        <f ca="1">+R210+R211</f>
        <v>0</v>
      </c>
      <c r="T211" s="246">
        <f ca="1">+S211</f>
        <v>0</v>
      </c>
      <c r="U211" s="245">
        <f t="shared" si="7"/>
        <v>2</v>
      </c>
      <c r="V211" s="348" t="str">
        <f>+VLOOKUP(A211,bd_lista!$A$3:$E$590,5,FALSE)</f>
        <v>Instituciones Descentralizadas</v>
      </c>
      <c r="W211" s="457"/>
      <c r="X211" s="245">
        <f>+VLOOKUP(A211,[2]Sheet1!$A$13:$D$744,4,FALSE)</f>
        <v>16</v>
      </c>
      <c r="Y211" s="245" t="str">
        <f>+VLOOKUP(X211,bd_lista!$A$3:$C$590,3,FALSE)</f>
        <v>Ministerio de Educación</v>
      </c>
      <c r="Z211" s="303"/>
      <c r="AA211" s="336"/>
    </row>
    <row r="212" spans="1:27" customFormat="1" ht="15" customHeight="1">
      <c r="A212" s="32">
        <v>225</v>
      </c>
      <c r="B212" s="452">
        <f>+A212</f>
        <v>225</v>
      </c>
      <c r="C212" s="250" t="str">
        <f>+VLOOKUP(A212,bd_lista!$A$3:$C$590,3,FALSE)</f>
        <v>Serv. Nal. para la Sostenibilidad en Saneamiento Básico</v>
      </c>
      <c r="D212" s="454" t="str">
        <f>+C212</f>
        <v>Serv. Nal. para la Sostenibilidad en Saneamiento Básico</v>
      </c>
      <c r="E212" s="250" t="s">
        <v>1311</v>
      </c>
      <c r="F212" s="246">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6">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6">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6">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6">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6">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6">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6">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6">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6">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6">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6">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6">
        <f t="shared" ca="1" si="6"/>
        <v>0</v>
      </c>
      <c r="S212" s="246"/>
      <c r="T212" s="246">
        <f ca="1">+T213</f>
        <v>800000</v>
      </c>
      <c r="U212" s="245">
        <f t="shared" si="7"/>
        <v>1</v>
      </c>
      <c r="V212" s="348" t="str">
        <f>+VLOOKUP(A212,bd_lista!$A$3:$E$590,5,FALSE)</f>
        <v>Instituciones Descentralizadas</v>
      </c>
      <c r="W212" s="456" t="str">
        <f>+V212</f>
        <v>Instituciones Descentralizadas</v>
      </c>
      <c r="X212" s="245">
        <f>+VLOOKUP(A212,[2]Sheet1!$A$13:$D$744,4,FALSE)</f>
        <v>86</v>
      </c>
      <c r="Y212" s="245" t="str">
        <f>+VLOOKUP(X212,bd_lista!$A$3:$C$590,3,FALSE)</f>
        <v>Ministerio de Medio Ambiente y Agua</v>
      </c>
      <c r="Z212" s="305">
        <f>+X212</f>
        <v>86</v>
      </c>
      <c r="AA212" s="306" t="str">
        <f>+Y212</f>
        <v>Ministerio de Medio Ambiente y Agua</v>
      </c>
    </row>
    <row r="213" spans="1:27" customFormat="1" ht="15" customHeight="1">
      <c r="A213" s="32">
        <v>225</v>
      </c>
      <c r="B213" s="453"/>
      <c r="C213" s="348" t="str">
        <f>+VLOOKUP(A213,bd_lista!$A$3:$C$590,3,FALSE)</f>
        <v>Serv. Nal. para la Sostenibilidad en Saneamiento Básico</v>
      </c>
      <c r="D213" s="455"/>
      <c r="E213" s="348" t="s">
        <v>1312</v>
      </c>
      <c r="F213" s="248">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8">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8">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800000</v>
      </c>
      <c r="I213" s="246">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6">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6">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6">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6">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6">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6">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6">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6">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8">
        <f t="shared" ca="1" si="6"/>
        <v>800000</v>
      </c>
      <c r="S213" s="248">
        <f ca="1">+R212+R213</f>
        <v>800000</v>
      </c>
      <c r="T213" s="246">
        <f ca="1">+S213</f>
        <v>800000</v>
      </c>
      <c r="U213" s="245">
        <f t="shared" si="7"/>
        <v>2</v>
      </c>
      <c r="V213" s="348" t="str">
        <f>+VLOOKUP(A213,bd_lista!$A$3:$E$590,5,FALSE)</f>
        <v>Instituciones Descentralizadas</v>
      </c>
      <c r="W213" s="457"/>
      <c r="X213" s="245">
        <f>+VLOOKUP(A213,[2]Sheet1!$A$13:$D$744,4,FALSE)</f>
        <v>86</v>
      </c>
      <c r="Y213" s="245" t="str">
        <f>+VLOOKUP(X213,bd_lista!$A$3:$C$590,3,FALSE)</f>
        <v>Ministerio de Medio Ambiente y Agua</v>
      </c>
      <c r="Z213" s="303"/>
      <c r="AA213" s="304"/>
    </row>
    <row r="214" spans="1:27" customFormat="1" ht="15" customHeight="1">
      <c r="A214" s="32">
        <v>249</v>
      </c>
      <c r="B214" s="452">
        <f>+A214</f>
        <v>249</v>
      </c>
      <c r="C214" s="250" t="str">
        <f>+VLOOKUP(A214,bd_lista!$A$3:$C$590,3,FALSE)</f>
        <v>Central de Abastecimiento y Suministros de Salud</v>
      </c>
      <c r="D214" s="454" t="str">
        <f>+C214</f>
        <v>Central de Abastecimiento y Suministros de Salud</v>
      </c>
      <c r="E214" s="250" t="s">
        <v>1311</v>
      </c>
      <c r="F214" s="246">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645.96</v>
      </c>
      <c r="G214" s="246">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6">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6">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6">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6">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6">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6">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6">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6">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6">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6">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6">
        <f t="shared" ca="1" si="6"/>
        <v>645.96</v>
      </c>
      <c r="S214" s="248"/>
      <c r="T214" s="246">
        <f ca="1">+T215</f>
        <v>757772.77</v>
      </c>
      <c r="U214" s="245">
        <f t="shared" si="7"/>
        <v>1</v>
      </c>
      <c r="V214" s="348" t="str">
        <f>+VLOOKUP(A214,bd_lista!$A$3:$E$590,5,FALSE)</f>
        <v>Instituciones Descentralizadas</v>
      </c>
      <c r="W214" s="456" t="str">
        <f>+V214</f>
        <v>Instituciones Descentralizadas</v>
      </c>
      <c r="X214" s="245">
        <f>+VLOOKUP(A214,[2]Sheet1!$A$13:$D$744,4,FALSE)</f>
        <v>46</v>
      </c>
      <c r="Y214" s="245" t="str">
        <f>+VLOOKUP(X214,bd_lista!$A$3:$C$590,3,FALSE)</f>
        <v>Ministerio de Salud y Deportes</v>
      </c>
      <c r="Z214" s="305">
        <f>+X214</f>
        <v>46</v>
      </c>
      <c r="AA214" s="334" t="str">
        <f>+Y214</f>
        <v>Ministerio de Salud y Deportes</v>
      </c>
    </row>
    <row r="215" spans="1:27" customFormat="1" ht="15" customHeight="1">
      <c r="A215" s="32">
        <v>249</v>
      </c>
      <c r="B215" s="453"/>
      <c r="C215" s="348" t="str">
        <f>+VLOOKUP(A215,bd_lista!$A$3:$C$590,3,FALSE)</f>
        <v>Central de Abastecimiento y Suministros de Salud</v>
      </c>
      <c r="D215" s="455"/>
      <c r="E215" s="250" t="s">
        <v>1312</v>
      </c>
      <c r="F215" s="246">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14552.27</v>
      </c>
      <c r="G215" s="246">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742260.54</v>
      </c>
      <c r="H215" s="246">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314</v>
      </c>
      <c r="I215" s="246">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6">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6">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6">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6">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6">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6">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6">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6">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6">
        <f t="shared" ca="1" si="6"/>
        <v>757126.81</v>
      </c>
      <c r="S215" s="248">
        <f ca="1">+R214+R215</f>
        <v>757772.77</v>
      </c>
      <c r="T215" s="246">
        <f ca="1">+S215</f>
        <v>757772.77</v>
      </c>
      <c r="U215" s="245">
        <f t="shared" si="7"/>
        <v>2</v>
      </c>
      <c r="V215" s="348" t="str">
        <f>+VLOOKUP(A215,bd_lista!$A$3:$E$590,5,FALSE)</f>
        <v>Instituciones Descentralizadas</v>
      </c>
      <c r="W215" s="457"/>
      <c r="X215" s="245">
        <f>+VLOOKUP(A215,[2]Sheet1!$A$13:$D$744,4,FALSE)</f>
        <v>46</v>
      </c>
      <c r="Y215" s="245" t="str">
        <f>+VLOOKUP(X215,bd_lista!$A$3:$C$590,3,FALSE)</f>
        <v>Ministerio de Salud y Deportes</v>
      </c>
      <c r="Z215" s="303"/>
      <c r="AA215" s="336"/>
    </row>
    <row r="216" spans="1:27" ht="15" hidden="1" customHeight="1">
      <c r="A216" s="32">
        <v>310</v>
      </c>
      <c r="B216" s="452">
        <f>+A216</f>
        <v>310</v>
      </c>
      <c r="C216" s="250" t="str">
        <f>+VLOOKUP(A216,bd_lista!$A$3:$C$590,3,FALSE)</f>
        <v>Autoridad de Regulación y Fiscalización de Telecomunicaciones y Transportes</v>
      </c>
      <c r="D216" s="454" t="str">
        <f>+C216</f>
        <v>Autoridad de Regulación y Fiscalización de Telecomunicaciones y Transportes</v>
      </c>
      <c r="E216" s="250" t="s">
        <v>1311</v>
      </c>
      <c r="F216" s="246">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6">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6">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6">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6">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6">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6">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6">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6">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6">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6">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6">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6">
        <f t="shared" ca="1" si="6"/>
        <v>0</v>
      </c>
      <c r="S216" s="246"/>
      <c r="T216" s="246">
        <f ca="1">+T217</f>
        <v>0</v>
      </c>
      <c r="U216" s="245">
        <f t="shared" si="7"/>
        <v>1</v>
      </c>
      <c r="V216" s="348" t="str">
        <f>+VLOOKUP(A216,bd_lista!$A$3:$E$590,5,FALSE)</f>
        <v>Instituciones Descentralizadas</v>
      </c>
      <c r="W216" s="456" t="str">
        <f>+V216</f>
        <v>Instituciones Descentralizadas</v>
      </c>
      <c r="X216" s="245">
        <f>+VLOOKUP(A216,[2]Sheet1!$A$13:$D$744,4,FALSE)</f>
        <v>81</v>
      </c>
      <c r="Y216" s="245" t="str">
        <f>+VLOOKUP(X216,bd_lista!$A$3:$C$590,3,FALSE)</f>
        <v>Ministerio de Obras Públicas, Servicios y Vivienda</v>
      </c>
      <c r="Z216" s="305">
        <f>+X216</f>
        <v>81</v>
      </c>
      <c r="AA216" s="334" t="str">
        <f>+Y216</f>
        <v>Ministerio de Obras Públicas, Servicios y Vivienda</v>
      </c>
    </row>
    <row r="217" spans="1:27" ht="15" hidden="1" customHeight="1">
      <c r="A217" s="32">
        <v>310</v>
      </c>
      <c r="B217" s="453"/>
      <c r="C217" s="348" t="str">
        <f>+VLOOKUP(A217,bd_lista!$A$3:$C$590,3,FALSE)</f>
        <v>Autoridad de Regulación y Fiscalización de Telecomunicaciones y Transportes</v>
      </c>
      <c r="D217" s="455"/>
      <c r="E217" s="348" t="s">
        <v>1312</v>
      </c>
      <c r="F217" s="248">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8">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8">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8">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8">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8">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8">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8">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8">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8">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8">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8">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8">
        <f t="shared" ca="1" si="6"/>
        <v>0</v>
      </c>
      <c r="S217" s="248">
        <f ca="1">+R216+R217</f>
        <v>0</v>
      </c>
      <c r="T217" s="248">
        <f ca="1">+S217</f>
        <v>0</v>
      </c>
      <c r="U217" s="247">
        <f t="shared" si="7"/>
        <v>2</v>
      </c>
      <c r="V217" s="348" t="str">
        <f>+VLOOKUP(A217,bd_lista!$A$3:$E$590,5,FALSE)</f>
        <v>Instituciones Descentralizadas</v>
      </c>
      <c r="W217" s="457"/>
      <c r="X217" s="245">
        <f>+VLOOKUP(A217,[2]Sheet1!$A$13:$D$744,4,FALSE)</f>
        <v>81</v>
      </c>
      <c r="Y217" s="245" t="str">
        <f>+VLOOKUP(X217,bd_lista!$A$3:$C$590,3,FALSE)</f>
        <v>Ministerio de Obras Públicas, Servicios y Vivienda</v>
      </c>
      <c r="Z217" s="303"/>
      <c r="AA217" s="336"/>
    </row>
    <row r="218" spans="1:27" ht="15" hidden="1" customHeight="1">
      <c r="A218" s="255">
        <v>371</v>
      </c>
      <c r="B218" s="452">
        <f>+A218</f>
        <v>371</v>
      </c>
      <c r="C218" s="250" t="str">
        <f>+VLOOKUP(A218,bd_lista!$A$3:$C$590,3,FALSE)</f>
        <v>Centro Internacional de la Quinua</v>
      </c>
      <c r="D218" s="454" t="str">
        <f>+C218</f>
        <v>Centro Internacional de la Quinua</v>
      </c>
      <c r="E218" s="250" t="s">
        <v>1311</v>
      </c>
      <c r="F218" s="246">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6">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6">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6">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6">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6">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6">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6">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6">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6">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6">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6">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6">
        <f t="shared" ca="1" si="6"/>
        <v>0</v>
      </c>
      <c r="S218" s="246"/>
      <c r="T218" s="246">
        <f ca="1">+T219</f>
        <v>0</v>
      </c>
      <c r="U218" s="245">
        <f t="shared" si="7"/>
        <v>1</v>
      </c>
      <c r="V218" s="348" t="str">
        <f>+VLOOKUP(A218,bd_lista!$A$3:$E$590,5,FALSE)</f>
        <v>Instituciones Descentralizadas</v>
      </c>
      <c r="W218" s="456" t="str">
        <f>+V218</f>
        <v>Instituciones Descentralizadas</v>
      </c>
      <c r="X218" s="245">
        <f>+VLOOKUP(A218,[2]Sheet1!$A$13:$D$744,4,FALSE)</f>
        <v>47</v>
      </c>
      <c r="Y218" s="245" t="str">
        <f>+VLOOKUP(X218,bd_lista!$A$3:$C$590,3,FALSE)</f>
        <v>Ministerio de Desarrollo Rural y Tierras</v>
      </c>
      <c r="Z218" s="305">
        <f>+X218</f>
        <v>47</v>
      </c>
      <c r="AA218" s="306" t="str">
        <f>+Y218</f>
        <v>Ministerio de Desarrollo Rural y Tierras</v>
      </c>
    </row>
    <row r="219" spans="1:27" ht="15" hidden="1" customHeight="1">
      <c r="A219" s="32">
        <v>371</v>
      </c>
      <c r="B219" s="453"/>
      <c r="C219" s="348" t="str">
        <f>+VLOOKUP(A219,bd_lista!$A$3:$C$590,3,FALSE)</f>
        <v>Centro Internacional de la Quinua</v>
      </c>
      <c r="D219" s="455"/>
      <c r="E219" s="348" t="s">
        <v>1312</v>
      </c>
      <c r="F219" s="248">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8">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8">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8">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8">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8">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8">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8">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8">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8">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8">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8">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8">
        <f t="shared" ca="1" si="6"/>
        <v>0</v>
      </c>
      <c r="S219" s="248">
        <f ca="1">+R218+R219</f>
        <v>0</v>
      </c>
      <c r="T219" s="248">
        <f ca="1">+S219</f>
        <v>0</v>
      </c>
      <c r="U219" s="247">
        <f t="shared" si="7"/>
        <v>2</v>
      </c>
      <c r="V219" s="348" t="str">
        <f>+VLOOKUP(A219,bd_lista!$A$3:$E$590,5,FALSE)</f>
        <v>Instituciones Descentralizadas</v>
      </c>
      <c r="W219" s="457"/>
      <c r="X219" s="245">
        <f>+VLOOKUP(A219,[2]Sheet1!$A$13:$D$744,4,FALSE)</f>
        <v>47</v>
      </c>
      <c r="Y219" s="245" t="str">
        <f>+VLOOKUP(X219,bd_lista!$A$3:$C$590,3,FALSE)</f>
        <v>Ministerio de Desarrollo Rural y Tierras</v>
      </c>
      <c r="Z219" s="303"/>
      <c r="AA219" s="304"/>
    </row>
    <row r="220" spans="1:27" ht="15" customHeight="1">
      <c r="A220" s="255">
        <v>683</v>
      </c>
      <c r="B220" s="452">
        <f>+A220</f>
        <v>683</v>
      </c>
      <c r="C220" s="250" t="str">
        <f>+VLOOKUP(A220,bd_lista!$A$3:$C$590,3,FALSE)</f>
        <v>Procuraduria General del Estado</v>
      </c>
      <c r="D220" s="454" t="str">
        <f>+C220</f>
        <v>Procuraduria General del Estado</v>
      </c>
      <c r="E220" s="250" t="s">
        <v>1311</v>
      </c>
      <c r="F220" s="246">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6">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6">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50</v>
      </c>
      <c r="I220" s="246">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6">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6">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6">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6">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6">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6">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6">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6">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6">
        <f t="shared" ref="R220:R283" ca="1" si="8">+SUM(F220:Q220)</f>
        <v>50</v>
      </c>
      <c r="S220" s="269"/>
      <c r="T220" s="246">
        <f ca="1">+T221</f>
        <v>756909.01</v>
      </c>
      <c r="U220" s="245">
        <f t="shared" ref="U220:U283" si="9">+IF(E220="Débitos",1,2)</f>
        <v>1</v>
      </c>
      <c r="V220" s="348" t="str">
        <f>+VLOOKUP(A220,bd_lista!$A$3:$E$590,5,FALSE)</f>
        <v>Instituciones Descentralizadas</v>
      </c>
      <c r="W220" s="456" t="str">
        <f>+V220</f>
        <v>Instituciones Descentralizadas</v>
      </c>
      <c r="X220" s="245">
        <f>+VLOOKUP(A220,[2]Sheet1!$A$13:$D$744,4,FALSE)</f>
        <v>0</v>
      </c>
      <c r="Y220" s="245" t="e">
        <f>+VLOOKUP(X220,bd_lista!$A$3:$C$590,3,FALSE)</f>
        <v>#N/A</v>
      </c>
      <c r="Z220" s="305">
        <f>+X220</f>
        <v>0</v>
      </c>
      <c r="AA220" s="334" t="e">
        <f>+Y220</f>
        <v>#N/A</v>
      </c>
    </row>
    <row r="221" spans="1:27" ht="15" customHeight="1">
      <c r="A221" s="32">
        <v>683</v>
      </c>
      <c r="B221" s="453"/>
      <c r="C221" s="348" t="str">
        <f>+VLOOKUP(A221,bd_lista!$A$3:$C$590,3,FALSE)</f>
        <v>Procuraduria General del Estado</v>
      </c>
      <c r="D221" s="455"/>
      <c r="E221" s="348" t="s">
        <v>1312</v>
      </c>
      <c r="F221" s="248">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8">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8">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756859.01</v>
      </c>
      <c r="I221" s="248">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8">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8">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8">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8">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8">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8">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8">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8">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8">
        <f t="shared" ca="1" si="8"/>
        <v>756859.01</v>
      </c>
      <c r="S221" s="268">
        <f ca="1">+R220+R221</f>
        <v>756909.01</v>
      </c>
      <c r="T221" s="248">
        <f ca="1">+S221</f>
        <v>756909.01</v>
      </c>
      <c r="U221" s="247">
        <f t="shared" si="9"/>
        <v>2</v>
      </c>
      <c r="V221" s="348" t="str">
        <f>+VLOOKUP(A221,bd_lista!$A$3:$E$590,5,FALSE)</f>
        <v>Instituciones Descentralizadas</v>
      </c>
      <c r="W221" s="457"/>
      <c r="X221" s="245">
        <f>+VLOOKUP(A221,[2]Sheet1!$A$13:$D$744,4,FALSE)</f>
        <v>0</v>
      </c>
      <c r="Y221" s="245" t="e">
        <f>+VLOOKUP(X221,bd_lista!$A$3:$C$590,3,FALSE)</f>
        <v>#N/A</v>
      </c>
      <c r="Z221" s="303"/>
      <c r="AA221" s="336"/>
    </row>
    <row r="222" spans="1:27" ht="15" customHeight="1">
      <c r="A222" s="255">
        <v>340</v>
      </c>
      <c r="B222" s="452">
        <f>+A222</f>
        <v>340</v>
      </c>
      <c r="C222" s="250" t="str">
        <f>+VLOOKUP(A222,bd_lista!$A$3:$C$590,3,FALSE)</f>
        <v>Servicio General de Identificación Personal</v>
      </c>
      <c r="D222" s="454" t="str">
        <f>+C222</f>
        <v>Servicio General de Identificación Personal</v>
      </c>
      <c r="E222" s="250" t="s">
        <v>1311</v>
      </c>
      <c r="F222" s="246">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6">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6">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650</v>
      </c>
      <c r="I222" s="246">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6">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6">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6">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6">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6">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6">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6">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6">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6">
        <f t="shared" ca="1" si="8"/>
        <v>650</v>
      </c>
      <c r="S222" s="246"/>
      <c r="T222" s="246">
        <f ca="1">+T223</f>
        <v>741451.08000000007</v>
      </c>
      <c r="U222" s="245">
        <f t="shared" si="9"/>
        <v>1</v>
      </c>
      <c r="V222" s="348" t="str">
        <f>+VLOOKUP(A222,bd_lista!$A$3:$E$590,5,FALSE)</f>
        <v>Instituciones Descentralizadas</v>
      </c>
      <c r="W222" s="456" t="str">
        <f>+V222</f>
        <v>Instituciones Descentralizadas</v>
      </c>
      <c r="X222" s="245">
        <f>+VLOOKUP(A222,[2]Sheet1!$A$13:$D$744,4,FALSE)</f>
        <v>15</v>
      </c>
      <c r="Y222" s="245" t="str">
        <f>+VLOOKUP(X222,bd_lista!$A$3:$C$590,3,FALSE)</f>
        <v>Ministerio de Gobierno</v>
      </c>
      <c r="Z222" s="305">
        <f>+X222</f>
        <v>15</v>
      </c>
      <c r="AA222" s="334" t="str">
        <f>+Y222</f>
        <v>Ministerio de Gobierno</v>
      </c>
    </row>
    <row r="223" spans="1:27" ht="15" customHeight="1">
      <c r="A223" s="32">
        <v>340</v>
      </c>
      <c r="B223" s="453"/>
      <c r="C223" s="348" t="str">
        <f>+VLOOKUP(A223,bd_lista!$A$3:$C$590,3,FALSE)</f>
        <v>Servicio General de Identificación Personal</v>
      </c>
      <c r="D223" s="455"/>
      <c r="E223" s="348" t="s">
        <v>1312</v>
      </c>
      <c r="F223" s="248">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8">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8">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740801.08000000007</v>
      </c>
      <c r="I223" s="248">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8">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8">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8">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8">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8">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8">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8">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8">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8">
        <f t="shared" ca="1" si="8"/>
        <v>740801.08000000007</v>
      </c>
      <c r="S223" s="248">
        <f ca="1">+R222+R223</f>
        <v>741451.08000000007</v>
      </c>
      <c r="T223" s="248">
        <f ca="1">+S223</f>
        <v>741451.08000000007</v>
      </c>
      <c r="U223" s="247">
        <f t="shared" si="9"/>
        <v>2</v>
      </c>
      <c r="V223" s="348" t="str">
        <f>+VLOOKUP(A223,bd_lista!$A$3:$E$590,5,FALSE)</f>
        <v>Instituciones Descentralizadas</v>
      </c>
      <c r="W223" s="457"/>
      <c r="X223" s="245">
        <f>+VLOOKUP(A223,[2]Sheet1!$A$13:$D$744,4,FALSE)</f>
        <v>15</v>
      </c>
      <c r="Y223" s="245" t="str">
        <f>+VLOOKUP(X223,bd_lista!$A$3:$C$590,3,FALSE)</f>
        <v>Ministerio de Gobierno</v>
      </c>
      <c r="Z223" s="303"/>
      <c r="AA223" s="336"/>
    </row>
    <row r="224" spans="1:27" ht="15" customHeight="1">
      <c r="A224" s="255">
        <v>192</v>
      </c>
      <c r="B224" s="452">
        <f>+A224</f>
        <v>192</v>
      </c>
      <c r="C224" s="250" t="str">
        <f>+VLOOKUP(A224,bd_lista!$A$3:$C$590,3,FALSE)</f>
        <v>Servicio al Mejoramiento de la Navegación Amazónica</v>
      </c>
      <c r="D224" s="454" t="str">
        <f>+C224</f>
        <v>Servicio al Mejoramiento de la Navegación Amazónica</v>
      </c>
      <c r="E224" s="250" t="s">
        <v>1311</v>
      </c>
      <c r="F224" s="246">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6">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6">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6">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6">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6">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6">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6">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6">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6">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6">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6">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6">
        <f t="shared" ca="1" si="8"/>
        <v>0</v>
      </c>
      <c r="S224" s="246"/>
      <c r="T224" s="246">
        <f ca="1">+T225</f>
        <v>564265</v>
      </c>
      <c r="U224" s="245">
        <f t="shared" si="9"/>
        <v>1</v>
      </c>
      <c r="V224" s="348" t="str">
        <f>+VLOOKUP(A224,bd_lista!$A$3:$E$590,5,FALSE)</f>
        <v>Instituciones Descentralizadas</v>
      </c>
      <c r="W224" s="456" t="str">
        <f>+V224</f>
        <v>Instituciones Descentralizadas</v>
      </c>
      <c r="X224" s="245">
        <f>+VLOOKUP(A224,[2]Sheet1!$A$13:$D$744,4,FALSE)</f>
        <v>81</v>
      </c>
      <c r="Y224" s="245" t="str">
        <f>+VLOOKUP(X224,bd_lista!$A$3:$C$590,3,FALSE)</f>
        <v>Ministerio de Obras Públicas, Servicios y Vivienda</v>
      </c>
      <c r="Z224" s="305">
        <f>+X224</f>
        <v>81</v>
      </c>
      <c r="AA224" s="334" t="str">
        <f>+Y224</f>
        <v>Ministerio de Obras Públicas, Servicios y Vivienda</v>
      </c>
    </row>
    <row r="225" spans="1:27" ht="15" customHeight="1">
      <c r="A225" s="32">
        <v>192</v>
      </c>
      <c r="B225" s="453"/>
      <c r="C225" s="348" t="str">
        <f>+VLOOKUP(A225,bd_lista!$A$3:$C$590,3,FALSE)</f>
        <v>Servicio al Mejoramiento de la Navegación Amazónica</v>
      </c>
      <c r="D225" s="455"/>
      <c r="E225" s="348" t="s">
        <v>1312</v>
      </c>
      <c r="F225" s="248">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8">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50</v>
      </c>
      <c r="H225" s="248">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564215</v>
      </c>
      <c r="I225" s="248">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8">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8">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8">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8">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8">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8">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8">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8">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8">
        <f t="shared" ca="1" si="8"/>
        <v>564265</v>
      </c>
      <c r="S225" s="248">
        <f ca="1">+R224+R225</f>
        <v>564265</v>
      </c>
      <c r="T225" s="248">
        <f ca="1">+S225</f>
        <v>564265</v>
      </c>
      <c r="U225" s="247">
        <f t="shared" si="9"/>
        <v>2</v>
      </c>
      <c r="V225" s="348" t="str">
        <f>+VLOOKUP(A225,bd_lista!$A$3:$E$590,5,FALSE)</f>
        <v>Instituciones Descentralizadas</v>
      </c>
      <c r="W225" s="457"/>
      <c r="X225" s="245">
        <f>+VLOOKUP(A225,[2]Sheet1!$A$13:$D$744,4,FALSE)</f>
        <v>81</v>
      </c>
      <c r="Y225" s="245" t="str">
        <f>+VLOOKUP(X225,bd_lista!$A$3:$C$590,3,FALSE)</f>
        <v>Ministerio de Obras Públicas, Servicios y Vivienda</v>
      </c>
      <c r="Z225" s="303"/>
      <c r="AA225" s="336"/>
    </row>
    <row r="226" spans="1:27" ht="15" hidden="1" customHeight="1">
      <c r="A226" s="255">
        <v>265</v>
      </c>
      <c r="B226" s="452">
        <f>+A226</f>
        <v>265</v>
      </c>
      <c r="C226" s="250" t="str">
        <f>+VLOOKUP(A226,bd_lista!$A$3:$C$590,3,FALSE)</f>
        <v>Direc. Dptal. de Educación  Chuquisaca</v>
      </c>
      <c r="D226" s="454" t="str">
        <f>+C226</f>
        <v>Direc. Dptal. de Educación  Chuquisaca</v>
      </c>
      <c r="E226" s="250" t="s">
        <v>1311</v>
      </c>
      <c r="F226" s="246">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6">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6">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6">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6">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6">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6">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6">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6">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6">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6">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6">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6">
        <f t="shared" ca="1" si="8"/>
        <v>0</v>
      </c>
      <c r="S226" s="246"/>
      <c r="T226" s="246">
        <f ca="1">+T227</f>
        <v>0</v>
      </c>
      <c r="U226" s="245">
        <f t="shared" si="9"/>
        <v>1</v>
      </c>
      <c r="V226" s="348" t="str">
        <f>+VLOOKUP(A226,bd_lista!$A$3:$E$590,5,FALSE)</f>
        <v>Instituciones Descentralizadas</v>
      </c>
      <c r="W226" s="456" t="str">
        <f>+V226</f>
        <v>Instituciones Descentralizadas</v>
      </c>
      <c r="X226" s="245">
        <f>+VLOOKUP(A226,[2]Sheet1!$A$13:$D$744,4,FALSE)</f>
        <v>16</v>
      </c>
      <c r="Y226" s="245" t="str">
        <f>+VLOOKUP(X226,bd_lista!$A$3:$C$590,3,FALSE)</f>
        <v>Ministerio de Educación</v>
      </c>
      <c r="Z226" s="305">
        <f>+X226</f>
        <v>16</v>
      </c>
      <c r="AA226" s="334" t="str">
        <f>+Y226</f>
        <v>Ministerio de Educación</v>
      </c>
    </row>
    <row r="227" spans="1:27" ht="15" hidden="1" customHeight="1">
      <c r="A227" s="32">
        <v>265</v>
      </c>
      <c r="B227" s="453"/>
      <c r="C227" s="348" t="str">
        <f>+VLOOKUP(A227,bd_lista!$A$3:$C$590,3,FALSE)</f>
        <v>Direc. Dptal. de Educación  Chuquisaca</v>
      </c>
      <c r="D227" s="455"/>
      <c r="E227" s="348" t="s">
        <v>1312</v>
      </c>
      <c r="F227" s="248">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8">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8">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8">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8">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8">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8">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8">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8">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8">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8">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8">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8">
        <f t="shared" ca="1" si="8"/>
        <v>0</v>
      </c>
      <c r="S227" s="248">
        <f ca="1">+R226+R227</f>
        <v>0</v>
      </c>
      <c r="T227" s="248">
        <f ca="1">+S227</f>
        <v>0</v>
      </c>
      <c r="U227" s="247">
        <f t="shared" si="9"/>
        <v>2</v>
      </c>
      <c r="V227" s="348" t="str">
        <f>+VLOOKUP(A227,bd_lista!$A$3:$E$590,5,FALSE)</f>
        <v>Instituciones Descentralizadas</v>
      </c>
      <c r="W227" s="457"/>
      <c r="X227" s="245">
        <f>+VLOOKUP(A227,[2]Sheet1!$A$13:$D$744,4,FALSE)</f>
        <v>16</v>
      </c>
      <c r="Y227" s="245" t="str">
        <f>+VLOOKUP(X227,bd_lista!$A$3:$C$590,3,FALSE)</f>
        <v>Ministerio de Educación</v>
      </c>
      <c r="Z227" s="303"/>
      <c r="AA227" s="336"/>
    </row>
    <row r="228" spans="1:27" ht="15" customHeight="1">
      <c r="A228" s="255">
        <v>224</v>
      </c>
      <c r="B228" s="452">
        <f>+A228</f>
        <v>224</v>
      </c>
      <c r="C228" s="250" t="str">
        <f>+VLOOKUP(A228,bd_lista!$A$3:$C$590,3,FALSE)</f>
        <v>Insumos Bolivia</v>
      </c>
      <c r="D228" s="454" t="str">
        <f>+C228</f>
        <v>Insumos Bolivia</v>
      </c>
      <c r="E228" s="250" t="s">
        <v>1311</v>
      </c>
      <c r="F228" s="246">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6">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6">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6">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6">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6">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6">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6">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6">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6">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6">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6">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6">
        <f t="shared" ca="1" si="8"/>
        <v>0</v>
      </c>
      <c r="S228" s="246"/>
      <c r="T228" s="246">
        <f ca="1">+T229</f>
        <v>500371</v>
      </c>
      <c r="U228" s="245">
        <f t="shared" si="9"/>
        <v>1</v>
      </c>
      <c r="V228" s="348" t="str">
        <f>+VLOOKUP(A228,bd_lista!$A$3:$E$590,5,FALSE)</f>
        <v>Instituciones Descentralizadas</v>
      </c>
      <c r="W228" s="456" t="str">
        <f>+V228</f>
        <v>Instituciones Descentralizadas</v>
      </c>
      <c r="X228" s="245">
        <f>+VLOOKUP(A228,[2]Sheet1!$A$13:$D$744,4,FALSE)</f>
        <v>41</v>
      </c>
      <c r="Y228" s="245" t="str">
        <f>+VLOOKUP(X228,bd_lista!$A$3:$C$590,3,FALSE)</f>
        <v>Ministerio de Desarrollo Productivo y Economía Plural</v>
      </c>
      <c r="Z228" s="305">
        <f>+X228</f>
        <v>41</v>
      </c>
      <c r="AA228" s="334" t="str">
        <f>+Y228</f>
        <v>Ministerio de Desarrollo Productivo y Economía Plural</v>
      </c>
    </row>
    <row r="229" spans="1:27" ht="15" customHeight="1">
      <c r="A229" s="32">
        <v>224</v>
      </c>
      <c r="B229" s="453"/>
      <c r="C229" s="348" t="str">
        <f>+VLOOKUP(A229,bd_lista!$A$3:$C$590,3,FALSE)</f>
        <v>Insumos Bolivia</v>
      </c>
      <c r="D229" s="455"/>
      <c r="E229" s="348" t="s">
        <v>1312</v>
      </c>
      <c r="F229" s="248">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371</v>
      </c>
      <c r="G229" s="248">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500000</v>
      </c>
      <c r="H229" s="248">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8">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8">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8">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8">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8">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8">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8">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8">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8">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8">
        <f t="shared" ca="1" si="8"/>
        <v>500371</v>
      </c>
      <c r="S229" s="248">
        <f ca="1">+R228+R229</f>
        <v>500371</v>
      </c>
      <c r="T229" s="248">
        <f ca="1">+S229</f>
        <v>500371</v>
      </c>
      <c r="U229" s="247">
        <f t="shared" si="9"/>
        <v>2</v>
      </c>
      <c r="V229" s="348" t="str">
        <f>+VLOOKUP(A229,bd_lista!$A$3:$E$590,5,FALSE)</f>
        <v>Instituciones Descentralizadas</v>
      </c>
      <c r="W229" s="457"/>
      <c r="X229" s="245">
        <f>+VLOOKUP(A229,[2]Sheet1!$A$13:$D$744,4,FALSE)</f>
        <v>41</v>
      </c>
      <c r="Y229" s="245" t="str">
        <f>+VLOOKUP(X229,bd_lista!$A$3:$C$590,3,FALSE)</f>
        <v>Ministerio de Desarrollo Productivo y Economía Plural</v>
      </c>
      <c r="Z229" s="303"/>
      <c r="AA229" s="336"/>
    </row>
    <row r="230" spans="1:27" ht="15" customHeight="1">
      <c r="A230" s="255">
        <v>383</v>
      </c>
      <c r="B230" s="452">
        <f>+A230</f>
        <v>383</v>
      </c>
      <c r="C230" s="250" t="str">
        <f>+VLOOKUP(A230,bd_lista!$A$3:$C$590,3,FALSE)</f>
        <v>Agencia Boliviana de Correos "Correos de Bolivia"</v>
      </c>
      <c r="D230" s="454" t="str">
        <f>+C230</f>
        <v>Agencia Boliviana de Correos "Correos de Bolivia"</v>
      </c>
      <c r="E230" s="250" t="s">
        <v>1311</v>
      </c>
      <c r="F230" s="246">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6">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6">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207782.1594</v>
      </c>
      <c r="I230" s="246">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6">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6">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6">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6">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6">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6">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6">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6">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6">
        <f t="shared" ca="1" si="8"/>
        <v>207782.1594</v>
      </c>
      <c r="S230" s="269"/>
      <c r="T230" s="246">
        <f ca="1">+T231</f>
        <v>415364.31940000004</v>
      </c>
      <c r="U230" s="245">
        <f t="shared" si="9"/>
        <v>1</v>
      </c>
      <c r="V230" s="348" t="str">
        <f>+VLOOKUP(A230,bd_lista!$A$3:$E$590,5,FALSE)</f>
        <v>Instituciones Descentralizadas</v>
      </c>
      <c r="W230" s="456" t="str">
        <f>+V230</f>
        <v>Instituciones Descentralizadas</v>
      </c>
      <c r="X230" s="245">
        <f>+VLOOKUP(A230,[2]Sheet1!$A$13:$D$744,4,FALSE)</f>
        <v>81</v>
      </c>
      <c r="Y230" s="245" t="str">
        <f>+VLOOKUP(X230,bd_lista!$A$3:$C$590,3,FALSE)</f>
        <v>Ministerio de Obras Públicas, Servicios y Vivienda</v>
      </c>
      <c r="Z230" s="305">
        <f>+X230</f>
        <v>81</v>
      </c>
      <c r="AA230" s="334" t="str">
        <f>+Y230</f>
        <v>Ministerio de Obras Públicas, Servicios y Vivienda</v>
      </c>
    </row>
    <row r="231" spans="1:27" ht="15" customHeight="1">
      <c r="A231" s="32">
        <v>383</v>
      </c>
      <c r="B231" s="453"/>
      <c r="C231" s="348" t="str">
        <f>+VLOOKUP(A231,bd_lista!$A$3:$C$590,3,FALSE)</f>
        <v>Agencia Boliviana de Correos "Correos de Bolivia"</v>
      </c>
      <c r="D231" s="455"/>
      <c r="E231" s="348" t="s">
        <v>1312</v>
      </c>
      <c r="F231" s="248">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8">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8">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207582.16</v>
      </c>
      <c r="I231" s="248">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8">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8">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8">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8">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8">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8">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8">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8">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8">
        <f t="shared" ca="1" si="8"/>
        <v>207582.16</v>
      </c>
      <c r="S231" s="268">
        <f ca="1">+R230+R231</f>
        <v>415364.31940000004</v>
      </c>
      <c r="T231" s="248">
        <f ca="1">+S231</f>
        <v>415364.31940000004</v>
      </c>
      <c r="U231" s="247">
        <f t="shared" si="9"/>
        <v>2</v>
      </c>
      <c r="V231" s="348" t="str">
        <f>+VLOOKUP(A231,bd_lista!$A$3:$E$590,5,FALSE)</f>
        <v>Instituciones Descentralizadas</v>
      </c>
      <c r="W231" s="457"/>
      <c r="X231" s="245">
        <f>+VLOOKUP(A231,[2]Sheet1!$A$13:$D$744,4,FALSE)</f>
        <v>81</v>
      </c>
      <c r="Y231" s="245" t="str">
        <f>+VLOOKUP(X231,bd_lista!$A$3:$C$590,3,FALSE)</f>
        <v>Ministerio de Obras Públicas, Servicios y Vivienda</v>
      </c>
      <c r="Z231" s="303"/>
      <c r="AA231" s="336"/>
    </row>
    <row r="232" spans="1:27" customFormat="1" ht="15" customHeight="1">
      <c r="A232" s="255">
        <v>294</v>
      </c>
      <c r="B232" s="452">
        <f>+A232</f>
        <v>294</v>
      </c>
      <c r="C232" s="250" t="str">
        <f>+VLOOKUP(A232,bd_lista!$A$3:$C$590,3,FALSE)</f>
        <v>Univ. Indígena Bol. Comun. Intercultl Prod. Tupak Katari</v>
      </c>
      <c r="D232" s="454" t="str">
        <f>+C232</f>
        <v>Univ. Indígena Bol. Comun. Intercultl Prod. Tupak Katari</v>
      </c>
      <c r="E232" s="250" t="s">
        <v>1311</v>
      </c>
      <c r="F232" s="246">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6">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6">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6">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6">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6">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6">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6">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6">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6">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6">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6">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6">
        <f t="shared" ca="1" si="8"/>
        <v>0</v>
      </c>
      <c r="S232" s="246"/>
      <c r="T232" s="246">
        <f ca="1">+T233</f>
        <v>367368.9</v>
      </c>
      <c r="U232" s="245">
        <f t="shared" si="9"/>
        <v>1</v>
      </c>
      <c r="V232" s="348" t="str">
        <f>+VLOOKUP(A232,bd_lista!$A$3:$E$590,5,FALSE)</f>
        <v>Instituciones Descentralizadas</v>
      </c>
      <c r="W232" s="456" t="str">
        <f>+V232</f>
        <v>Instituciones Descentralizadas</v>
      </c>
      <c r="X232" s="245">
        <f>+VLOOKUP(A232,[2]Sheet1!$A$13:$D$744,4,FALSE)</f>
        <v>16</v>
      </c>
      <c r="Y232" s="245" t="str">
        <f>+VLOOKUP(X232,bd_lista!$A$3:$C$590,3,FALSE)</f>
        <v>Ministerio de Educación</v>
      </c>
      <c r="Z232" s="305">
        <f>+X232</f>
        <v>16</v>
      </c>
      <c r="AA232" s="334" t="str">
        <f>+Y232</f>
        <v>Ministerio de Educación</v>
      </c>
    </row>
    <row r="233" spans="1:27" customFormat="1" ht="15" customHeight="1">
      <c r="A233" s="32">
        <v>294</v>
      </c>
      <c r="B233" s="453"/>
      <c r="C233" s="348" t="str">
        <f>+VLOOKUP(A233,bd_lista!$A$3:$C$590,3,FALSE)</f>
        <v>Univ. Indígena Bol. Comun. Intercultl Prod. Tupak Katari</v>
      </c>
      <c r="D233" s="455"/>
      <c r="E233" s="348" t="s">
        <v>1312</v>
      </c>
      <c r="F233" s="248">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8">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31647</v>
      </c>
      <c r="H233" s="248">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335721.9</v>
      </c>
      <c r="I233" s="248">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8">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8">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8">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8">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8">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8">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8">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8">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8">
        <f t="shared" ca="1" si="8"/>
        <v>367368.9</v>
      </c>
      <c r="S233" s="248">
        <f ca="1">+R232+R233</f>
        <v>367368.9</v>
      </c>
      <c r="T233" s="248">
        <f ca="1">+S233</f>
        <v>367368.9</v>
      </c>
      <c r="U233" s="247">
        <f t="shared" si="9"/>
        <v>2</v>
      </c>
      <c r="V233" s="348" t="str">
        <f>+VLOOKUP(A233,bd_lista!$A$3:$E$590,5,FALSE)</f>
        <v>Instituciones Descentralizadas</v>
      </c>
      <c r="W233" s="457"/>
      <c r="X233" s="245">
        <f>+VLOOKUP(A233,[2]Sheet1!$A$13:$D$744,4,FALSE)</f>
        <v>16</v>
      </c>
      <c r="Y233" s="245" t="str">
        <f>+VLOOKUP(X233,bd_lista!$A$3:$C$590,3,FALSE)</f>
        <v>Ministerio de Educación</v>
      </c>
      <c r="Z233" s="303"/>
      <c r="AA233" s="336"/>
    </row>
    <row r="234" spans="1:27" ht="16.5" hidden="1" customHeight="1">
      <c r="A234" s="32">
        <v>245</v>
      </c>
      <c r="B234" s="452">
        <f>+A234</f>
        <v>245</v>
      </c>
      <c r="C234" s="250" t="str">
        <f>+VLOOKUP(A234,bd_lista!$A$3:$C$590,3,FALSE)</f>
        <v>Servicio Geodésico de Mapas</v>
      </c>
      <c r="D234" s="454" t="str">
        <f>+C234</f>
        <v>Servicio Geodésico de Mapas</v>
      </c>
      <c r="E234" s="250" t="s">
        <v>1311</v>
      </c>
      <c r="F234" s="246">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6">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6">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6">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6">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6">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6">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6">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6">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6">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6">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6">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6">
        <f t="shared" ca="1" si="8"/>
        <v>0</v>
      </c>
      <c r="S234" s="246"/>
      <c r="T234" s="246">
        <f ca="1">+T235</f>
        <v>0</v>
      </c>
      <c r="U234" s="245">
        <f t="shared" si="9"/>
        <v>1</v>
      </c>
      <c r="V234" s="348" t="str">
        <f>+VLOOKUP(A234,bd_lista!$A$3:$E$590,5,FALSE)</f>
        <v>Instituciones Descentralizadas</v>
      </c>
      <c r="W234" s="456" t="str">
        <f>+V234</f>
        <v>Instituciones Descentralizadas</v>
      </c>
      <c r="X234" s="245">
        <f>+VLOOKUP(A234,[2]Sheet1!$A$13:$D$744,4,FALSE)</f>
        <v>20</v>
      </c>
      <c r="Y234" s="245" t="str">
        <f>+VLOOKUP(X234,bd_lista!$A$3:$C$590,3,FALSE)</f>
        <v>Ministerio de Defensa</v>
      </c>
      <c r="Z234" s="305">
        <f>+X234</f>
        <v>20</v>
      </c>
      <c r="AA234" s="306" t="str">
        <f>+Y234</f>
        <v>Ministerio de Defensa</v>
      </c>
    </row>
    <row r="235" spans="1:27" ht="15" hidden="1" customHeight="1">
      <c r="A235" s="32">
        <v>245</v>
      </c>
      <c r="B235" s="453"/>
      <c r="C235" s="348" t="str">
        <f>+VLOOKUP(A235,bd_lista!$A$3:$C$590,3,FALSE)</f>
        <v>Servicio Geodésico de Mapas</v>
      </c>
      <c r="D235" s="455"/>
      <c r="E235" s="348" t="s">
        <v>1312</v>
      </c>
      <c r="F235" s="248">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8">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8">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8">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8">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8">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8">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8">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8">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8">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8">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8">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8">
        <f t="shared" ca="1" si="8"/>
        <v>0</v>
      </c>
      <c r="S235" s="248">
        <f ca="1">+R234+R235</f>
        <v>0</v>
      </c>
      <c r="T235" s="248">
        <f ca="1">+S235</f>
        <v>0</v>
      </c>
      <c r="U235" s="247">
        <f t="shared" si="9"/>
        <v>2</v>
      </c>
      <c r="V235" s="348" t="str">
        <f>+VLOOKUP(A235,bd_lista!$A$3:$E$590,5,FALSE)</f>
        <v>Instituciones Descentralizadas</v>
      </c>
      <c r="W235" s="457"/>
      <c r="X235" s="245">
        <f>+VLOOKUP(A235,[2]Sheet1!$A$13:$D$744,4,FALSE)</f>
        <v>20</v>
      </c>
      <c r="Y235" s="245" t="str">
        <f>+VLOOKUP(X235,bd_lista!$A$3:$C$590,3,FALSE)</f>
        <v>Ministerio de Defensa</v>
      </c>
      <c r="Z235" s="303"/>
      <c r="AA235" s="304"/>
    </row>
    <row r="236" spans="1:27" ht="15" customHeight="1">
      <c r="A236" s="255">
        <v>376</v>
      </c>
      <c r="B236" s="452">
        <f>+A236</f>
        <v>376</v>
      </c>
      <c r="C236" s="250" t="str">
        <f>+VLOOKUP(A236,bd_lista!$A$3:$C$590,3,FALSE)</f>
        <v>Agencia Boliviana de Energía Nuclear</v>
      </c>
      <c r="D236" s="454" t="str">
        <f>+C236</f>
        <v>Agencia Boliviana de Energía Nuclear</v>
      </c>
      <c r="E236" s="250" t="s">
        <v>1311</v>
      </c>
      <c r="F236" s="246">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6">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6">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50</v>
      </c>
      <c r="I236" s="246">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6">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6">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6">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6">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6">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6">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6">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6">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6">
        <f t="shared" ca="1" si="8"/>
        <v>50</v>
      </c>
      <c r="S236" s="269"/>
      <c r="T236" s="246">
        <f ca="1">+T237</f>
        <v>314745.3</v>
      </c>
      <c r="U236" s="245">
        <f t="shared" si="9"/>
        <v>1</v>
      </c>
      <c r="V236" s="348" t="str">
        <f>+VLOOKUP(A236,bd_lista!$A$3:$E$590,5,FALSE)</f>
        <v>Instituciones Descentralizadas</v>
      </c>
      <c r="W236" s="456" t="str">
        <f>+V236</f>
        <v>Instituciones Descentralizadas</v>
      </c>
      <c r="X236" s="245">
        <v>78</v>
      </c>
      <c r="Y236" s="245" t="str">
        <f>+VLOOKUP(X236,bd_lista!$A$3:$C$590,3,FALSE)</f>
        <v>Ministerio de Hidrocarburos y Energías</v>
      </c>
      <c r="Z236" s="305">
        <f>+X236</f>
        <v>78</v>
      </c>
      <c r="AA236" s="334" t="str">
        <f>+Y236</f>
        <v>Ministerio de Hidrocarburos y Energías</v>
      </c>
    </row>
    <row r="237" spans="1:27" ht="15" customHeight="1">
      <c r="A237" s="32">
        <v>376</v>
      </c>
      <c r="B237" s="453"/>
      <c r="C237" s="348" t="str">
        <f>+VLOOKUP(A237,bd_lista!$A$3:$C$590,3,FALSE)</f>
        <v>Agencia Boliviana de Energía Nuclear</v>
      </c>
      <c r="D237" s="455"/>
      <c r="E237" s="348" t="s">
        <v>1312</v>
      </c>
      <c r="F237" s="248">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8">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8">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314695.3</v>
      </c>
      <c r="I237" s="248">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8">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8">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8">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8">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8">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8">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8">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8">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8">
        <f t="shared" ca="1" si="8"/>
        <v>314695.3</v>
      </c>
      <c r="S237" s="268">
        <f ca="1">+R236+R237</f>
        <v>314745.3</v>
      </c>
      <c r="T237" s="248">
        <f ca="1">+S237</f>
        <v>314745.3</v>
      </c>
      <c r="U237" s="247">
        <f t="shared" si="9"/>
        <v>2</v>
      </c>
      <c r="V237" s="348" t="str">
        <f>+VLOOKUP(A237,bd_lista!$A$3:$E$590,5,FALSE)</f>
        <v>Instituciones Descentralizadas</v>
      </c>
      <c r="W237" s="457"/>
      <c r="X237" s="245">
        <v>78</v>
      </c>
      <c r="Y237" s="245" t="str">
        <f>+VLOOKUP(X237,bd_lista!$A$3:$C$590,3,FALSE)</f>
        <v>Ministerio de Hidrocarburos y Energías</v>
      </c>
      <c r="Z237" s="303"/>
      <c r="AA237" s="336"/>
    </row>
    <row r="238" spans="1:27" ht="15" customHeight="1">
      <c r="A238" s="255">
        <v>315</v>
      </c>
      <c r="B238" s="452">
        <f>+A238</f>
        <v>315</v>
      </c>
      <c r="C238" s="250" t="str">
        <f>+VLOOKUP(A238,bd_lista!$A$3:$C$590,3,FALSE)</f>
        <v>Autoridad de Fiscalización de Empresas</v>
      </c>
      <c r="D238" s="454" t="str">
        <f>+C238</f>
        <v>Autoridad de Fiscalización de Empresas</v>
      </c>
      <c r="E238" s="250" t="s">
        <v>1311</v>
      </c>
      <c r="F238" s="246">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6">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6">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6">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6">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6">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6">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6">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6">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6">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6">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6">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6">
        <f t="shared" ca="1" si="8"/>
        <v>0</v>
      </c>
      <c r="S238" s="246"/>
      <c r="T238" s="246">
        <f ca="1">+T239</f>
        <v>245742.59</v>
      </c>
      <c r="U238" s="245">
        <f t="shared" si="9"/>
        <v>1</v>
      </c>
      <c r="V238" s="348" t="str">
        <f>+VLOOKUP(A238,bd_lista!$A$3:$E$590,5,FALSE)</f>
        <v>Instituciones Descentralizadas</v>
      </c>
      <c r="W238" s="456" t="str">
        <f>+V238</f>
        <v>Instituciones Descentralizadas</v>
      </c>
      <c r="X238" s="245">
        <f>+VLOOKUP(A238,[2]Sheet1!$A$13:$D$744,4,FALSE)</f>
        <v>41</v>
      </c>
      <c r="Y238" s="245" t="str">
        <f>+VLOOKUP(X238,bd_lista!$A$3:$C$590,3,FALSE)</f>
        <v>Ministerio de Desarrollo Productivo y Economía Plural</v>
      </c>
      <c r="Z238" s="305">
        <f>+X238</f>
        <v>41</v>
      </c>
      <c r="AA238" s="334" t="str">
        <f>+Y238</f>
        <v>Ministerio de Desarrollo Productivo y Economía Plural</v>
      </c>
    </row>
    <row r="239" spans="1:27" ht="15" customHeight="1">
      <c r="A239" s="32">
        <v>315</v>
      </c>
      <c r="B239" s="453"/>
      <c r="C239" s="348" t="str">
        <f>+VLOOKUP(A239,bd_lista!$A$3:$C$590,3,FALSE)</f>
        <v>Autoridad de Fiscalización de Empresas</v>
      </c>
      <c r="D239" s="455"/>
      <c r="E239" s="348" t="s">
        <v>1312</v>
      </c>
      <c r="F239" s="248">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8">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8">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245742.59</v>
      </c>
      <c r="I239" s="248">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8">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8">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8">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8">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8">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8">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8">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8">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8">
        <f t="shared" ca="1" si="8"/>
        <v>245742.59</v>
      </c>
      <c r="S239" s="248">
        <f ca="1">+R238+R239</f>
        <v>245742.59</v>
      </c>
      <c r="T239" s="248">
        <f ca="1">+S239</f>
        <v>245742.59</v>
      </c>
      <c r="U239" s="247">
        <f t="shared" si="9"/>
        <v>2</v>
      </c>
      <c r="V239" s="348" t="str">
        <f>+VLOOKUP(A239,bd_lista!$A$3:$E$590,5,FALSE)</f>
        <v>Instituciones Descentralizadas</v>
      </c>
      <c r="W239" s="457"/>
      <c r="X239" s="245">
        <f>+VLOOKUP(A239,[2]Sheet1!$A$13:$D$744,4,FALSE)</f>
        <v>41</v>
      </c>
      <c r="Y239" s="245" t="str">
        <f>+VLOOKUP(X239,bd_lista!$A$3:$C$590,3,FALSE)</f>
        <v>Ministerio de Desarrollo Productivo y Economía Plural</v>
      </c>
      <c r="Z239" s="303"/>
      <c r="AA239" s="336"/>
    </row>
    <row r="240" spans="1:27" customFormat="1" ht="15" hidden="1" customHeight="1">
      <c r="A240" s="255">
        <v>346</v>
      </c>
      <c r="B240" s="452">
        <f>+A240</f>
        <v>346</v>
      </c>
      <c r="C240" s="250" t="str">
        <f>+VLOOKUP(A240,bd_lista!$A$3:$C$590,3,FALSE)</f>
        <v>Unidad de Investigaciones Financieras</v>
      </c>
      <c r="D240" s="454" t="str">
        <f>+C240</f>
        <v>Unidad de Investigaciones Financieras</v>
      </c>
      <c r="E240" s="250" t="s">
        <v>1311</v>
      </c>
      <c r="F240" s="246">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6">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6">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6">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6">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6">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6">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6">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6">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6">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6">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6">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6">
        <f t="shared" ca="1" si="8"/>
        <v>0</v>
      </c>
      <c r="S240" s="246"/>
      <c r="T240" s="246">
        <f ca="1">+T241</f>
        <v>0</v>
      </c>
      <c r="U240" s="245">
        <f t="shared" si="9"/>
        <v>1</v>
      </c>
      <c r="V240" s="348" t="str">
        <f>+VLOOKUP(A240,bd_lista!$A$3:$E$590,5,FALSE)</f>
        <v>Instituciones Descentralizadas</v>
      </c>
      <c r="W240" s="456" t="str">
        <f>+V240</f>
        <v>Instituciones Descentralizadas</v>
      </c>
      <c r="X240" s="245">
        <f>+VLOOKUP(A240,[2]Sheet1!$A$13:$D$744,4,FALSE)</f>
        <v>35</v>
      </c>
      <c r="Y240" s="245" t="str">
        <f>+VLOOKUP(X240,bd_lista!$A$3:$C$590,3,FALSE)</f>
        <v>Ministerio de Economía y Finanzas Públicas</v>
      </c>
      <c r="Z240" s="305">
        <f>+X240</f>
        <v>35</v>
      </c>
      <c r="AA240" s="334" t="str">
        <f>+Y240</f>
        <v>Ministerio de Economía y Finanzas Públicas</v>
      </c>
    </row>
    <row r="241" spans="1:27" customFormat="1" ht="15" hidden="1" customHeight="1">
      <c r="A241" s="32">
        <v>346</v>
      </c>
      <c r="B241" s="453"/>
      <c r="C241" s="348" t="str">
        <f>+VLOOKUP(A241,bd_lista!$A$3:$C$590,3,FALSE)</f>
        <v>Unidad de Investigaciones Financieras</v>
      </c>
      <c r="D241" s="455"/>
      <c r="E241" s="348" t="s">
        <v>1312</v>
      </c>
      <c r="F241" s="248">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8">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8">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8">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8">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8">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8">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8">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8">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8">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8">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8">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8">
        <f t="shared" ca="1" si="8"/>
        <v>0</v>
      </c>
      <c r="S241" s="248">
        <f ca="1">+R240+R241</f>
        <v>0</v>
      </c>
      <c r="T241" s="248">
        <f ca="1">+S241</f>
        <v>0</v>
      </c>
      <c r="U241" s="247">
        <f t="shared" si="9"/>
        <v>2</v>
      </c>
      <c r="V241" s="348" t="str">
        <f>+VLOOKUP(A241,bd_lista!$A$3:$E$590,5,FALSE)</f>
        <v>Instituciones Descentralizadas</v>
      </c>
      <c r="W241" s="457"/>
      <c r="X241" s="245">
        <f>+VLOOKUP(A241,[2]Sheet1!$A$13:$D$744,4,FALSE)</f>
        <v>35</v>
      </c>
      <c r="Y241" s="245" t="str">
        <f>+VLOOKUP(X241,bd_lista!$A$3:$C$590,3,FALSE)</f>
        <v>Ministerio de Economía y Finanzas Públicas</v>
      </c>
      <c r="Z241" s="303"/>
      <c r="AA241" s="336"/>
    </row>
    <row r="242" spans="1:27" ht="15" hidden="1" customHeight="1">
      <c r="A242" s="32">
        <v>661</v>
      </c>
      <c r="B242" s="452">
        <f>+A242</f>
        <v>661</v>
      </c>
      <c r="C242" s="250" t="str">
        <f>+VLOOKUP(A242,bd_lista!$A$3:$C$590,3,FALSE)</f>
        <v>Tribunal Constitucional Plurinacional</v>
      </c>
      <c r="D242" s="454" t="str">
        <f>+C242</f>
        <v>Tribunal Constitucional Plurinacional</v>
      </c>
      <c r="E242" s="250" t="s">
        <v>1311</v>
      </c>
      <c r="F242" s="246">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6">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6">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6">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6">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6">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6">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6">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6">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6">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6">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6">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6">
        <f t="shared" ca="1" si="8"/>
        <v>0</v>
      </c>
      <c r="S242" s="269"/>
      <c r="T242" s="246">
        <f ca="1">+T243</f>
        <v>0</v>
      </c>
      <c r="U242" s="245">
        <f t="shared" si="9"/>
        <v>1</v>
      </c>
      <c r="V242" s="348" t="str">
        <f>+VLOOKUP(A242,bd_lista!$A$3:$E$590,5,FALSE)</f>
        <v>Instituciones Descentralizadas</v>
      </c>
      <c r="W242" s="456" t="str">
        <f>+V242</f>
        <v>Instituciones Descentralizadas</v>
      </c>
      <c r="X242" s="245">
        <f>+VLOOKUP(A242,[2]Sheet1!$A$13:$D$744,4,FALSE)</f>
        <v>0</v>
      </c>
      <c r="Y242" s="245" t="e">
        <f>+VLOOKUP(X242,bd_lista!$A$3:$C$590,3,FALSE)</f>
        <v>#N/A</v>
      </c>
      <c r="Z242" s="305">
        <f>+X242</f>
        <v>0</v>
      </c>
      <c r="AA242" s="334" t="e">
        <f>+Y242</f>
        <v>#N/A</v>
      </c>
    </row>
    <row r="243" spans="1:27" ht="15" hidden="1" customHeight="1">
      <c r="A243" s="32">
        <v>661</v>
      </c>
      <c r="B243" s="453"/>
      <c r="C243" s="348" t="str">
        <f>+VLOOKUP(A243,bd_lista!$A$3:$C$590,3,FALSE)</f>
        <v>Tribunal Constitucional Plurinacional</v>
      </c>
      <c r="D243" s="455"/>
      <c r="E243" s="348" t="s">
        <v>1312</v>
      </c>
      <c r="F243" s="248">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8">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8">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8">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8">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8">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8">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8">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8">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8">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8">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8">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8">
        <f t="shared" ca="1" si="8"/>
        <v>0</v>
      </c>
      <c r="S243" s="268">
        <f ca="1">+R242+R243</f>
        <v>0</v>
      </c>
      <c r="T243" s="248">
        <f ca="1">+S243</f>
        <v>0</v>
      </c>
      <c r="U243" s="247">
        <f t="shared" si="9"/>
        <v>2</v>
      </c>
      <c r="V243" s="348" t="str">
        <f>+VLOOKUP(A243,bd_lista!$A$3:$E$590,5,FALSE)</f>
        <v>Instituciones Descentralizadas</v>
      </c>
      <c r="W243" s="457"/>
      <c r="X243" s="245">
        <f>+VLOOKUP(A243,[2]Sheet1!$A$13:$D$744,4,FALSE)</f>
        <v>0</v>
      </c>
      <c r="Y243" s="245" t="e">
        <f>+VLOOKUP(X243,bd_lista!$A$3:$C$590,3,FALSE)</f>
        <v>#N/A</v>
      </c>
      <c r="Z243" s="303"/>
      <c r="AA243" s="336"/>
    </row>
    <row r="244" spans="1:27" ht="15" customHeight="1">
      <c r="A244" s="255">
        <v>244</v>
      </c>
      <c r="B244" s="452">
        <f>+A244</f>
        <v>244</v>
      </c>
      <c r="C244" s="250" t="str">
        <f>+VLOOKUP(A244,bd_lista!$A$3:$C$590,3,FALSE)</f>
        <v>Servicio Nacional de Aerofotogrametría</v>
      </c>
      <c r="D244" s="454" t="str">
        <f>+C244</f>
        <v>Servicio Nacional de Aerofotogrametría</v>
      </c>
      <c r="E244" s="250" t="s">
        <v>1311</v>
      </c>
      <c r="F244" s="246">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6">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6">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6">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6">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6">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6">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6">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6">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6">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6">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4">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6">
        <f t="shared" ca="1" si="8"/>
        <v>0</v>
      </c>
      <c r="S244" s="246"/>
      <c r="T244" s="246">
        <f ca="1">+T245</f>
        <v>205494</v>
      </c>
      <c r="U244" s="245">
        <f t="shared" si="9"/>
        <v>1</v>
      </c>
      <c r="V244" s="348" t="str">
        <f>+VLOOKUP(A244,bd_lista!$A$3:$E$590,5,FALSE)</f>
        <v>Instituciones Descentralizadas</v>
      </c>
      <c r="W244" s="456" t="str">
        <f>+V244</f>
        <v>Instituciones Descentralizadas</v>
      </c>
      <c r="X244" s="245">
        <f>+VLOOKUP(A244,[2]Sheet1!$A$13:$D$744,4,FALSE)</f>
        <v>20</v>
      </c>
      <c r="Y244" s="245" t="str">
        <f>+VLOOKUP(X244,bd_lista!$A$3:$C$590,3,FALSE)</f>
        <v>Ministerio de Defensa</v>
      </c>
      <c r="Z244" s="305">
        <f>+X244</f>
        <v>20</v>
      </c>
      <c r="AA244" s="306" t="str">
        <f>+Y244</f>
        <v>Ministerio de Defensa</v>
      </c>
    </row>
    <row r="245" spans="1:27" ht="15" customHeight="1">
      <c r="A245" s="32">
        <v>244</v>
      </c>
      <c r="B245" s="453"/>
      <c r="C245" s="348" t="str">
        <f>+VLOOKUP(A245,bd_lista!$A$3:$C$590,3,FALSE)</f>
        <v>Servicio Nacional de Aerofotogrametría</v>
      </c>
      <c r="D245" s="455"/>
      <c r="E245" s="348" t="s">
        <v>1312</v>
      </c>
      <c r="F245" s="248">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8">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8">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205494</v>
      </c>
      <c r="I245" s="248">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8">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8">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8">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8">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8">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8">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8">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8">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8">
        <f t="shared" ca="1" si="8"/>
        <v>205494</v>
      </c>
      <c r="S245" s="248">
        <f ca="1">+R244+R245</f>
        <v>205494</v>
      </c>
      <c r="T245" s="248">
        <f ca="1">+S245</f>
        <v>205494</v>
      </c>
      <c r="U245" s="247">
        <f t="shared" si="9"/>
        <v>2</v>
      </c>
      <c r="V245" s="348" t="str">
        <f>+VLOOKUP(A245,bd_lista!$A$3:$E$590,5,FALSE)</f>
        <v>Instituciones Descentralizadas</v>
      </c>
      <c r="W245" s="457"/>
      <c r="X245" s="245">
        <f>+VLOOKUP(A245,[2]Sheet1!$A$13:$D$744,4,FALSE)</f>
        <v>20</v>
      </c>
      <c r="Y245" s="245" t="str">
        <f>+VLOOKUP(X245,bd_lista!$A$3:$C$590,3,FALSE)</f>
        <v>Ministerio de Defensa</v>
      </c>
      <c r="Z245" s="303"/>
      <c r="AA245" s="304"/>
    </row>
    <row r="246" spans="1:27" customFormat="1" ht="15" hidden="1" customHeight="1">
      <c r="A246" s="255">
        <v>313</v>
      </c>
      <c r="B246" s="452">
        <f>+A246</f>
        <v>313</v>
      </c>
      <c r="C246" s="250" t="str">
        <f>+VLOOKUP(A246,bd_lista!$A$3:$C$590,3,FALSE)</f>
        <v>Autoridad de Fiscalización y Control de Pensiones y Seguros - APS</v>
      </c>
      <c r="D246" s="454" t="str">
        <f>+C246</f>
        <v>Autoridad de Fiscalización y Control de Pensiones y Seguros - APS</v>
      </c>
      <c r="E246" s="250" t="s">
        <v>1311</v>
      </c>
      <c r="F246" s="246">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6">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6">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6">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6">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6">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6">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6">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6">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6">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6">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6">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6">
        <f t="shared" ca="1" si="8"/>
        <v>0</v>
      </c>
      <c r="S246" s="246"/>
      <c r="T246" s="246">
        <f ca="1">+T247</f>
        <v>0</v>
      </c>
      <c r="U246" s="245">
        <f t="shared" si="9"/>
        <v>1</v>
      </c>
      <c r="V246" s="348" t="str">
        <f>+VLOOKUP(A246,bd_lista!$A$3:$E$590,5,FALSE)</f>
        <v>Instituciones Descentralizadas</v>
      </c>
      <c r="W246" s="456" t="str">
        <f>+V246</f>
        <v>Instituciones Descentralizadas</v>
      </c>
      <c r="X246" s="245">
        <f>+VLOOKUP(A246,[2]Sheet1!$A$13:$D$744,4,FALSE)</f>
        <v>35</v>
      </c>
      <c r="Y246" s="245" t="str">
        <f>+VLOOKUP(X246,bd_lista!$A$3:$C$590,3,FALSE)</f>
        <v>Ministerio de Economía y Finanzas Públicas</v>
      </c>
      <c r="Z246" s="305">
        <f>+X246</f>
        <v>35</v>
      </c>
      <c r="AA246" s="306" t="str">
        <f>+Y246</f>
        <v>Ministerio de Economía y Finanzas Públicas</v>
      </c>
    </row>
    <row r="247" spans="1:27" customFormat="1" ht="15" hidden="1" customHeight="1">
      <c r="A247" s="32">
        <v>313</v>
      </c>
      <c r="B247" s="453"/>
      <c r="C247" s="348" t="str">
        <f>+VLOOKUP(A247,bd_lista!$A$3:$C$590,3,FALSE)</f>
        <v>Autoridad de Fiscalización y Control de Pensiones y Seguros - APS</v>
      </c>
      <c r="D247" s="455"/>
      <c r="E247" s="348" t="s">
        <v>1312</v>
      </c>
      <c r="F247" s="248">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8">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8">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8">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8">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8">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8">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8">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8">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8">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8">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8">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8">
        <f t="shared" ca="1" si="8"/>
        <v>0</v>
      </c>
      <c r="S247" s="248">
        <f ca="1">+R246+R247</f>
        <v>0</v>
      </c>
      <c r="T247" s="248">
        <f ca="1">+S247</f>
        <v>0</v>
      </c>
      <c r="U247" s="247">
        <f t="shared" si="9"/>
        <v>2</v>
      </c>
      <c r="V247" s="348" t="str">
        <f>+VLOOKUP(A247,bd_lista!$A$3:$E$590,5,FALSE)</f>
        <v>Instituciones Descentralizadas</v>
      </c>
      <c r="W247" s="457"/>
      <c r="X247" s="245">
        <f>+VLOOKUP(A247,[2]Sheet1!$A$13:$D$744,4,FALSE)</f>
        <v>35</v>
      </c>
      <c r="Y247" s="245" t="str">
        <f>+VLOOKUP(X247,bd_lista!$A$3:$C$590,3,FALSE)</f>
        <v>Ministerio de Economía y Finanzas Públicas</v>
      </c>
      <c r="Z247" s="303"/>
      <c r="AA247" s="304"/>
    </row>
    <row r="248" spans="1:27" ht="15" hidden="1" customHeight="1">
      <c r="A248" s="32">
        <v>272</v>
      </c>
      <c r="B248" s="452">
        <f>+A248</f>
        <v>272</v>
      </c>
      <c r="C248" s="250" t="str">
        <f>+VLOOKUP(A248,bd_lista!$A$3:$C$590,3,FALSE)</f>
        <v>Direc. Dptal. de Educación Beni</v>
      </c>
      <c r="D248" s="454" t="str">
        <f>+C248</f>
        <v>Direc. Dptal. de Educación Beni</v>
      </c>
      <c r="E248" s="250" t="s">
        <v>1311</v>
      </c>
      <c r="F248" s="246">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6">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6">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6">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6">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6">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6">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6">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6">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6">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6">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6">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6">
        <f t="shared" ca="1" si="8"/>
        <v>0</v>
      </c>
      <c r="S248" s="246"/>
      <c r="T248" s="246">
        <f ca="1">+T249</f>
        <v>0</v>
      </c>
      <c r="U248" s="245">
        <f t="shared" si="9"/>
        <v>1</v>
      </c>
      <c r="V248" s="348" t="str">
        <f>+VLOOKUP(A248,bd_lista!$A$3:$E$590,5,FALSE)</f>
        <v>Instituciones Descentralizadas</v>
      </c>
      <c r="W248" s="456" t="str">
        <f>+V248</f>
        <v>Instituciones Descentralizadas</v>
      </c>
      <c r="X248" s="245">
        <f>+VLOOKUP(A248,[2]Sheet1!$A$13:$D$744,4,FALSE)</f>
        <v>16</v>
      </c>
      <c r="Y248" s="245" t="str">
        <f>+VLOOKUP(X248,bd_lista!$A$3:$C$590,3,FALSE)</f>
        <v>Ministerio de Educación</v>
      </c>
      <c r="Z248" s="305">
        <f>+X248</f>
        <v>16</v>
      </c>
      <c r="AA248" s="334" t="str">
        <f>+Y248</f>
        <v>Ministerio de Educación</v>
      </c>
    </row>
    <row r="249" spans="1:27" ht="15" hidden="1" customHeight="1">
      <c r="A249" s="32">
        <v>272</v>
      </c>
      <c r="B249" s="453"/>
      <c r="C249" s="348" t="str">
        <f>+VLOOKUP(A249,bd_lista!$A$3:$C$590,3,FALSE)</f>
        <v>Direc. Dptal. de Educación Beni</v>
      </c>
      <c r="D249" s="455"/>
      <c r="E249" s="348" t="s">
        <v>1312</v>
      </c>
      <c r="F249" s="248">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8">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8">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8">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8">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8">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8">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8">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8">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8">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8">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8">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8">
        <f t="shared" ca="1" si="8"/>
        <v>0</v>
      </c>
      <c r="S249" s="248">
        <f ca="1">+R248+R249</f>
        <v>0</v>
      </c>
      <c r="T249" s="248">
        <f ca="1">+S249</f>
        <v>0</v>
      </c>
      <c r="U249" s="247">
        <f t="shared" si="9"/>
        <v>2</v>
      </c>
      <c r="V249" s="348" t="str">
        <f>+VLOOKUP(A249,bd_lista!$A$3:$E$590,5,FALSE)</f>
        <v>Instituciones Descentralizadas</v>
      </c>
      <c r="W249" s="457"/>
      <c r="X249" s="245">
        <f>+VLOOKUP(A249,[2]Sheet1!$A$13:$D$744,4,FALSE)</f>
        <v>16</v>
      </c>
      <c r="Y249" s="245" t="str">
        <f>+VLOOKUP(X249,bd_lista!$A$3:$C$590,3,FALSE)</f>
        <v>Ministerio de Educación</v>
      </c>
      <c r="Z249" s="303"/>
      <c r="AA249" s="336"/>
    </row>
    <row r="250" spans="1:27" ht="15" hidden="1" customHeight="1">
      <c r="A250" s="255">
        <v>201</v>
      </c>
      <c r="B250" s="452">
        <f>+A250</f>
        <v>201</v>
      </c>
      <c r="C250" s="250" t="str">
        <f>+VLOOKUP(A250,bd_lista!$A$3:$C$590,3,FALSE)</f>
        <v>Agencia para el Des. de las Macroreg. y Zonas Fronterizas</v>
      </c>
      <c r="D250" s="454" t="str">
        <f>+C250</f>
        <v>Agencia para el Des. de las Macroreg. y Zonas Fronterizas</v>
      </c>
      <c r="E250" s="250" t="s">
        <v>1311</v>
      </c>
      <c r="F250" s="246">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6">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6">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6">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6">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6">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6">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6">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6">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6">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6">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6">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6">
        <f t="shared" ca="1" si="8"/>
        <v>0</v>
      </c>
      <c r="S250" s="246"/>
      <c r="T250" s="246">
        <f ca="1">+T251</f>
        <v>0</v>
      </c>
      <c r="U250" s="245">
        <f t="shared" si="9"/>
        <v>1</v>
      </c>
      <c r="V250" s="348" t="str">
        <f>+VLOOKUP(A250,bd_lista!$A$3:$E$590,5,FALSE)</f>
        <v>Instituciones Descentralizadas</v>
      </c>
      <c r="W250" s="456" t="str">
        <f>+V250</f>
        <v>Instituciones Descentralizadas</v>
      </c>
      <c r="X250" s="245">
        <f>+VLOOKUP(A250,[2]Sheet1!$A$13:$D$744,4,FALSE)</f>
        <v>66</v>
      </c>
      <c r="Y250" s="245" t="str">
        <f>+VLOOKUP(X250,bd_lista!$A$3:$C$590,3,FALSE)</f>
        <v>Ministerio de Planificación del Desarrollo</v>
      </c>
      <c r="Z250" s="305">
        <f>+X250</f>
        <v>66</v>
      </c>
      <c r="AA250" s="306" t="str">
        <f>+Y250</f>
        <v>Ministerio de Planificación del Desarrollo</v>
      </c>
    </row>
    <row r="251" spans="1:27" ht="15" hidden="1" customHeight="1">
      <c r="A251" s="32">
        <v>201</v>
      </c>
      <c r="B251" s="453"/>
      <c r="C251" s="348" t="str">
        <f>+VLOOKUP(A251,bd_lista!$A$3:$C$590,3,FALSE)</f>
        <v>Agencia para el Des. de las Macroreg. y Zonas Fronterizas</v>
      </c>
      <c r="D251" s="455"/>
      <c r="E251" s="348" t="s">
        <v>1312</v>
      </c>
      <c r="F251" s="248">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8">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8">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8">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8">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8">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8">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8">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8">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8">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8">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8">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8">
        <f t="shared" ca="1" si="8"/>
        <v>0</v>
      </c>
      <c r="S251" s="248">
        <f ca="1">+R250+R251</f>
        <v>0</v>
      </c>
      <c r="T251" s="248">
        <f ca="1">+S251</f>
        <v>0</v>
      </c>
      <c r="U251" s="247">
        <f t="shared" si="9"/>
        <v>2</v>
      </c>
      <c r="V251" s="348" t="str">
        <f>+VLOOKUP(A251,bd_lista!$A$3:$E$590,5,FALSE)</f>
        <v>Instituciones Descentralizadas</v>
      </c>
      <c r="W251" s="457"/>
      <c r="X251" s="245">
        <f>+VLOOKUP(A251,[2]Sheet1!$A$13:$D$744,4,FALSE)</f>
        <v>66</v>
      </c>
      <c r="Y251" s="245" t="str">
        <f>+VLOOKUP(X251,bd_lista!$A$3:$C$590,3,FALSE)</f>
        <v>Ministerio de Planificación del Desarrollo</v>
      </c>
      <c r="Z251" s="303"/>
      <c r="AA251" s="304"/>
    </row>
    <row r="252" spans="1:27" customFormat="1" ht="15" customHeight="1">
      <c r="A252" s="255">
        <v>253</v>
      </c>
      <c r="B252" s="452">
        <f>+A252</f>
        <v>253</v>
      </c>
      <c r="C252" s="250" t="str">
        <f>+VLOOKUP(A252,bd_lista!$A$3:$C$590,3,FALSE)</f>
        <v>Entidad Ejecutora de Medio Ambiente y Agua</v>
      </c>
      <c r="D252" s="454" t="str">
        <f>+C252</f>
        <v>Entidad Ejecutora de Medio Ambiente y Agua</v>
      </c>
      <c r="E252" s="250" t="s">
        <v>1311</v>
      </c>
      <c r="F252" s="246">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6">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6">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6">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6">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6">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6">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6">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6">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6">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6">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6">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6">
        <f t="shared" ca="1" si="8"/>
        <v>0</v>
      </c>
      <c r="S252" s="246"/>
      <c r="T252" s="246">
        <f ca="1">+T253</f>
        <v>167741.72</v>
      </c>
      <c r="U252" s="245">
        <f t="shared" si="9"/>
        <v>1</v>
      </c>
      <c r="V252" s="348" t="str">
        <f>+VLOOKUP(A252,bd_lista!$A$3:$E$590,5,FALSE)</f>
        <v>Instituciones Descentralizadas</v>
      </c>
      <c r="W252" s="456" t="str">
        <f>+V252</f>
        <v>Instituciones Descentralizadas</v>
      </c>
      <c r="X252" s="245">
        <f>+VLOOKUP(A252,[2]Sheet1!$A$13:$D$744,4,FALSE)</f>
        <v>86</v>
      </c>
      <c r="Y252" s="245" t="str">
        <f>+VLOOKUP(X252,bd_lista!$A$3:$C$590,3,FALSE)</f>
        <v>Ministerio de Medio Ambiente y Agua</v>
      </c>
      <c r="Z252" s="305">
        <f>+X252</f>
        <v>86</v>
      </c>
      <c r="AA252" s="334" t="str">
        <f>+Y252</f>
        <v>Ministerio de Medio Ambiente y Agua</v>
      </c>
    </row>
    <row r="253" spans="1:27" customFormat="1" ht="15" customHeight="1">
      <c r="A253" s="32">
        <v>253</v>
      </c>
      <c r="B253" s="453"/>
      <c r="C253" s="348" t="str">
        <f>+VLOOKUP(A253,bd_lista!$A$3:$C$590,3,FALSE)</f>
        <v>Entidad Ejecutora de Medio Ambiente y Agua</v>
      </c>
      <c r="D253" s="455"/>
      <c r="E253" s="348" t="s">
        <v>1312</v>
      </c>
      <c r="F253" s="248">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8">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8">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167741.72</v>
      </c>
      <c r="I253" s="248">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8">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8">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8">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8">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8">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8">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8">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8">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8">
        <f t="shared" ca="1" si="8"/>
        <v>167741.72</v>
      </c>
      <c r="S253" s="248">
        <f ca="1">+R252+R253</f>
        <v>167741.72</v>
      </c>
      <c r="T253" s="248">
        <f ca="1">+S253</f>
        <v>167741.72</v>
      </c>
      <c r="U253" s="247">
        <f t="shared" si="9"/>
        <v>2</v>
      </c>
      <c r="V253" s="348" t="str">
        <f>+VLOOKUP(A253,bd_lista!$A$3:$E$590,5,FALSE)</f>
        <v>Instituciones Descentralizadas</v>
      </c>
      <c r="W253" s="457"/>
      <c r="X253" s="245">
        <f>+VLOOKUP(A253,[2]Sheet1!$A$13:$D$744,4,FALSE)</f>
        <v>86</v>
      </c>
      <c r="Y253" s="245" t="str">
        <f>+VLOOKUP(X253,bd_lista!$A$3:$C$590,3,FALSE)</f>
        <v>Ministerio de Medio Ambiente y Agua</v>
      </c>
      <c r="Z253" s="303"/>
      <c r="AA253" s="336"/>
    </row>
    <row r="254" spans="1:27" ht="15" customHeight="1">
      <c r="A254" s="32">
        <v>681</v>
      </c>
      <c r="B254" s="452">
        <f>+A254</f>
        <v>681</v>
      </c>
      <c r="C254" s="250" t="str">
        <f>+VLOOKUP(A254,bd_lista!$A$3:$C$590,3,FALSE)</f>
        <v>Ministerio Público</v>
      </c>
      <c r="D254" s="454" t="str">
        <f>+C254</f>
        <v>Ministerio Público</v>
      </c>
      <c r="E254" s="250" t="s">
        <v>1311</v>
      </c>
      <c r="F254" s="246">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6">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6">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6">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6">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6">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6">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6">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6">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6">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6">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6">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6">
        <f t="shared" ca="1" si="8"/>
        <v>0</v>
      </c>
      <c r="S254" s="269"/>
      <c r="T254" s="246">
        <f ca="1">+T255</f>
        <v>148868.83000000002</v>
      </c>
      <c r="U254" s="245">
        <f t="shared" si="9"/>
        <v>1</v>
      </c>
      <c r="V254" s="348" t="str">
        <f>+VLOOKUP(A254,bd_lista!$A$3:$E$590,5,FALSE)</f>
        <v>Instituciones Descentralizadas</v>
      </c>
      <c r="W254" s="456" t="str">
        <f>+V254</f>
        <v>Instituciones Descentralizadas</v>
      </c>
      <c r="X254" s="245">
        <v>0</v>
      </c>
      <c r="Y254" s="245" t="e">
        <f>+VLOOKUP(X254,bd_lista!$A$3:$C$590,3,FALSE)</f>
        <v>#N/A</v>
      </c>
      <c r="Z254" s="305">
        <f>+X254</f>
        <v>0</v>
      </c>
      <c r="AA254" s="334" t="e">
        <f>+Y254</f>
        <v>#N/A</v>
      </c>
    </row>
    <row r="255" spans="1:27" ht="15" customHeight="1">
      <c r="A255" s="32">
        <v>681</v>
      </c>
      <c r="B255" s="453"/>
      <c r="C255" s="348" t="str">
        <f>+VLOOKUP(A255,bd_lista!$A$3:$C$590,3,FALSE)</f>
        <v>Ministerio Público</v>
      </c>
      <c r="D255" s="455"/>
      <c r="E255" s="348" t="s">
        <v>1312</v>
      </c>
      <c r="F255" s="248">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6469.73</v>
      </c>
      <c r="G255" s="248">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8">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142399.1</v>
      </c>
      <c r="I255" s="248">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8">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8">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8">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8">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8">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8">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8">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8">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8">
        <f t="shared" ca="1" si="8"/>
        <v>148868.83000000002</v>
      </c>
      <c r="S255" s="268">
        <f ca="1">+R254+R255</f>
        <v>148868.83000000002</v>
      </c>
      <c r="T255" s="248">
        <f ca="1">+S255</f>
        <v>148868.83000000002</v>
      </c>
      <c r="U255" s="247">
        <f t="shared" si="9"/>
        <v>2</v>
      </c>
      <c r="V255" s="348" t="str">
        <f>+VLOOKUP(A255,bd_lista!$A$3:$E$590,5,FALSE)</f>
        <v>Instituciones Descentralizadas</v>
      </c>
      <c r="W255" s="457"/>
      <c r="X255" s="245">
        <v>0</v>
      </c>
      <c r="Y255" s="245" t="e">
        <f>+VLOOKUP(X255,bd_lista!$A$3:$C$590,3,FALSE)</f>
        <v>#N/A</v>
      </c>
      <c r="Z255" s="303"/>
      <c r="AA255" s="336"/>
    </row>
    <row r="256" spans="1:27" ht="15" customHeight="1">
      <c r="A256" s="255">
        <v>269</v>
      </c>
      <c r="B256" s="452">
        <f>+A256</f>
        <v>269</v>
      </c>
      <c r="C256" s="250" t="str">
        <f>+VLOOKUP(A256,bd_lista!$A$3:$C$590,3,FALSE)</f>
        <v>Direc. Dptal. de Educación Potosí</v>
      </c>
      <c r="D256" s="454" t="str">
        <f>+C256</f>
        <v>Direc. Dptal. de Educación Potosí</v>
      </c>
      <c r="E256" s="250" t="s">
        <v>1311</v>
      </c>
      <c r="F256" s="246">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6">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6">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6">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6">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6">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6">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6">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6">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6">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6">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6">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6">
        <f t="shared" ca="1" si="8"/>
        <v>0</v>
      </c>
      <c r="S256" s="246"/>
      <c r="T256" s="246">
        <f ca="1">+T257</f>
        <v>139111.25</v>
      </c>
      <c r="U256" s="245">
        <f t="shared" si="9"/>
        <v>1</v>
      </c>
      <c r="V256" s="348" t="str">
        <f>+VLOOKUP(A256,bd_lista!$A$3:$E$590,5,FALSE)</f>
        <v>Instituciones Descentralizadas</v>
      </c>
      <c r="W256" s="456" t="str">
        <f>+V256</f>
        <v>Instituciones Descentralizadas</v>
      </c>
      <c r="X256" s="245">
        <f>+VLOOKUP(A256,[2]Sheet1!$A$13:$D$744,4,FALSE)</f>
        <v>16</v>
      </c>
      <c r="Y256" s="245" t="str">
        <f>+VLOOKUP(X256,bd_lista!$A$3:$C$590,3,FALSE)</f>
        <v>Ministerio de Educación</v>
      </c>
      <c r="Z256" s="305">
        <f>+X256</f>
        <v>16</v>
      </c>
      <c r="AA256" s="334" t="str">
        <f>+Y256</f>
        <v>Ministerio de Educación</v>
      </c>
    </row>
    <row r="257" spans="1:27" ht="15" customHeight="1">
      <c r="A257" s="32">
        <v>269</v>
      </c>
      <c r="B257" s="453"/>
      <c r="C257" s="348" t="str">
        <f>+VLOOKUP(A257,bd_lista!$A$3:$C$590,3,FALSE)</f>
        <v>Direc. Dptal. de Educación Potosí</v>
      </c>
      <c r="D257" s="455"/>
      <c r="E257" s="348" t="s">
        <v>1312</v>
      </c>
      <c r="F257" s="248">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719.25</v>
      </c>
      <c r="G257" s="248">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8">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138392</v>
      </c>
      <c r="I257" s="248">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8">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8">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8">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8">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8">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8">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8">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8">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8">
        <f t="shared" ca="1" si="8"/>
        <v>139111.25</v>
      </c>
      <c r="S257" s="248">
        <f ca="1">+R256+R257</f>
        <v>139111.25</v>
      </c>
      <c r="T257" s="248">
        <f ca="1">+S257</f>
        <v>139111.25</v>
      </c>
      <c r="U257" s="247">
        <f t="shared" si="9"/>
        <v>2</v>
      </c>
      <c r="V257" s="348" t="str">
        <f>+VLOOKUP(A257,bd_lista!$A$3:$E$590,5,FALSE)</f>
        <v>Instituciones Descentralizadas</v>
      </c>
      <c r="W257" s="457"/>
      <c r="X257" s="245">
        <f>+VLOOKUP(A257,[2]Sheet1!$A$13:$D$744,4,FALSE)</f>
        <v>16</v>
      </c>
      <c r="Y257" s="245" t="str">
        <f>+VLOOKUP(X257,bd_lista!$A$3:$C$590,3,FALSE)</f>
        <v>Ministerio de Educación</v>
      </c>
      <c r="Z257" s="303"/>
      <c r="AA257" s="336"/>
    </row>
    <row r="258" spans="1:27" ht="15" hidden="1" customHeight="1">
      <c r="A258" s="255">
        <v>301</v>
      </c>
      <c r="B258" s="452">
        <f>+A258</f>
        <v>301</v>
      </c>
      <c r="C258" s="250" t="str">
        <f>+VLOOKUP(A258,bd_lista!$A$3:$C$590,3,FALSE)</f>
        <v>Servicio Departamental de Riego - Oruro</v>
      </c>
      <c r="D258" s="454" t="str">
        <f>+C258</f>
        <v>Servicio Departamental de Riego - Oruro</v>
      </c>
      <c r="E258" s="250" t="s">
        <v>1311</v>
      </c>
      <c r="F258" s="246">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6">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6">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6">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6">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6">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6">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6">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6">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6">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6">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6">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6">
        <f t="shared" ca="1" si="8"/>
        <v>0</v>
      </c>
      <c r="S258" s="246"/>
      <c r="T258" s="246">
        <f ca="1">+T259</f>
        <v>0</v>
      </c>
      <c r="U258" s="245">
        <f t="shared" si="9"/>
        <v>1</v>
      </c>
      <c r="V258" s="348" t="str">
        <f>+VLOOKUP(A258,bd_lista!$A$3:$E$590,5,FALSE)</f>
        <v>Instituciones Descentralizadas</v>
      </c>
      <c r="W258" s="456" t="str">
        <f>+V258</f>
        <v>Instituciones Descentralizadas</v>
      </c>
      <c r="X258" s="245">
        <f>+VLOOKUP(A258,[2]Sheet1!$A$13:$D$744,4,FALSE)</f>
        <v>86</v>
      </c>
      <c r="Y258" s="245" t="str">
        <f>+VLOOKUP(X258,bd_lista!$A$3:$C$590,3,FALSE)</f>
        <v>Ministerio de Medio Ambiente y Agua</v>
      </c>
      <c r="Z258" s="305">
        <f>+X258</f>
        <v>86</v>
      </c>
      <c r="AA258" s="306" t="str">
        <f>+Y258</f>
        <v>Ministerio de Medio Ambiente y Agua</v>
      </c>
    </row>
    <row r="259" spans="1:27" ht="15" hidden="1" customHeight="1">
      <c r="A259" s="32">
        <v>301</v>
      </c>
      <c r="B259" s="453"/>
      <c r="C259" s="348" t="str">
        <f>+VLOOKUP(A259,bd_lista!$A$3:$C$590,3,FALSE)</f>
        <v>Servicio Departamental de Riego - Oruro</v>
      </c>
      <c r="D259" s="455"/>
      <c r="E259" s="348" t="s">
        <v>1312</v>
      </c>
      <c r="F259" s="248">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8">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8">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8">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8">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8">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8">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8">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8">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8">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8">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8">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8">
        <f t="shared" ca="1" si="8"/>
        <v>0</v>
      </c>
      <c r="S259" s="248">
        <f ca="1">+R258+R259</f>
        <v>0</v>
      </c>
      <c r="T259" s="248">
        <f ca="1">+S259</f>
        <v>0</v>
      </c>
      <c r="U259" s="247">
        <f t="shared" si="9"/>
        <v>2</v>
      </c>
      <c r="V259" s="348" t="str">
        <f>+VLOOKUP(A259,bd_lista!$A$3:$E$590,5,FALSE)</f>
        <v>Instituciones Descentralizadas</v>
      </c>
      <c r="W259" s="457"/>
      <c r="X259" s="245">
        <f>+VLOOKUP(A259,[2]Sheet1!$A$13:$D$744,4,FALSE)</f>
        <v>86</v>
      </c>
      <c r="Y259" s="245" t="str">
        <f>+VLOOKUP(X259,bd_lista!$A$3:$C$590,3,FALSE)</f>
        <v>Ministerio de Medio Ambiente y Agua</v>
      </c>
      <c r="Z259" s="303"/>
      <c r="AA259" s="304"/>
    </row>
    <row r="260" spans="1:27" ht="15" customHeight="1">
      <c r="A260" s="255">
        <v>109</v>
      </c>
      <c r="B260" s="452">
        <f>+A260</f>
        <v>109</v>
      </c>
      <c r="C260" s="250" t="str">
        <f>+VLOOKUP(A260,bd_lista!$A$3:$C$590,3,FALSE)</f>
        <v>Conservatorio Plurinacional de Musica</v>
      </c>
      <c r="D260" s="454" t="str">
        <f>+C260</f>
        <v>Conservatorio Plurinacional de Musica</v>
      </c>
      <c r="E260" s="250" t="s">
        <v>1311</v>
      </c>
      <c r="F260" s="246">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6">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6">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6">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6">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6">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6">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6">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6">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6">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6">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6">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6">
        <f t="shared" ca="1" si="8"/>
        <v>0</v>
      </c>
      <c r="S260" s="246"/>
      <c r="T260" s="246">
        <f ca="1">+T261</f>
        <v>101597.51999999999</v>
      </c>
      <c r="U260" s="245">
        <f t="shared" si="9"/>
        <v>1</v>
      </c>
      <c r="V260" s="348" t="str">
        <f>+VLOOKUP(A260,bd_lista!$A$3:$E$590,5,FALSE)</f>
        <v>Instituciones Descentralizadas</v>
      </c>
      <c r="W260" s="456" t="str">
        <f>+V260</f>
        <v>Instituciones Descentralizadas</v>
      </c>
      <c r="X260" s="245">
        <f>+VLOOKUP(A260,[2]Sheet1!$A$13:$D$744,4,FALSE)</f>
        <v>16</v>
      </c>
      <c r="Y260" s="245" t="str">
        <f>+VLOOKUP(X260,bd_lista!$A$3:$C$590,3,FALSE)</f>
        <v>Ministerio de Educación</v>
      </c>
      <c r="Z260" s="305">
        <f>+X260</f>
        <v>16</v>
      </c>
      <c r="AA260" s="334" t="str">
        <f>+Y260</f>
        <v>Ministerio de Educación</v>
      </c>
    </row>
    <row r="261" spans="1:27" ht="15" customHeight="1">
      <c r="A261" s="32">
        <v>109</v>
      </c>
      <c r="B261" s="453"/>
      <c r="C261" s="348" t="str">
        <f>+VLOOKUP(A261,bd_lista!$A$3:$C$590,3,FALSE)</f>
        <v>Conservatorio Plurinacional de Musica</v>
      </c>
      <c r="D261" s="455"/>
      <c r="E261" s="348" t="s">
        <v>1312</v>
      </c>
      <c r="F261" s="248">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8">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8">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101597.51999999999</v>
      </c>
      <c r="I261" s="248">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8">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8">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8">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8">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8">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8">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8">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8">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8">
        <f t="shared" ca="1" si="8"/>
        <v>101597.51999999999</v>
      </c>
      <c r="S261" s="248">
        <f ca="1">+R260+R261</f>
        <v>101597.51999999999</v>
      </c>
      <c r="T261" s="248">
        <f ca="1">+S261</f>
        <v>101597.51999999999</v>
      </c>
      <c r="U261" s="247">
        <f t="shared" si="9"/>
        <v>2</v>
      </c>
      <c r="V261" s="348" t="str">
        <f>+VLOOKUP(A261,bd_lista!$A$3:$E$590,5,FALSE)</f>
        <v>Instituciones Descentralizadas</v>
      </c>
      <c r="W261" s="457"/>
      <c r="X261" s="245">
        <f>+VLOOKUP(A261,[2]Sheet1!$A$13:$D$744,4,FALSE)</f>
        <v>16</v>
      </c>
      <c r="Y261" s="245" t="str">
        <f>+VLOOKUP(X261,bd_lista!$A$3:$C$590,3,FALSE)</f>
        <v>Ministerio de Educación</v>
      </c>
      <c r="Z261" s="303"/>
      <c r="AA261" s="336"/>
    </row>
    <row r="262" spans="1:27" ht="15" hidden="1" customHeight="1">
      <c r="A262" s="255">
        <v>385</v>
      </c>
      <c r="B262" s="452">
        <f>+A262</f>
        <v>385</v>
      </c>
      <c r="C262" s="250" t="str">
        <f>+VLOOKUP(A262,bd_lista!$A$3:$C$590,3,FALSE)</f>
        <v>Autoridad de Supervisión de la Seguridad Social de Corto Plazo</v>
      </c>
      <c r="D262" s="454" t="str">
        <f>+C262</f>
        <v>Autoridad de Supervisión de la Seguridad Social de Corto Plazo</v>
      </c>
      <c r="E262" s="250" t="s">
        <v>1311</v>
      </c>
      <c r="F262" s="246">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6">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6">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6">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6">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6">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6">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6">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6">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6">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6">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6">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6">
        <f t="shared" ca="1" si="8"/>
        <v>0</v>
      </c>
      <c r="S262" s="269"/>
      <c r="T262" s="246">
        <f ca="1">+T263</f>
        <v>0</v>
      </c>
      <c r="U262" s="245">
        <f t="shared" si="9"/>
        <v>1</v>
      </c>
      <c r="V262" s="348" t="str">
        <f>+VLOOKUP(A262,bd_lista!$A$3:$E$590,5,FALSE)</f>
        <v>Instituciones Descentralizadas</v>
      </c>
      <c r="W262" s="456" t="str">
        <f>+V262</f>
        <v>Instituciones Descentralizadas</v>
      </c>
      <c r="X262" s="245">
        <f>+VLOOKUP(A262,[2]Sheet1!$A$13:$D$744,4,FALSE)</f>
        <v>46</v>
      </c>
      <c r="Y262" s="245" t="str">
        <f>+VLOOKUP(X262,bd_lista!$A$3:$C$590,3,FALSE)</f>
        <v>Ministerio de Salud y Deportes</v>
      </c>
      <c r="Z262" s="305">
        <f>+X262</f>
        <v>46</v>
      </c>
      <c r="AA262" s="306" t="str">
        <f>+Y262</f>
        <v>Ministerio de Salud y Deportes</v>
      </c>
    </row>
    <row r="263" spans="1:27" ht="15" hidden="1" customHeight="1">
      <c r="A263" s="32">
        <v>385</v>
      </c>
      <c r="B263" s="453"/>
      <c r="C263" s="348" t="str">
        <f>+VLOOKUP(A263,bd_lista!$A$3:$C$590,3,FALSE)</f>
        <v>Autoridad de Supervisión de la Seguridad Social de Corto Plazo</v>
      </c>
      <c r="D263" s="455"/>
      <c r="E263" s="348" t="s">
        <v>1312</v>
      </c>
      <c r="F263" s="248">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8">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8">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8">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8">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8">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8">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8">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8">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8">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8">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8">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8">
        <f t="shared" ca="1" si="8"/>
        <v>0</v>
      </c>
      <c r="S263" s="268">
        <f ca="1">+R262+R263</f>
        <v>0</v>
      </c>
      <c r="T263" s="248">
        <f ca="1">+S263</f>
        <v>0</v>
      </c>
      <c r="U263" s="247">
        <f t="shared" si="9"/>
        <v>2</v>
      </c>
      <c r="V263" s="348" t="str">
        <f>+VLOOKUP(A263,bd_lista!$A$3:$E$590,5,FALSE)</f>
        <v>Instituciones Descentralizadas</v>
      </c>
      <c r="W263" s="457"/>
      <c r="X263" s="245">
        <f>+VLOOKUP(A263,[2]Sheet1!$A$13:$D$744,4,FALSE)</f>
        <v>46</v>
      </c>
      <c r="Y263" s="245" t="str">
        <f>+VLOOKUP(X263,bd_lista!$A$3:$C$590,3,FALSE)</f>
        <v>Ministerio de Salud y Deportes</v>
      </c>
      <c r="Z263" s="303"/>
      <c r="AA263" s="304"/>
    </row>
    <row r="264" spans="1:27" customFormat="1" ht="15" hidden="1" customHeight="1">
      <c r="A264" s="255">
        <v>267</v>
      </c>
      <c r="B264" s="452">
        <f>+A264</f>
        <v>267</v>
      </c>
      <c r="C264" s="250" t="str">
        <f>+VLOOKUP(A264,bd_lista!$A$3:$C$590,3,FALSE)</f>
        <v>Direc. Dptal. de Educación Cochabamba</v>
      </c>
      <c r="D264" s="454" t="str">
        <f>+C264</f>
        <v>Direc. Dptal. de Educación Cochabamba</v>
      </c>
      <c r="E264" s="250" t="s">
        <v>1311</v>
      </c>
      <c r="F264" s="246">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6">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6">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6">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6">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6">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6">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6">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6">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6">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6">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6">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6">
        <f t="shared" ca="1" si="8"/>
        <v>0</v>
      </c>
      <c r="S264" s="246"/>
      <c r="T264" s="246">
        <f ca="1">+T265</f>
        <v>0</v>
      </c>
      <c r="U264" s="245">
        <f t="shared" si="9"/>
        <v>1</v>
      </c>
      <c r="V264" s="348" t="str">
        <f>+VLOOKUP(A264,bd_lista!$A$3:$E$590,5,FALSE)</f>
        <v>Instituciones Descentralizadas</v>
      </c>
      <c r="W264" s="456" t="str">
        <f>+V264</f>
        <v>Instituciones Descentralizadas</v>
      </c>
      <c r="X264" s="245">
        <f>+VLOOKUP(A264,[2]Sheet1!$A$13:$D$744,4,FALSE)</f>
        <v>16</v>
      </c>
      <c r="Y264" s="245" t="str">
        <f>+VLOOKUP(X264,bd_lista!$A$3:$C$590,3,FALSE)</f>
        <v>Ministerio de Educación</v>
      </c>
      <c r="Z264" s="305">
        <f>+X264</f>
        <v>16</v>
      </c>
      <c r="AA264" s="306" t="str">
        <f>+Y264</f>
        <v>Ministerio de Educación</v>
      </c>
    </row>
    <row r="265" spans="1:27" customFormat="1" ht="15" hidden="1" customHeight="1">
      <c r="A265" s="32">
        <v>267</v>
      </c>
      <c r="B265" s="453"/>
      <c r="C265" s="348" t="str">
        <f>+VLOOKUP(A265,bd_lista!$A$3:$C$590,3,FALSE)</f>
        <v>Direc. Dptal. de Educación Cochabamba</v>
      </c>
      <c r="D265" s="455"/>
      <c r="E265" s="348" t="s">
        <v>1312</v>
      </c>
      <c r="F265" s="248">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8">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8">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8">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8">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8">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8">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8">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8">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8">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8">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8">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8">
        <f t="shared" ca="1" si="8"/>
        <v>0</v>
      </c>
      <c r="S265" s="248">
        <f ca="1">+R264+R265</f>
        <v>0</v>
      </c>
      <c r="T265" s="248">
        <f ca="1">+S265</f>
        <v>0</v>
      </c>
      <c r="U265" s="247">
        <f t="shared" si="9"/>
        <v>2</v>
      </c>
      <c r="V265" s="348" t="str">
        <f>+VLOOKUP(A265,bd_lista!$A$3:$E$590,5,FALSE)</f>
        <v>Instituciones Descentralizadas</v>
      </c>
      <c r="W265" s="457"/>
      <c r="X265" s="245">
        <f>+VLOOKUP(A265,[2]Sheet1!$A$13:$D$744,4,FALSE)</f>
        <v>16</v>
      </c>
      <c r="Y265" s="245" t="str">
        <f>+VLOOKUP(X265,bd_lista!$A$3:$C$590,3,FALSE)</f>
        <v>Ministerio de Educación</v>
      </c>
      <c r="Z265" s="303"/>
      <c r="AA265" s="304"/>
    </row>
    <row r="266" spans="1:27" ht="15" customHeight="1">
      <c r="A266" s="32">
        <v>303</v>
      </c>
      <c r="B266" s="452">
        <f>+A266</f>
        <v>303</v>
      </c>
      <c r="C266" s="250" t="str">
        <f>+VLOOKUP(A266,bd_lista!$A$3:$C$590,3,FALSE)</f>
        <v>Servicio Departamental de Riego - Tarija</v>
      </c>
      <c r="D266" s="454" t="str">
        <f>+C266</f>
        <v>Servicio Departamental de Riego - Tarija</v>
      </c>
      <c r="E266" s="250" t="s">
        <v>1311</v>
      </c>
      <c r="F266" s="246">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6">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6">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6">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6">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6">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6">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6">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6">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6">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6">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6">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6">
        <f t="shared" ca="1" si="8"/>
        <v>0</v>
      </c>
      <c r="S266" s="246"/>
      <c r="T266" s="246">
        <f ca="1">+T267</f>
        <v>100000</v>
      </c>
      <c r="U266" s="245">
        <f t="shared" si="9"/>
        <v>1</v>
      </c>
      <c r="V266" s="348" t="str">
        <f>+VLOOKUP(A266,bd_lista!$A$3:$E$590,5,FALSE)</f>
        <v>Instituciones Descentralizadas</v>
      </c>
      <c r="W266" s="456" t="str">
        <f>+V266</f>
        <v>Instituciones Descentralizadas</v>
      </c>
      <c r="X266" s="245">
        <f>+VLOOKUP(A266,[2]Sheet1!$A$13:$D$744,4,FALSE)</f>
        <v>86</v>
      </c>
      <c r="Y266" s="245" t="str">
        <f>+VLOOKUP(X266,bd_lista!$A$3:$C$590,3,FALSE)</f>
        <v>Ministerio de Medio Ambiente y Agua</v>
      </c>
      <c r="Z266" s="305">
        <f>+X266</f>
        <v>86</v>
      </c>
      <c r="AA266" s="306" t="str">
        <f>+Y266</f>
        <v>Ministerio de Medio Ambiente y Agua</v>
      </c>
    </row>
    <row r="267" spans="1:27" ht="15" customHeight="1">
      <c r="A267" s="32">
        <v>303</v>
      </c>
      <c r="B267" s="453"/>
      <c r="C267" s="348" t="str">
        <f>+VLOOKUP(A267,bd_lista!$A$3:$C$590,3,FALSE)</f>
        <v>Servicio Departamental de Riego - Tarija</v>
      </c>
      <c r="D267" s="455"/>
      <c r="E267" s="348" t="s">
        <v>1312</v>
      </c>
      <c r="F267" s="248">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8">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8">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100000</v>
      </c>
      <c r="I267" s="248">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8">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8">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8">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8">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8">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8">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8">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8">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8">
        <f t="shared" ca="1" si="8"/>
        <v>100000</v>
      </c>
      <c r="S267" s="248">
        <f ca="1">+R266+R267</f>
        <v>100000</v>
      </c>
      <c r="T267" s="248">
        <f ca="1">+S267</f>
        <v>100000</v>
      </c>
      <c r="U267" s="247">
        <f t="shared" si="9"/>
        <v>2</v>
      </c>
      <c r="V267" s="348" t="str">
        <f>+VLOOKUP(A267,bd_lista!$A$3:$E$590,5,FALSE)</f>
        <v>Instituciones Descentralizadas</v>
      </c>
      <c r="W267" s="457"/>
      <c r="X267" s="245">
        <f>+VLOOKUP(A267,[2]Sheet1!$A$13:$D$744,4,FALSE)</f>
        <v>86</v>
      </c>
      <c r="Y267" s="245" t="str">
        <f>+VLOOKUP(X267,bd_lista!$A$3:$C$590,3,FALSE)</f>
        <v>Ministerio de Medio Ambiente y Agua</v>
      </c>
      <c r="Z267" s="303"/>
      <c r="AA267" s="304"/>
    </row>
    <row r="268" spans="1:27" customFormat="1" ht="15" hidden="1" customHeight="1">
      <c r="A268" s="255">
        <v>379</v>
      </c>
      <c r="B268" s="452">
        <f>+A268</f>
        <v>379</v>
      </c>
      <c r="C268" s="250" t="str">
        <f>+VLOOKUP(A268,bd_lista!$A$3:$C$590,3,FALSE)</f>
        <v xml:space="preserve">Escuela Boliviana Intercultural de Danza </v>
      </c>
      <c r="D268" s="454" t="str">
        <f>+C268</f>
        <v xml:space="preserve">Escuela Boliviana Intercultural de Danza </v>
      </c>
      <c r="E268" s="250" t="s">
        <v>1311</v>
      </c>
      <c r="F268" s="246">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6">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6">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6">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6">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6">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6">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6">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6">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6">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6">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6">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6">
        <f t="shared" ca="1" si="8"/>
        <v>0</v>
      </c>
      <c r="S268" s="269"/>
      <c r="T268" s="246">
        <f ca="1">+T269</f>
        <v>0</v>
      </c>
      <c r="U268" s="245">
        <f t="shared" si="9"/>
        <v>1</v>
      </c>
      <c r="V268" s="348" t="str">
        <f>+VLOOKUP(A268,bd_lista!$A$3:$E$590,5,FALSE)</f>
        <v>Instituciones Descentralizadas</v>
      </c>
      <c r="W268" s="456" t="str">
        <f>+V268</f>
        <v>Instituciones Descentralizadas</v>
      </c>
      <c r="X268" s="245">
        <f>+VLOOKUP(A268,[2]Sheet1!$A$13:$D$744,4,FALSE)</f>
        <v>16</v>
      </c>
      <c r="Y268" s="245" t="str">
        <f>+VLOOKUP(X268,bd_lista!$A$3:$C$590,3,FALSE)</f>
        <v>Ministerio de Educación</v>
      </c>
      <c r="Z268" s="305">
        <f>+X268</f>
        <v>16</v>
      </c>
      <c r="AA268" s="306" t="str">
        <f>+Y268</f>
        <v>Ministerio de Educación</v>
      </c>
    </row>
    <row r="269" spans="1:27" customFormat="1" ht="15" hidden="1" customHeight="1">
      <c r="A269" s="32">
        <v>379</v>
      </c>
      <c r="B269" s="453"/>
      <c r="C269" s="348" t="str">
        <f>+VLOOKUP(A269,bd_lista!$A$3:$C$590,3,FALSE)</f>
        <v xml:space="preserve">Escuela Boliviana Intercultural de Danza </v>
      </c>
      <c r="D269" s="455"/>
      <c r="E269" s="348" t="s">
        <v>1312</v>
      </c>
      <c r="F269" s="248">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8">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8">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8">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8">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8">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8">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8">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8">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8">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8">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8">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8">
        <f t="shared" ca="1" si="8"/>
        <v>0</v>
      </c>
      <c r="S269" s="268">
        <f ca="1">+R268+R269</f>
        <v>0</v>
      </c>
      <c r="T269" s="248">
        <f ca="1">+S269</f>
        <v>0</v>
      </c>
      <c r="U269" s="247">
        <f t="shared" si="9"/>
        <v>2</v>
      </c>
      <c r="V269" s="348" t="str">
        <f>+VLOOKUP(A269,bd_lista!$A$3:$E$590,5,FALSE)</f>
        <v>Instituciones Descentralizadas</v>
      </c>
      <c r="W269" s="457"/>
      <c r="X269" s="245">
        <f>+VLOOKUP(A269,[2]Sheet1!$A$13:$D$744,4,FALSE)</f>
        <v>16</v>
      </c>
      <c r="Y269" s="245" t="str">
        <f>+VLOOKUP(X269,bd_lista!$A$3:$C$590,3,FALSE)</f>
        <v>Ministerio de Educación</v>
      </c>
      <c r="Z269" s="303"/>
      <c r="AA269" s="304"/>
    </row>
    <row r="270" spans="1:27" customFormat="1" ht="15" customHeight="1">
      <c r="A270" s="32">
        <v>324</v>
      </c>
      <c r="B270" s="452">
        <f>+A270</f>
        <v>324</v>
      </c>
      <c r="C270" s="250" t="str">
        <f>+VLOOKUP(A270,bd_lista!$A$3:$C$590,3,FALSE)</f>
        <v>Escuela Boliviana Intercultural de Música</v>
      </c>
      <c r="D270" s="454" t="str">
        <f>+C270</f>
        <v>Escuela Boliviana Intercultural de Música</v>
      </c>
      <c r="E270" s="250" t="s">
        <v>1311</v>
      </c>
      <c r="F270" s="246">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6">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6">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6">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6">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6">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6">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6">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6">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6">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6">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6">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6">
        <f t="shared" ca="1" si="8"/>
        <v>0</v>
      </c>
      <c r="S270" s="246"/>
      <c r="T270" s="246">
        <f ca="1">+T271</f>
        <v>69405</v>
      </c>
      <c r="U270" s="245">
        <f t="shared" si="9"/>
        <v>1</v>
      </c>
      <c r="V270" s="348" t="str">
        <f>+VLOOKUP(A270,bd_lista!$A$3:$E$590,5,FALSE)</f>
        <v>Instituciones Descentralizadas</v>
      </c>
      <c r="W270" s="456" t="str">
        <f>+V270</f>
        <v>Instituciones Descentralizadas</v>
      </c>
      <c r="X270" s="245">
        <f>+VLOOKUP(A270,[2]Sheet1!$A$13:$D$744,4,FALSE)</f>
        <v>16</v>
      </c>
      <c r="Y270" s="245" t="str">
        <f>+VLOOKUP(X270,bd_lista!$A$3:$C$590,3,FALSE)</f>
        <v>Ministerio de Educación</v>
      </c>
      <c r="Z270" s="305">
        <f>+X270</f>
        <v>16</v>
      </c>
      <c r="AA270" s="306" t="str">
        <f>+Y270</f>
        <v>Ministerio de Educación</v>
      </c>
    </row>
    <row r="271" spans="1:27" customFormat="1" ht="15" customHeight="1">
      <c r="A271" s="32">
        <v>324</v>
      </c>
      <c r="B271" s="453"/>
      <c r="C271" s="348" t="str">
        <f>+VLOOKUP(A271,bd_lista!$A$3:$C$590,3,FALSE)</f>
        <v>Escuela Boliviana Intercultural de Música</v>
      </c>
      <c r="D271" s="455"/>
      <c r="E271" s="348" t="s">
        <v>1312</v>
      </c>
      <c r="F271" s="248">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8">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8">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69405</v>
      </c>
      <c r="I271" s="248">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8">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8">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8">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8">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8">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8">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8">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8">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8">
        <f t="shared" ca="1" si="8"/>
        <v>69405</v>
      </c>
      <c r="S271" s="248">
        <f ca="1">+R270+R271</f>
        <v>69405</v>
      </c>
      <c r="T271" s="246">
        <f ca="1">+S271</f>
        <v>69405</v>
      </c>
      <c r="U271" s="245">
        <f t="shared" si="9"/>
        <v>2</v>
      </c>
      <c r="V271" s="348" t="str">
        <f>+VLOOKUP(A271,bd_lista!$A$3:$E$590,5,FALSE)</f>
        <v>Instituciones Descentralizadas</v>
      </c>
      <c r="W271" s="457"/>
      <c r="X271" s="245">
        <f>+VLOOKUP(A271,[2]Sheet1!$A$13:$D$744,4,FALSE)</f>
        <v>16</v>
      </c>
      <c r="Y271" s="245" t="str">
        <f>+VLOOKUP(X271,bd_lista!$A$3:$C$590,3,FALSE)</f>
        <v>Ministerio de Educación</v>
      </c>
      <c r="Z271" s="303"/>
      <c r="AA271" s="304"/>
    </row>
    <row r="272" spans="1:27" customFormat="1" ht="15" hidden="1" customHeight="1">
      <c r="A272" s="32">
        <v>270</v>
      </c>
      <c r="B272" s="452">
        <f>+A272</f>
        <v>270</v>
      </c>
      <c r="C272" s="250" t="str">
        <f>+VLOOKUP(A272,bd_lista!$A$3:$C$590,3,FALSE)</f>
        <v>Direc. Dptal. de Educación Tarija</v>
      </c>
      <c r="D272" s="454" t="str">
        <f>+C272</f>
        <v>Direc. Dptal. de Educación Tarija</v>
      </c>
      <c r="E272" s="250" t="s">
        <v>1311</v>
      </c>
      <c r="F272" s="246">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6">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6">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6">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6">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6">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6">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6">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6">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6">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6">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6">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6">
        <f t="shared" ca="1" si="8"/>
        <v>0</v>
      </c>
      <c r="S272" s="246"/>
      <c r="T272" s="246">
        <f ca="1">+T273</f>
        <v>0</v>
      </c>
      <c r="U272" s="245">
        <f t="shared" si="9"/>
        <v>1</v>
      </c>
      <c r="V272" s="348" t="str">
        <f>+VLOOKUP(A272,bd_lista!$A$3:$E$590,5,FALSE)</f>
        <v>Instituciones Descentralizadas</v>
      </c>
      <c r="W272" s="456" t="str">
        <f>+V272</f>
        <v>Instituciones Descentralizadas</v>
      </c>
      <c r="X272" s="245">
        <f>+VLOOKUP(A272,[2]Sheet1!$A$13:$D$744,4,FALSE)</f>
        <v>16</v>
      </c>
      <c r="Y272" s="245" t="str">
        <f>+VLOOKUP(X272,bd_lista!$A$3:$C$590,3,FALSE)</f>
        <v>Ministerio de Educación</v>
      </c>
      <c r="Z272" s="305">
        <f>+X272</f>
        <v>16</v>
      </c>
      <c r="AA272" s="334" t="str">
        <f>+Y272</f>
        <v>Ministerio de Educación</v>
      </c>
    </row>
    <row r="273" spans="1:27" customFormat="1" ht="15" hidden="1" customHeight="1">
      <c r="A273" s="32">
        <v>270</v>
      </c>
      <c r="B273" s="453"/>
      <c r="C273" s="348" t="str">
        <f>+VLOOKUP(A273,bd_lista!$A$3:$C$590,3,FALSE)</f>
        <v>Direc. Dptal. de Educación Tarija</v>
      </c>
      <c r="D273" s="455"/>
      <c r="E273" s="348" t="s">
        <v>1312</v>
      </c>
      <c r="F273" s="248">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8">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8">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8">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8">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8">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8">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8">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8">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8">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8">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8">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8">
        <f t="shared" ca="1" si="8"/>
        <v>0</v>
      </c>
      <c r="S273" s="248">
        <f ca="1">+R272+R273</f>
        <v>0</v>
      </c>
      <c r="T273" s="246">
        <f ca="1">+S273</f>
        <v>0</v>
      </c>
      <c r="U273" s="245">
        <f t="shared" si="9"/>
        <v>2</v>
      </c>
      <c r="V273" s="348" t="str">
        <f>+VLOOKUP(A273,bd_lista!$A$3:$E$590,5,FALSE)</f>
        <v>Instituciones Descentralizadas</v>
      </c>
      <c r="W273" s="457"/>
      <c r="X273" s="245">
        <f>+VLOOKUP(A273,[2]Sheet1!$A$13:$D$744,4,FALSE)</f>
        <v>16</v>
      </c>
      <c r="Y273" s="245" t="str">
        <f>+VLOOKUP(X273,bd_lista!$A$3:$C$590,3,FALSE)</f>
        <v>Ministerio de Educación</v>
      </c>
      <c r="Z273" s="303"/>
      <c r="AA273" s="336"/>
    </row>
    <row r="274" spans="1:27" ht="15" customHeight="1">
      <c r="A274" s="32">
        <v>295</v>
      </c>
      <c r="B274" s="452">
        <f>+A274</f>
        <v>295</v>
      </c>
      <c r="C274" s="250" t="str">
        <f>+VLOOKUP(A274,bd_lista!$A$3:$C$590,3,FALSE)</f>
        <v>Univ. Indígena Bol. Comun. Intercult Prod. Casimiro Huanca</v>
      </c>
      <c r="D274" s="454" t="str">
        <f>+C274</f>
        <v>Univ. Indígena Bol. Comun. Intercult Prod. Casimiro Huanca</v>
      </c>
      <c r="E274" s="250" t="s">
        <v>1311</v>
      </c>
      <c r="F274" s="246">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6">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6">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6">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6">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6">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6">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6">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6">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6">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6">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6">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6">
        <f t="shared" ca="1" si="8"/>
        <v>0</v>
      </c>
      <c r="S274" s="246"/>
      <c r="T274" s="246">
        <f ca="1">+T275</f>
        <v>57757</v>
      </c>
      <c r="U274" s="245">
        <f t="shared" si="9"/>
        <v>1</v>
      </c>
      <c r="V274" s="348" t="str">
        <f>+VLOOKUP(A274,bd_lista!$A$3:$E$590,5,FALSE)</f>
        <v>Instituciones Descentralizadas</v>
      </c>
      <c r="W274" s="456" t="str">
        <f>+V274</f>
        <v>Instituciones Descentralizadas</v>
      </c>
      <c r="X274" s="245">
        <f>+VLOOKUP(A274,[2]Sheet1!$A$13:$D$744,4,FALSE)</f>
        <v>16</v>
      </c>
      <c r="Y274" s="245" t="str">
        <f>+VLOOKUP(X274,bd_lista!$A$3:$C$590,3,FALSE)</f>
        <v>Ministerio de Educación</v>
      </c>
      <c r="Z274" s="305">
        <f>+X274</f>
        <v>16</v>
      </c>
      <c r="AA274" s="333" t="str">
        <f>+Y274</f>
        <v>Ministerio de Educación</v>
      </c>
    </row>
    <row r="275" spans="1:27" ht="15" customHeight="1">
      <c r="A275" s="32">
        <v>295</v>
      </c>
      <c r="B275" s="453"/>
      <c r="C275" s="348" t="str">
        <f>+VLOOKUP(A275,bd_lista!$A$3:$C$590,3,FALSE)</f>
        <v>Univ. Indígena Bol. Comun. Intercult Prod. Casimiro Huanca</v>
      </c>
      <c r="D275" s="455"/>
      <c r="E275" s="348" t="s">
        <v>1312</v>
      </c>
      <c r="F275" s="248">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8">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8">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57757</v>
      </c>
      <c r="I275" s="248">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8">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8">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8">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8">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8">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8">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8">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8">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8">
        <f t="shared" ca="1" si="8"/>
        <v>57757</v>
      </c>
      <c r="S275" s="248">
        <f ca="1">+R274+R275</f>
        <v>57757</v>
      </c>
      <c r="T275" s="248">
        <f ca="1">+S275</f>
        <v>57757</v>
      </c>
      <c r="U275" s="247">
        <f t="shared" si="9"/>
        <v>2</v>
      </c>
      <c r="V275" s="348" t="str">
        <f>+VLOOKUP(A275,bd_lista!$A$3:$E$590,5,FALSE)</f>
        <v>Instituciones Descentralizadas</v>
      </c>
      <c r="W275" s="457"/>
      <c r="X275" s="245">
        <f>+VLOOKUP(A275,[2]Sheet1!$A$13:$D$744,4,FALSE)</f>
        <v>16</v>
      </c>
      <c r="Y275" s="245" t="str">
        <f>+VLOOKUP(X275,bd_lista!$A$3:$C$590,3,FALSE)</f>
        <v>Ministerio de Educación</v>
      </c>
      <c r="Z275" s="303"/>
      <c r="AA275" s="335"/>
    </row>
    <row r="276" spans="1:27" customFormat="1" ht="15" customHeight="1">
      <c r="A276" s="255">
        <v>212</v>
      </c>
      <c r="B276" s="452">
        <f>+A276</f>
        <v>212</v>
      </c>
      <c r="C276" s="250" t="str">
        <f>+VLOOKUP(A276,bd_lista!$A$3:$C$590,3,FALSE)</f>
        <v>Instituto Nacional de Reforma Agraria</v>
      </c>
      <c r="D276" s="454" t="str">
        <f>+C276</f>
        <v>Instituto Nacional de Reforma Agraria</v>
      </c>
      <c r="E276" s="250" t="s">
        <v>1311</v>
      </c>
      <c r="F276" s="246">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6">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6">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6">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6">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6">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6">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6">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6">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6">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6">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6">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6">
        <f t="shared" ca="1" si="8"/>
        <v>0</v>
      </c>
      <c r="S276" s="246"/>
      <c r="T276" s="246">
        <f ca="1">+T277</f>
        <v>48226.18</v>
      </c>
      <c r="U276" s="245">
        <f t="shared" si="9"/>
        <v>1</v>
      </c>
      <c r="V276" s="348" t="str">
        <f>+VLOOKUP(A276,bd_lista!$A$3:$E$590,5,FALSE)</f>
        <v>Instituciones Descentralizadas</v>
      </c>
      <c r="W276" s="456" t="str">
        <f>+V276</f>
        <v>Instituciones Descentralizadas</v>
      </c>
      <c r="X276" s="245">
        <f>+VLOOKUP(A276,[2]Sheet1!$A$13:$D$744,4,FALSE)</f>
        <v>47</v>
      </c>
      <c r="Y276" s="245" t="str">
        <f>+VLOOKUP(X276,bd_lista!$A$3:$C$590,3,FALSE)</f>
        <v>Ministerio de Desarrollo Rural y Tierras</v>
      </c>
      <c r="Z276" s="305">
        <f>+X276</f>
        <v>47</v>
      </c>
      <c r="AA276" s="334" t="str">
        <f>+Y276</f>
        <v>Ministerio de Desarrollo Rural y Tierras</v>
      </c>
    </row>
    <row r="277" spans="1:27" customFormat="1" ht="15" customHeight="1">
      <c r="A277" s="32">
        <v>212</v>
      </c>
      <c r="B277" s="453"/>
      <c r="C277" s="348" t="str">
        <f>+VLOOKUP(A277,bd_lista!$A$3:$C$590,3,FALSE)</f>
        <v>Instituto Nacional de Reforma Agraria</v>
      </c>
      <c r="D277" s="455"/>
      <c r="E277" s="348" t="s">
        <v>1312</v>
      </c>
      <c r="F277" s="248">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8">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6355</v>
      </c>
      <c r="H277" s="248">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41871.18</v>
      </c>
      <c r="I277" s="248">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8">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8">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8">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8">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8">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8">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8">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8">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8">
        <f t="shared" ca="1" si="8"/>
        <v>48226.18</v>
      </c>
      <c r="S277" s="248">
        <f ca="1">+R276+R277</f>
        <v>48226.18</v>
      </c>
      <c r="T277" s="246">
        <f ca="1">+S277</f>
        <v>48226.18</v>
      </c>
      <c r="U277" s="245">
        <f t="shared" si="9"/>
        <v>2</v>
      </c>
      <c r="V277" s="348" t="str">
        <f>+VLOOKUP(A277,bd_lista!$A$3:$E$590,5,FALSE)</f>
        <v>Instituciones Descentralizadas</v>
      </c>
      <c r="W277" s="457"/>
      <c r="X277" s="245">
        <f>+VLOOKUP(A277,[2]Sheet1!$A$13:$D$744,4,FALSE)</f>
        <v>47</v>
      </c>
      <c r="Y277" s="245" t="str">
        <f>+VLOOKUP(X277,bd_lista!$A$3:$C$590,3,FALSE)</f>
        <v>Ministerio de Desarrollo Rural y Tierras</v>
      </c>
      <c r="Z277" s="303"/>
      <c r="AA277" s="336"/>
    </row>
    <row r="278" spans="1:27" customFormat="1" ht="15" customHeight="1">
      <c r="A278" s="32">
        <v>130</v>
      </c>
      <c r="B278" s="452">
        <f>+A278</f>
        <v>130</v>
      </c>
      <c r="C278" s="250" t="str">
        <f>+VLOOKUP(A278,bd_lista!$A$3:$C$590,3,FALSE)</f>
        <v>Fondo de Financiamiento para la Minería</v>
      </c>
      <c r="D278" s="454" t="str">
        <f>+C278</f>
        <v>Fondo de Financiamiento para la Minería</v>
      </c>
      <c r="E278" s="250" t="s">
        <v>1311</v>
      </c>
      <c r="F278" s="246">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6">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6">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6">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6">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6">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6">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6">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6">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6">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6">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6">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6">
        <f t="shared" ca="1" si="8"/>
        <v>0</v>
      </c>
      <c r="S278" s="246"/>
      <c r="T278" s="246">
        <f ca="1">+T279</f>
        <v>27927</v>
      </c>
      <c r="U278" s="245">
        <f t="shared" si="9"/>
        <v>1</v>
      </c>
      <c r="V278" s="348" t="str">
        <f>+VLOOKUP(A278,bd_lista!$A$3:$E$590,5,FALSE)</f>
        <v>Instituciones Descentralizadas</v>
      </c>
      <c r="W278" s="456" t="str">
        <f>+V278</f>
        <v>Instituciones Descentralizadas</v>
      </c>
      <c r="X278" s="245">
        <f>+VLOOKUP(A278,[2]Sheet1!$A$13:$D$744,4,FALSE)</f>
        <v>76</v>
      </c>
      <c r="Y278" s="245" t="str">
        <f>+VLOOKUP(X278,bd_lista!$A$3:$C$590,3,FALSE)</f>
        <v>Ministerio de Minería y Metalurgia</v>
      </c>
      <c r="Z278" s="305">
        <f>+X278</f>
        <v>76</v>
      </c>
      <c r="AA278" s="334" t="str">
        <f>+Y278</f>
        <v>Ministerio de Minería y Metalurgia</v>
      </c>
    </row>
    <row r="279" spans="1:27" customFormat="1" ht="15" customHeight="1">
      <c r="A279" s="32">
        <v>130</v>
      </c>
      <c r="B279" s="453"/>
      <c r="C279" s="348" t="str">
        <f>+VLOOKUP(A279,bd_lista!$A$3:$C$590,3,FALSE)</f>
        <v>Fondo de Financiamiento para la Minería</v>
      </c>
      <c r="D279" s="455"/>
      <c r="E279" s="348" t="s">
        <v>1312</v>
      </c>
      <c r="F279" s="248">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8">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8">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27927</v>
      </c>
      <c r="I279" s="248">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8">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8">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8">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8">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8">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8">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8">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8">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8">
        <f t="shared" ca="1" si="8"/>
        <v>27927</v>
      </c>
      <c r="S279" s="248">
        <f ca="1">+R278+R279</f>
        <v>27927</v>
      </c>
      <c r="T279" s="246">
        <f ca="1">+S279</f>
        <v>27927</v>
      </c>
      <c r="U279" s="245">
        <f t="shared" si="9"/>
        <v>2</v>
      </c>
      <c r="V279" s="348" t="str">
        <f>+VLOOKUP(A279,bd_lista!$A$3:$E$590,5,FALSE)</f>
        <v>Instituciones Descentralizadas</v>
      </c>
      <c r="W279" s="457"/>
      <c r="X279" s="245">
        <f>+VLOOKUP(A279,[2]Sheet1!$A$13:$D$744,4,FALSE)</f>
        <v>76</v>
      </c>
      <c r="Y279" s="245" t="str">
        <f>+VLOOKUP(X279,bd_lista!$A$3:$C$590,3,FALSE)</f>
        <v>Ministerio de Minería y Metalurgia</v>
      </c>
      <c r="Z279" s="303"/>
      <c r="AA279" s="336"/>
    </row>
    <row r="280" spans="1:27" customFormat="1" ht="15" hidden="1" customHeight="1">
      <c r="A280" s="32">
        <v>226</v>
      </c>
      <c r="B280" s="452">
        <f>+A280</f>
        <v>226</v>
      </c>
      <c r="C280" s="250" t="str">
        <f>+VLOOKUP(A280,bd_lista!$A$3:$C$590,3,FALSE)</f>
        <v>Servicio Estatal de Autonomías</v>
      </c>
      <c r="D280" s="454" t="str">
        <f>+C280</f>
        <v>Servicio Estatal de Autonomías</v>
      </c>
      <c r="E280" s="250" t="s">
        <v>1311</v>
      </c>
      <c r="F280" s="246">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6">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6">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6">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6">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6">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6">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6">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6">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6">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6">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6">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6">
        <f t="shared" ca="1" si="8"/>
        <v>0</v>
      </c>
      <c r="S280" s="246"/>
      <c r="T280" s="246">
        <f ca="1">+T281</f>
        <v>0</v>
      </c>
      <c r="U280" s="245">
        <f t="shared" si="9"/>
        <v>1</v>
      </c>
      <c r="V280" s="348" t="str">
        <f>+VLOOKUP(A280,bd_lista!$A$3:$E$590,5,FALSE)</f>
        <v>Instituciones Descentralizadas</v>
      </c>
      <c r="W280" s="456" t="str">
        <f>+V280</f>
        <v>Instituciones Descentralizadas</v>
      </c>
      <c r="X280" s="245">
        <f>+VLOOKUP(A280,[2]Sheet1!$A$13:$D$744,4,FALSE)</f>
        <v>25</v>
      </c>
      <c r="Y280" s="245" t="str">
        <f>+VLOOKUP(X280,bd_lista!$A$3:$C$590,3,FALSE)</f>
        <v>Ministerio de la Presidencia</v>
      </c>
      <c r="Z280" s="305">
        <f>+X280</f>
        <v>25</v>
      </c>
      <c r="AA280" s="334" t="str">
        <f>+Y280</f>
        <v>Ministerio de la Presidencia</v>
      </c>
    </row>
    <row r="281" spans="1:27" customFormat="1" ht="15" hidden="1" customHeight="1">
      <c r="A281" s="32">
        <v>226</v>
      </c>
      <c r="B281" s="453"/>
      <c r="C281" s="348" t="str">
        <f>+VLOOKUP(A281,bd_lista!$A$3:$C$590,3,FALSE)</f>
        <v>Servicio Estatal de Autonomías</v>
      </c>
      <c r="D281" s="455"/>
      <c r="E281" s="250" t="s">
        <v>1312</v>
      </c>
      <c r="F281" s="246">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6">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6">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6">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6">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6">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6">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6">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6">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6">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6">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6">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6">
        <f t="shared" ca="1" si="8"/>
        <v>0</v>
      </c>
      <c r="S281" s="246">
        <f ca="1">+R280+R281</f>
        <v>0</v>
      </c>
      <c r="T281" s="246">
        <f ca="1">+S281</f>
        <v>0</v>
      </c>
      <c r="U281" s="245">
        <f t="shared" si="9"/>
        <v>2</v>
      </c>
      <c r="V281" s="348" t="str">
        <f>+VLOOKUP(A281,bd_lista!$A$3:$E$590,5,FALSE)</f>
        <v>Instituciones Descentralizadas</v>
      </c>
      <c r="W281" s="457"/>
      <c r="X281" s="245">
        <f>+VLOOKUP(A281,[2]Sheet1!$A$13:$D$744,4,FALSE)</f>
        <v>25</v>
      </c>
      <c r="Y281" s="245" t="str">
        <f>+VLOOKUP(X281,bd_lista!$A$3:$C$590,3,FALSE)</f>
        <v>Ministerio de la Presidencia</v>
      </c>
      <c r="Z281" s="303"/>
      <c r="AA281" s="336"/>
    </row>
    <row r="282" spans="1:27" customFormat="1" ht="15" customHeight="1">
      <c r="A282" s="32">
        <v>227</v>
      </c>
      <c r="B282" s="452">
        <f>+A282</f>
        <v>227</v>
      </c>
      <c r="C282" s="250" t="str">
        <f>+VLOOKUP(A282,bd_lista!$A$3:$C$590,3,FALSE)</f>
        <v>Zona Franca Comercial e Industrial de Cobija</v>
      </c>
      <c r="D282" s="454" t="str">
        <f>+C282</f>
        <v>Zona Franca Comercial e Industrial de Cobija</v>
      </c>
      <c r="E282" s="250" t="s">
        <v>1311</v>
      </c>
      <c r="F282" s="246">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6">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6">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6">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6">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6">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6">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6">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6">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6">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6">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6">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6">
        <f t="shared" ca="1" si="8"/>
        <v>0</v>
      </c>
      <c r="S282" s="246"/>
      <c r="T282" s="246">
        <f ca="1">+T283</f>
        <v>22881.1</v>
      </c>
      <c r="U282" s="245">
        <f t="shared" si="9"/>
        <v>1</v>
      </c>
      <c r="V282" s="348" t="str">
        <f>+VLOOKUP(A282,bd_lista!$A$3:$E$590,5,FALSE)</f>
        <v>Instituciones Descentralizadas</v>
      </c>
      <c r="W282" s="456" t="str">
        <f>+V282</f>
        <v>Instituciones Descentralizadas</v>
      </c>
      <c r="X282" s="245">
        <f>+VLOOKUP(A282,[2]Sheet1!$A$13:$D$744,4,FALSE)</f>
        <v>41</v>
      </c>
      <c r="Y282" s="245" t="str">
        <f>+VLOOKUP(X282,bd_lista!$A$3:$C$590,3,FALSE)</f>
        <v>Ministerio de Desarrollo Productivo y Economía Plural</v>
      </c>
      <c r="Z282" s="305">
        <f>+X282</f>
        <v>41</v>
      </c>
      <c r="AA282" s="334" t="str">
        <f>+Y282</f>
        <v>Ministerio de Desarrollo Productivo y Economía Plural</v>
      </c>
    </row>
    <row r="283" spans="1:27" customFormat="1" ht="15" customHeight="1">
      <c r="A283" s="32">
        <v>227</v>
      </c>
      <c r="B283" s="453"/>
      <c r="C283" s="348" t="str">
        <f>+VLOOKUP(A283,bd_lista!$A$3:$C$590,3,FALSE)</f>
        <v>Zona Franca Comercial e Industrial de Cobija</v>
      </c>
      <c r="D283" s="455"/>
      <c r="E283" s="348" t="s">
        <v>1312</v>
      </c>
      <c r="F283" s="248">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8">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8">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22881.1</v>
      </c>
      <c r="I283" s="248">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8">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8">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8">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8">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8">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8">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8">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8">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8">
        <f t="shared" ca="1" si="8"/>
        <v>22881.1</v>
      </c>
      <c r="S283" s="248">
        <f ca="1">+R282+R283</f>
        <v>22881.1</v>
      </c>
      <c r="T283" s="248">
        <f ca="1">+S283</f>
        <v>22881.1</v>
      </c>
      <c r="U283" s="247">
        <f t="shared" si="9"/>
        <v>2</v>
      </c>
      <c r="V283" s="348" t="str">
        <f>+VLOOKUP(A283,bd_lista!$A$3:$E$590,5,FALSE)</f>
        <v>Instituciones Descentralizadas</v>
      </c>
      <c r="W283" s="457"/>
      <c r="X283" s="245">
        <f>+VLOOKUP(A283,[2]Sheet1!$A$13:$D$744,4,FALSE)</f>
        <v>41</v>
      </c>
      <c r="Y283" s="245" t="str">
        <f>+VLOOKUP(X283,bd_lista!$A$3:$C$590,3,FALSE)</f>
        <v>Ministerio de Desarrollo Productivo y Economía Plural</v>
      </c>
      <c r="Z283" s="303"/>
      <c r="AA283" s="336"/>
    </row>
    <row r="284" spans="1:27" customFormat="1" ht="15" customHeight="1">
      <c r="A284" s="32">
        <v>108</v>
      </c>
      <c r="B284" s="452">
        <f>+A284</f>
        <v>108</v>
      </c>
      <c r="C284" s="250" t="str">
        <f>+VLOOKUP(A284,bd_lista!$A$3:$C$590,3,FALSE)</f>
        <v>Orquesta Sinfónica Nacional</v>
      </c>
      <c r="D284" s="454" t="str">
        <f>+C284</f>
        <v>Orquesta Sinfónica Nacional</v>
      </c>
      <c r="E284" s="250" t="s">
        <v>1311</v>
      </c>
      <c r="F284" s="246">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6">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6">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6">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6">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6">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6">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6">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6">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6">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6">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6">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6">
        <f t="shared" ref="R284:R347" ca="1" si="10">+SUM(F284:Q284)</f>
        <v>0</v>
      </c>
      <c r="S284" s="246"/>
      <c r="T284" s="246">
        <f ca="1">+T285</f>
        <v>21465</v>
      </c>
      <c r="U284" s="245">
        <f t="shared" ref="U284:U347" si="11">+IF(E284="Débitos",1,2)</f>
        <v>1</v>
      </c>
      <c r="V284" s="348" t="str">
        <f>+VLOOKUP(A284,bd_lista!$A$3:$E$590,5,FALSE)</f>
        <v>Instituciones Descentralizadas</v>
      </c>
      <c r="W284" s="456" t="str">
        <f>+V284</f>
        <v>Instituciones Descentralizadas</v>
      </c>
      <c r="X284" s="245">
        <v>53</v>
      </c>
      <c r="Y284" s="245" t="str">
        <f>+VLOOKUP(X284,bd_lista!$A$3:$C$590,3,FALSE)</f>
        <v>Ministerio de Culturas, Descolonización y Despatriarcalización</v>
      </c>
      <c r="Z284" s="305">
        <f>+X284</f>
        <v>53</v>
      </c>
      <c r="AA284" s="334" t="str">
        <f>+Y284</f>
        <v>Ministerio de Culturas, Descolonización y Despatriarcalización</v>
      </c>
    </row>
    <row r="285" spans="1:27" customFormat="1" ht="15" customHeight="1">
      <c r="A285" s="32">
        <v>108</v>
      </c>
      <c r="B285" s="453"/>
      <c r="C285" s="348" t="str">
        <f>+VLOOKUP(A285,bd_lista!$A$3:$C$590,3,FALSE)</f>
        <v>Orquesta Sinfónica Nacional</v>
      </c>
      <c r="D285" s="455"/>
      <c r="E285" s="250" t="s">
        <v>1312</v>
      </c>
      <c r="F285" s="246">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6">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6">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21465</v>
      </c>
      <c r="I285" s="246">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6">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6">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6">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6">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6">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6">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6">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6">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6">
        <f t="shared" ca="1" si="10"/>
        <v>21465</v>
      </c>
      <c r="S285" s="246">
        <f ca="1">+R284+R285</f>
        <v>21465</v>
      </c>
      <c r="T285" s="246">
        <f ca="1">+S285</f>
        <v>21465</v>
      </c>
      <c r="U285" s="245">
        <f t="shared" si="11"/>
        <v>2</v>
      </c>
      <c r="V285" s="348" t="str">
        <f>+VLOOKUP(A285,bd_lista!$A$3:$E$590,5,FALSE)</f>
        <v>Instituciones Descentralizadas</v>
      </c>
      <c r="W285" s="457"/>
      <c r="X285" s="245">
        <v>53</v>
      </c>
      <c r="Y285" s="245" t="str">
        <f>+VLOOKUP(X285,bd_lista!$A$3:$C$590,3,FALSE)</f>
        <v>Ministerio de Culturas, Descolonización y Despatriarcalización</v>
      </c>
      <c r="Z285" s="303"/>
      <c r="AA285" s="336"/>
    </row>
    <row r="286" spans="1:27" customFormat="1" ht="15" customHeight="1">
      <c r="A286" s="32">
        <v>378</v>
      </c>
      <c r="B286" s="452">
        <f>+A286</f>
        <v>378</v>
      </c>
      <c r="C286" s="250" t="str">
        <f>+VLOOKUP(A286,bd_lista!$A$3:$C$590,3,FALSE)</f>
        <v>Servicio Nacional Textil</v>
      </c>
      <c r="D286" s="454" t="str">
        <f>+C286</f>
        <v>Servicio Nacional Textil</v>
      </c>
      <c r="E286" s="250" t="s">
        <v>1311</v>
      </c>
      <c r="F286" s="246">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6">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6">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6">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6">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6">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6">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6">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6">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6">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6">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6">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6">
        <f t="shared" ca="1" si="10"/>
        <v>0</v>
      </c>
      <c r="S286" s="269"/>
      <c r="T286" s="246">
        <f ca="1">+T287</f>
        <v>17779.849999999999</v>
      </c>
      <c r="U286" s="245">
        <f t="shared" si="11"/>
        <v>1</v>
      </c>
      <c r="V286" s="348" t="str">
        <f>+VLOOKUP(A286,bd_lista!$A$3:$E$590,5,FALSE)</f>
        <v>Instituciones Descentralizadas</v>
      </c>
      <c r="W286" s="456" t="str">
        <f>+V286</f>
        <v>Instituciones Descentralizadas</v>
      </c>
      <c r="X286" s="245">
        <f>+VLOOKUP(A286,[2]Sheet1!$A$13:$D$744,4,FALSE)</f>
        <v>41</v>
      </c>
      <c r="Y286" s="245" t="str">
        <f>+VLOOKUP(X286,bd_lista!$A$3:$C$590,3,FALSE)</f>
        <v>Ministerio de Desarrollo Productivo y Economía Plural</v>
      </c>
      <c r="Z286" s="305">
        <f>+X286</f>
        <v>41</v>
      </c>
      <c r="AA286" s="334" t="str">
        <f>+Y286</f>
        <v>Ministerio de Desarrollo Productivo y Economía Plural</v>
      </c>
    </row>
    <row r="287" spans="1:27" customFormat="1" ht="15" customHeight="1">
      <c r="A287" s="32">
        <v>378</v>
      </c>
      <c r="B287" s="453"/>
      <c r="C287" s="348" t="str">
        <f>+VLOOKUP(A287,bd_lista!$A$3:$C$590,3,FALSE)</f>
        <v>Servicio Nacional Textil</v>
      </c>
      <c r="D287" s="455"/>
      <c r="E287" s="348" t="s">
        <v>1312</v>
      </c>
      <c r="F287" s="248">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8">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8">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17779.849999999999</v>
      </c>
      <c r="I287" s="248">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8">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8">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8">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8">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8">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8">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8">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8">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8">
        <f t="shared" ca="1" si="10"/>
        <v>17779.849999999999</v>
      </c>
      <c r="S287" s="268">
        <f ca="1">+R286+R287</f>
        <v>17779.849999999999</v>
      </c>
      <c r="T287" s="246">
        <f ca="1">+S287</f>
        <v>17779.849999999999</v>
      </c>
      <c r="U287" s="245">
        <f t="shared" si="11"/>
        <v>2</v>
      </c>
      <c r="V287" s="348" t="str">
        <f>+VLOOKUP(A287,bd_lista!$A$3:$E$590,5,FALSE)</f>
        <v>Instituciones Descentralizadas</v>
      </c>
      <c r="W287" s="457"/>
      <c r="X287" s="245">
        <f>+VLOOKUP(A287,[2]Sheet1!$A$13:$D$744,4,FALSE)</f>
        <v>41</v>
      </c>
      <c r="Y287" s="245" t="str">
        <f>+VLOOKUP(X287,bd_lista!$A$3:$C$590,3,FALSE)</f>
        <v>Ministerio de Desarrollo Productivo y Economía Plural</v>
      </c>
      <c r="Z287" s="303"/>
      <c r="AA287" s="336"/>
    </row>
    <row r="288" spans="1:27" customFormat="1" ht="15" customHeight="1">
      <c r="A288" s="32">
        <v>387</v>
      </c>
      <c r="B288" s="452">
        <f>+A288</f>
        <v>387</v>
      </c>
      <c r="C288" s="250" t="str">
        <f>+VLOOKUP(A288,bd_lista!$A$3:$C$590,3,FALSE)</f>
        <v>Agencia del Desarrollo del Cine y Audiovisual Bolivianos</v>
      </c>
      <c r="D288" s="454" t="str">
        <f>+C288</f>
        <v>Agencia del Desarrollo del Cine y Audiovisual Bolivianos</v>
      </c>
      <c r="E288" s="250" t="s">
        <v>1311</v>
      </c>
      <c r="F288" s="246">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6">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6">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6">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6">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6">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6">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6">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6">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6">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6">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6">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6">
        <f t="shared" ca="1" si="10"/>
        <v>0</v>
      </c>
      <c r="S288" s="269"/>
      <c r="T288" s="246">
        <f ca="1">+T289</f>
        <v>15660</v>
      </c>
      <c r="U288" s="245">
        <f t="shared" si="11"/>
        <v>1</v>
      </c>
      <c r="V288" s="348" t="str">
        <f>+VLOOKUP(A288,bd_lista!$A$3:$E$590,5,FALSE)</f>
        <v>Instituciones Descentralizadas</v>
      </c>
      <c r="W288" s="456" t="str">
        <f>+V288</f>
        <v>Instituciones Descentralizadas</v>
      </c>
      <c r="X288" s="245">
        <v>53</v>
      </c>
      <c r="Y288" s="245" t="str">
        <f>+VLOOKUP(X288,bd_lista!$A$3:$C$590,3,FALSE)</f>
        <v>Ministerio de Culturas, Descolonización y Despatriarcalización</v>
      </c>
      <c r="Z288" s="305">
        <f>+X288</f>
        <v>53</v>
      </c>
      <c r="AA288" s="306" t="str">
        <f>+Y288</f>
        <v>Ministerio de Culturas, Descolonización y Despatriarcalización</v>
      </c>
    </row>
    <row r="289" spans="1:27" customFormat="1" ht="15" customHeight="1">
      <c r="A289" s="32">
        <v>387</v>
      </c>
      <c r="B289" s="453"/>
      <c r="C289" s="348" t="str">
        <f>+VLOOKUP(A289,bd_lista!$A$3:$C$590,3,FALSE)</f>
        <v>Agencia del Desarrollo del Cine y Audiovisual Bolivianos</v>
      </c>
      <c r="D289" s="455"/>
      <c r="E289" s="348" t="s">
        <v>1312</v>
      </c>
      <c r="F289" s="248">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8">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8">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15660</v>
      </c>
      <c r="I289" s="248">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8">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8">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8">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8">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8">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8">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8">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8">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8">
        <f t="shared" ca="1" si="10"/>
        <v>15660</v>
      </c>
      <c r="S289" s="268">
        <f ca="1">+R288+R289</f>
        <v>15660</v>
      </c>
      <c r="T289" s="246">
        <f ca="1">+S289</f>
        <v>15660</v>
      </c>
      <c r="U289" s="245">
        <f t="shared" si="11"/>
        <v>2</v>
      </c>
      <c r="V289" s="348" t="str">
        <f>+VLOOKUP(A289,bd_lista!$A$3:$E$590,5,FALSE)</f>
        <v>Instituciones Descentralizadas</v>
      </c>
      <c r="W289" s="457"/>
      <c r="X289" s="245">
        <v>53</v>
      </c>
      <c r="Y289" s="245" t="str">
        <f>+VLOOKUP(X289,bd_lista!$A$3:$C$590,3,FALSE)</f>
        <v>Ministerio de Culturas, Descolonización y Despatriarcalización</v>
      </c>
      <c r="Z289" s="303"/>
      <c r="AA289" s="304"/>
    </row>
    <row r="290" spans="1:27" customFormat="1" ht="15" hidden="1" customHeight="1">
      <c r="A290" s="32">
        <v>159</v>
      </c>
      <c r="B290" s="452">
        <f>+A290</f>
        <v>159</v>
      </c>
      <c r="C290" s="250" t="str">
        <f>+VLOOKUP(A290,bd_lista!$A$3:$C$590,3,FALSE)</f>
        <v>OficinaTécnica para el Fortalecimiento de la Empresa Pública</v>
      </c>
      <c r="D290" s="454" t="str">
        <f>+C290</f>
        <v>OficinaTécnica para el Fortalecimiento de la Empresa Pública</v>
      </c>
      <c r="E290" s="250" t="s">
        <v>1311</v>
      </c>
      <c r="F290" s="246">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6">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6">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6">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6">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6">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6">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6">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6">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6">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6">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6">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6">
        <f t="shared" ca="1" si="10"/>
        <v>0</v>
      </c>
      <c r="S290" s="246"/>
      <c r="T290" s="246">
        <f ca="1">+T291</f>
        <v>0</v>
      </c>
      <c r="U290" s="245">
        <f t="shared" si="11"/>
        <v>1</v>
      </c>
      <c r="V290" s="348" t="str">
        <f>+VLOOKUP(A290,bd_lista!$A$3:$E$590,5,FALSE)</f>
        <v>Instituciones Descentralizadas</v>
      </c>
      <c r="W290" s="456" t="str">
        <f>+V290</f>
        <v>Instituciones Descentralizadas</v>
      </c>
      <c r="X290" s="245">
        <f>+VLOOKUP(A290,[2]Sheet1!$A$13:$D$744,4,FALSE)</f>
        <v>25</v>
      </c>
      <c r="Y290" s="245" t="str">
        <f>+VLOOKUP(X290,bd_lista!$A$3:$C$590,3,FALSE)</f>
        <v>Ministerio de la Presidencia</v>
      </c>
      <c r="Z290" s="305">
        <f>+X290</f>
        <v>25</v>
      </c>
      <c r="AA290" s="306" t="str">
        <f>+Y290</f>
        <v>Ministerio de la Presidencia</v>
      </c>
    </row>
    <row r="291" spans="1:27" customFormat="1" ht="15" hidden="1" customHeight="1">
      <c r="A291" s="32">
        <v>159</v>
      </c>
      <c r="B291" s="453"/>
      <c r="C291" s="348" t="str">
        <f>+VLOOKUP(A291,bd_lista!$A$3:$C$590,3,FALSE)</f>
        <v>OficinaTécnica para el Fortalecimiento de la Empresa Pública</v>
      </c>
      <c r="D291" s="455"/>
      <c r="E291" s="250" t="s">
        <v>1312</v>
      </c>
      <c r="F291" s="246">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6">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6">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6">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6">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6">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6">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6">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6">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6">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6">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6">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6">
        <f t="shared" ca="1" si="10"/>
        <v>0</v>
      </c>
      <c r="S291" s="246">
        <f ca="1">+R290+R291</f>
        <v>0</v>
      </c>
      <c r="T291" s="246">
        <f ca="1">+S291</f>
        <v>0</v>
      </c>
      <c r="U291" s="245">
        <f t="shared" si="11"/>
        <v>2</v>
      </c>
      <c r="V291" s="348" t="str">
        <f>+VLOOKUP(A291,bd_lista!$A$3:$E$590,5,FALSE)</f>
        <v>Instituciones Descentralizadas</v>
      </c>
      <c r="W291" s="457"/>
      <c r="X291" s="245">
        <f>+VLOOKUP(A291,[2]Sheet1!$A$13:$D$744,4,FALSE)</f>
        <v>25</v>
      </c>
      <c r="Y291" s="245" t="str">
        <f>+VLOOKUP(X291,bd_lista!$A$3:$C$590,3,FALSE)</f>
        <v>Ministerio de la Presidencia</v>
      </c>
      <c r="Z291" s="303"/>
      <c r="AA291" s="304"/>
    </row>
    <row r="292" spans="1:27" customFormat="1" ht="15" customHeight="1">
      <c r="A292" s="32">
        <v>680</v>
      </c>
      <c r="B292" s="452">
        <f>+A292</f>
        <v>680</v>
      </c>
      <c r="C292" s="250" t="str">
        <f>+VLOOKUP(A292,bd_lista!$A$3:$C$590,3,FALSE)</f>
        <v>Contraloria General del Estado</v>
      </c>
      <c r="D292" s="454" t="str">
        <f>+C292</f>
        <v>Contraloria General del Estado</v>
      </c>
      <c r="E292" s="250" t="s">
        <v>1311</v>
      </c>
      <c r="F292" s="246">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6">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6">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224.49</v>
      </c>
      <c r="I292" s="246">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6">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6">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6">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6">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6">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6">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6">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6">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6">
        <f t="shared" ca="1" si="10"/>
        <v>224.49</v>
      </c>
      <c r="S292" s="269"/>
      <c r="T292" s="246">
        <f ca="1">+T293</f>
        <v>15515.960000000001</v>
      </c>
      <c r="U292" s="245">
        <f t="shared" si="11"/>
        <v>1</v>
      </c>
      <c r="V292" s="348" t="str">
        <f>+VLOOKUP(A292,bd_lista!$A$3:$E$590,5,FALSE)</f>
        <v>Instituciones Descentralizadas</v>
      </c>
      <c r="W292" s="456" t="str">
        <f>+V292</f>
        <v>Instituciones Descentralizadas</v>
      </c>
      <c r="X292" s="245">
        <f>+VLOOKUP(A292,[2]Sheet1!$A$13:$D$744,4,FALSE)</f>
        <v>0</v>
      </c>
      <c r="Y292" s="245" t="e">
        <f>+VLOOKUP(X292,bd_lista!$A$3:$C$590,3,FALSE)</f>
        <v>#N/A</v>
      </c>
      <c r="Z292" s="305">
        <f>+X292</f>
        <v>0</v>
      </c>
      <c r="AA292" s="334" t="e">
        <f>+Y292</f>
        <v>#N/A</v>
      </c>
    </row>
    <row r="293" spans="1:27" customFormat="1" ht="15" customHeight="1">
      <c r="A293" s="32">
        <v>680</v>
      </c>
      <c r="B293" s="453"/>
      <c r="C293" s="348" t="str">
        <f>+VLOOKUP(A293,bd_lista!$A$3:$C$590,3,FALSE)</f>
        <v>Contraloria General del Estado</v>
      </c>
      <c r="D293" s="455"/>
      <c r="E293" s="348" t="s">
        <v>1312</v>
      </c>
      <c r="F293" s="248">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8">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8">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15291.470000000001</v>
      </c>
      <c r="I293" s="246">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6">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6">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6">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6">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6">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6">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6">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6">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8">
        <f t="shared" ca="1" si="10"/>
        <v>15291.470000000001</v>
      </c>
      <c r="S293" s="268">
        <f ca="1">+R292+R293</f>
        <v>15515.960000000001</v>
      </c>
      <c r="T293" s="246">
        <f ca="1">+S293</f>
        <v>15515.960000000001</v>
      </c>
      <c r="U293" s="245">
        <f t="shared" si="11"/>
        <v>2</v>
      </c>
      <c r="V293" s="348" t="str">
        <f>+VLOOKUP(A293,bd_lista!$A$3:$E$590,5,FALSE)</f>
        <v>Instituciones Descentralizadas</v>
      </c>
      <c r="W293" s="457"/>
      <c r="X293" s="245">
        <f>+VLOOKUP(A293,[2]Sheet1!$A$13:$D$744,4,FALSE)</f>
        <v>0</v>
      </c>
      <c r="Y293" s="245" t="e">
        <f>+VLOOKUP(X293,bd_lista!$A$3:$C$590,3,FALSE)</f>
        <v>#N/A</v>
      </c>
      <c r="Z293" s="303"/>
      <c r="AA293" s="336"/>
    </row>
    <row r="294" spans="1:27" customFormat="1" ht="27" hidden="1" customHeight="1">
      <c r="A294" s="32">
        <v>243</v>
      </c>
      <c r="B294" s="452">
        <f>+A294</f>
        <v>243</v>
      </c>
      <c r="C294" s="250" t="str">
        <f>+VLOOKUP(A294,bd_lista!$A$3:$C$590,3,FALSE)</f>
        <v>Servicio Nacional de Hidrografía Naval</v>
      </c>
      <c r="D294" s="454" t="str">
        <f>+C294</f>
        <v>Servicio Nacional de Hidrografía Naval</v>
      </c>
      <c r="E294" s="250" t="s">
        <v>1311</v>
      </c>
      <c r="F294" s="246">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6">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6">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6">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6">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6">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6">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6">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6">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6">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6">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6">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6">
        <f t="shared" ca="1" si="10"/>
        <v>0</v>
      </c>
      <c r="S294" s="246"/>
      <c r="T294" s="246">
        <f ca="1">+T295</f>
        <v>0</v>
      </c>
      <c r="U294" s="245">
        <f t="shared" si="11"/>
        <v>1</v>
      </c>
      <c r="V294" s="348" t="str">
        <f>+VLOOKUP(A294,bd_lista!$A$3:$E$590,5,FALSE)</f>
        <v>Instituciones Descentralizadas</v>
      </c>
      <c r="W294" s="456" t="str">
        <f>+V294</f>
        <v>Instituciones Descentralizadas</v>
      </c>
      <c r="X294" s="245">
        <f>+VLOOKUP(A294,[2]Sheet1!$A$13:$D$744,4,FALSE)</f>
        <v>20</v>
      </c>
      <c r="Y294" s="245" t="str">
        <f>+VLOOKUP(X294,bd_lista!$A$3:$C$590,3,FALSE)</f>
        <v>Ministerio de Defensa</v>
      </c>
      <c r="Z294" s="305">
        <f>+X294</f>
        <v>20</v>
      </c>
      <c r="AA294" s="306" t="str">
        <f>+Y294</f>
        <v>Ministerio de Defensa</v>
      </c>
    </row>
    <row r="295" spans="1:27" customFormat="1" ht="15" hidden="1" customHeight="1">
      <c r="A295" s="32">
        <v>243</v>
      </c>
      <c r="B295" s="453"/>
      <c r="C295" s="348" t="str">
        <f>+VLOOKUP(A295,bd_lista!$A$3:$C$590,3,FALSE)</f>
        <v>Servicio Nacional de Hidrografía Naval</v>
      </c>
      <c r="D295" s="455"/>
      <c r="E295" s="250" t="s">
        <v>1312</v>
      </c>
      <c r="F295" s="246">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6">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6">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6">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6">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6">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6">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6">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6">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6">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6">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6">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6">
        <f t="shared" ca="1" si="10"/>
        <v>0</v>
      </c>
      <c r="S295" s="246">
        <f ca="1">+R294+R295</f>
        <v>0</v>
      </c>
      <c r="T295" s="246">
        <f ca="1">+S295</f>
        <v>0</v>
      </c>
      <c r="U295" s="245">
        <f t="shared" si="11"/>
        <v>2</v>
      </c>
      <c r="V295" s="348" t="str">
        <f>+VLOOKUP(A295,bd_lista!$A$3:$E$590,5,FALSE)</f>
        <v>Instituciones Descentralizadas</v>
      </c>
      <c r="W295" s="457"/>
      <c r="X295" s="245">
        <f>+VLOOKUP(A295,[2]Sheet1!$A$13:$D$744,4,FALSE)</f>
        <v>20</v>
      </c>
      <c r="Y295" s="245" t="str">
        <f>+VLOOKUP(X295,bd_lista!$A$3:$C$590,3,FALSE)</f>
        <v>Ministerio de Defensa</v>
      </c>
      <c r="Z295" s="303"/>
      <c r="AA295" s="304"/>
    </row>
    <row r="296" spans="1:27" customFormat="1" ht="15" hidden="1" customHeight="1">
      <c r="A296" s="32">
        <v>157</v>
      </c>
      <c r="B296" s="452">
        <f>+A296</f>
        <v>157</v>
      </c>
      <c r="C296" s="250" t="str">
        <f>+VLOOKUP(A296,bd_lista!$A$3:$C$590,3,FALSE)</f>
        <v>Servicio para la Prevención de la Tortura</v>
      </c>
      <c r="D296" s="454" t="str">
        <f>+C296</f>
        <v>Servicio para la Prevención de la Tortura</v>
      </c>
      <c r="E296" s="250" t="s">
        <v>1311</v>
      </c>
      <c r="F296" s="246">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6">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6">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6">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6">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6">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6">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6">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6">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6">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6">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6">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6">
        <f t="shared" ca="1" si="10"/>
        <v>0</v>
      </c>
      <c r="S296" s="246"/>
      <c r="T296" s="246">
        <f ca="1">+T297</f>
        <v>0</v>
      </c>
      <c r="U296" s="245">
        <f t="shared" si="11"/>
        <v>1</v>
      </c>
      <c r="V296" s="348" t="str">
        <f>+VLOOKUP(A296,bd_lista!$A$3:$E$590,5,FALSE)</f>
        <v>Instituciones Descentralizadas</v>
      </c>
      <c r="W296" s="456" t="str">
        <f>+V296</f>
        <v>Instituciones Descentralizadas</v>
      </c>
      <c r="X296" s="245">
        <f>+VLOOKUP(A296,[2]Sheet1!$A$13:$D$744,4,FALSE)</f>
        <v>30</v>
      </c>
      <c r="Y296" s="245" t="str">
        <f>+VLOOKUP(X296,bd_lista!$A$3:$C$590,3,FALSE)</f>
        <v>Ministerio de Justicia y Transparencia Institucional</v>
      </c>
      <c r="Z296" s="305">
        <f>+X296</f>
        <v>30</v>
      </c>
      <c r="AA296" s="306" t="str">
        <f>+Y296</f>
        <v>Ministerio de Justicia y Transparencia Institucional</v>
      </c>
    </row>
    <row r="297" spans="1:27" customFormat="1" ht="15" hidden="1" customHeight="1">
      <c r="A297" s="32">
        <v>157</v>
      </c>
      <c r="B297" s="453"/>
      <c r="C297" s="348" t="str">
        <f>+VLOOKUP(A297,bd_lista!$A$3:$C$590,3,FALSE)</f>
        <v>Servicio para la Prevención de la Tortura</v>
      </c>
      <c r="D297" s="455"/>
      <c r="E297" s="250" t="s">
        <v>1312</v>
      </c>
      <c r="F297" s="246">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6">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6">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6">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6">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6">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6">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6">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6">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6">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6">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6">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6">
        <f t="shared" ca="1" si="10"/>
        <v>0</v>
      </c>
      <c r="S297" s="246">
        <f ca="1">+R296+R297</f>
        <v>0</v>
      </c>
      <c r="T297" s="246">
        <f ca="1">+S297</f>
        <v>0</v>
      </c>
      <c r="U297" s="245">
        <f t="shared" si="11"/>
        <v>2</v>
      </c>
      <c r="V297" s="348" t="str">
        <f>+VLOOKUP(A297,bd_lista!$A$3:$E$590,5,FALSE)</f>
        <v>Instituciones Descentralizadas</v>
      </c>
      <c r="W297" s="457"/>
      <c r="X297" s="245">
        <f>+VLOOKUP(A297,[2]Sheet1!$A$13:$D$744,4,FALSE)</f>
        <v>30</v>
      </c>
      <c r="Y297" s="245" t="str">
        <f>+VLOOKUP(X297,bd_lista!$A$3:$C$590,3,FALSE)</f>
        <v>Ministerio de Justicia y Transparencia Institucional</v>
      </c>
      <c r="Z297" s="303"/>
      <c r="AA297" s="304"/>
    </row>
    <row r="298" spans="1:27" customFormat="1" ht="15" customHeight="1">
      <c r="A298" s="32">
        <v>682</v>
      </c>
      <c r="B298" s="452">
        <f>+A298</f>
        <v>682</v>
      </c>
      <c r="C298" s="250" t="str">
        <f>+VLOOKUP(A298,bd_lista!$A$3:$C$590,3,FALSE)</f>
        <v>Defensoria del Pueblo</v>
      </c>
      <c r="D298" s="454" t="str">
        <f>+C298</f>
        <v>Defensoria del Pueblo</v>
      </c>
      <c r="E298" s="250" t="s">
        <v>1311</v>
      </c>
      <c r="F298" s="246">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6">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6">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6">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6">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6">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6">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6">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6">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6">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6">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6">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6">
        <f t="shared" ca="1" si="10"/>
        <v>0</v>
      </c>
      <c r="S298" s="269"/>
      <c r="T298" s="246">
        <f ca="1">+T299</f>
        <v>11892.34</v>
      </c>
      <c r="U298" s="245">
        <f t="shared" si="11"/>
        <v>1</v>
      </c>
      <c r="V298" s="348" t="str">
        <f>+VLOOKUP(A298,bd_lista!$A$3:$E$590,5,FALSE)</f>
        <v>Instituciones Descentralizadas</v>
      </c>
      <c r="W298" s="456" t="str">
        <f>+V298</f>
        <v>Instituciones Descentralizadas</v>
      </c>
      <c r="X298" s="245">
        <v>0</v>
      </c>
      <c r="Y298" s="245" t="e">
        <f>+VLOOKUP(X298,bd_lista!$A$3:$C$590,3,FALSE)</f>
        <v>#N/A</v>
      </c>
      <c r="Z298" s="305">
        <f>+X298</f>
        <v>0</v>
      </c>
      <c r="AA298" s="334" t="e">
        <f>+Y298</f>
        <v>#N/A</v>
      </c>
    </row>
    <row r="299" spans="1:27" customFormat="1" ht="15" customHeight="1">
      <c r="A299" s="32">
        <v>682</v>
      </c>
      <c r="B299" s="453"/>
      <c r="C299" s="348" t="str">
        <f>+VLOOKUP(A299,bd_lista!$A$3:$C$590,3,FALSE)</f>
        <v>Defensoria del Pueblo</v>
      </c>
      <c r="D299" s="455"/>
      <c r="E299" s="348" t="s">
        <v>1312</v>
      </c>
      <c r="F299" s="248">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8">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8">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11892.34</v>
      </c>
      <c r="I299" s="248">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8">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8">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8">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8">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8">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8">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8">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8">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8">
        <f t="shared" ca="1" si="10"/>
        <v>11892.34</v>
      </c>
      <c r="S299" s="268">
        <f ca="1">+R298+R299</f>
        <v>11892.34</v>
      </c>
      <c r="T299" s="246">
        <f ca="1">+S299</f>
        <v>11892.34</v>
      </c>
      <c r="U299" s="245">
        <f t="shared" si="11"/>
        <v>2</v>
      </c>
      <c r="V299" s="348" t="str">
        <f>+VLOOKUP(A299,bd_lista!$A$3:$E$590,5,FALSE)</f>
        <v>Instituciones Descentralizadas</v>
      </c>
      <c r="W299" s="457"/>
      <c r="X299" s="245">
        <v>0</v>
      </c>
      <c r="Y299" s="245" t="e">
        <f>+VLOOKUP(X299,bd_lista!$A$3:$C$590,3,FALSE)</f>
        <v>#N/A</v>
      </c>
      <c r="Z299" s="303"/>
      <c r="AA299" s="336"/>
    </row>
    <row r="300" spans="1:27" customFormat="1" ht="15" hidden="1" customHeight="1">
      <c r="A300" s="32">
        <v>154</v>
      </c>
      <c r="B300" s="452">
        <f>+A300</f>
        <v>154</v>
      </c>
      <c r="C300" s="250" t="str">
        <f>+VLOOKUP(A300,bd_lista!$A$3:$C$590,3,FALSE)</f>
        <v>Museo Nacional de Historia Natural</v>
      </c>
      <c r="D300" s="454" t="str">
        <f>+C300</f>
        <v>Museo Nacional de Historia Natural</v>
      </c>
      <c r="E300" s="250" t="s">
        <v>1311</v>
      </c>
      <c r="F300" s="246">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6">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6">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6">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6">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6">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6">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6">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6">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6">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6">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6">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6">
        <f t="shared" ca="1" si="10"/>
        <v>0</v>
      </c>
      <c r="S300" s="246"/>
      <c r="T300" s="246">
        <f ca="1">+T301</f>
        <v>0</v>
      </c>
      <c r="U300" s="245">
        <f t="shared" si="11"/>
        <v>1</v>
      </c>
      <c r="V300" s="348" t="str">
        <f>+VLOOKUP(A300,bd_lista!$A$3:$E$590,5,FALSE)</f>
        <v>Instituciones Descentralizadas</v>
      </c>
      <c r="W300" s="456" t="str">
        <f>+V300</f>
        <v>Instituciones Descentralizadas</v>
      </c>
      <c r="X300" s="245">
        <f>+VLOOKUP(A300,[2]Sheet1!$A$13:$D$744,4,FALSE)</f>
        <v>86</v>
      </c>
      <c r="Y300" s="245" t="str">
        <f>+VLOOKUP(X300,bd_lista!$A$3:$C$590,3,FALSE)</f>
        <v>Ministerio de Medio Ambiente y Agua</v>
      </c>
      <c r="Z300" s="305">
        <f>+X300</f>
        <v>86</v>
      </c>
      <c r="AA300" s="306" t="str">
        <f>+Y300</f>
        <v>Ministerio de Medio Ambiente y Agua</v>
      </c>
    </row>
    <row r="301" spans="1:27" customFormat="1" ht="15" hidden="1" customHeight="1">
      <c r="A301" s="32">
        <v>154</v>
      </c>
      <c r="B301" s="453"/>
      <c r="C301" s="348" t="str">
        <f>+VLOOKUP(A301,bd_lista!$A$3:$C$590,3,FALSE)</f>
        <v>Museo Nacional de Historia Natural</v>
      </c>
      <c r="D301" s="455"/>
      <c r="E301" s="250" t="s">
        <v>1312</v>
      </c>
      <c r="F301" s="246">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6">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6">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6">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6">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6">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6">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6">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6">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6">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6">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6">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6">
        <f t="shared" ca="1" si="10"/>
        <v>0</v>
      </c>
      <c r="S301" s="246">
        <f ca="1">+R300+R301</f>
        <v>0</v>
      </c>
      <c r="T301" s="246">
        <f ca="1">+S301</f>
        <v>0</v>
      </c>
      <c r="U301" s="245">
        <f t="shared" si="11"/>
        <v>2</v>
      </c>
      <c r="V301" s="348" t="str">
        <f>+VLOOKUP(A301,bd_lista!$A$3:$E$590,5,FALSE)</f>
        <v>Instituciones Descentralizadas</v>
      </c>
      <c r="W301" s="457"/>
      <c r="X301" s="245">
        <f>+VLOOKUP(A301,[2]Sheet1!$A$13:$D$744,4,FALSE)</f>
        <v>86</v>
      </c>
      <c r="Y301" s="245" t="str">
        <f>+VLOOKUP(X301,bd_lista!$A$3:$C$590,3,FALSE)</f>
        <v>Ministerio de Medio Ambiente y Agua</v>
      </c>
      <c r="Z301" s="303"/>
      <c r="AA301" s="304"/>
    </row>
    <row r="302" spans="1:27" customFormat="1" ht="15" customHeight="1">
      <c r="A302" s="32">
        <v>299</v>
      </c>
      <c r="B302" s="452">
        <f>+A302</f>
        <v>299</v>
      </c>
      <c r="C302" s="250" t="str">
        <f>+VLOOKUP(A302,bd_lista!$A$3:$C$590,3,FALSE)</f>
        <v>Servicio Departamental de Riego - La Paz</v>
      </c>
      <c r="D302" s="454" t="str">
        <f>+C302</f>
        <v>Servicio Departamental de Riego - La Paz</v>
      </c>
      <c r="E302" s="250" t="s">
        <v>1311</v>
      </c>
      <c r="F302" s="246">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6">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6">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6">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6">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6">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6">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6">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6">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6">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6">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6">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6">
        <f t="shared" ca="1" si="10"/>
        <v>0</v>
      </c>
      <c r="S302" s="246"/>
      <c r="T302" s="246">
        <f ca="1">+T303</f>
        <v>6196.65</v>
      </c>
      <c r="U302" s="245">
        <f t="shared" si="11"/>
        <v>1</v>
      </c>
      <c r="V302" s="348" t="str">
        <f>+VLOOKUP(A302,bd_lista!$A$3:$E$590,5,FALSE)</f>
        <v>Instituciones Descentralizadas</v>
      </c>
      <c r="W302" s="456" t="str">
        <f>+V302</f>
        <v>Instituciones Descentralizadas</v>
      </c>
      <c r="X302" s="245">
        <f>+VLOOKUP(A302,[2]Sheet1!$A$13:$D$744,4,FALSE)</f>
        <v>86</v>
      </c>
      <c r="Y302" s="245" t="str">
        <f>+VLOOKUP(X302,bd_lista!$A$3:$C$590,3,FALSE)</f>
        <v>Ministerio de Medio Ambiente y Agua</v>
      </c>
      <c r="Z302" s="305">
        <f>+X302</f>
        <v>86</v>
      </c>
      <c r="AA302" s="334" t="str">
        <f>+Y302</f>
        <v>Ministerio de Medio Ambiente y Agua</v>
      </c>
    </row>
    <row r="303" spans="1:27" customFormat="1" ht="15" customHeight="1">
      <c r="A303" s="32">
        <v>299</v>
      </c>
      <c r="B303" s="453"/>
      <c r="C303" s="348" t="str">
        <f>+VLOOKUP(A303,bd_lista!$A$3:$C$590,3,FALSE)</f>
        <v>Servicio Departamental de Riego - La Paz</v>
      </c>
      <c r="D303" s="455"/>
      <c r="E303" s="348" t="s">
        <v>1312</v>
      </c>
      <c r="F303" s="248">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8">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8">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6196.65</v>
      </c>
      <c r="I303" s="248">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8">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8">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8">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8">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8">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8">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8">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8">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8">
        <f t="shared" ca="1" si="10"/>
        <v>6196.65</v>
      </c>
      <c r="S303" s="248">
        <f ca="1">+R302+R303</f>
        <v>6196.65</v>
      </c>
      <c r="T303" s="246">
        <f ca="1">+S303</f>
        <v>6196.65</v>
      </c>
      <c r="U303" s="245">
        <f t="shared" si="11"/>
        <v>2</v>
      </c>
      <c r="V303" s="348" t="str">
        <f>+VLOOKUP(A303,bd_lista!$A$3:$E$590,5,FALSE)</f>
        <v>Instituciones Descentralizadas</v>
      </c>
      <c r="W303" s="457"/>
      <c r="X303" s="245">
        <f>+VLOOKUP(A303,[2]Sheet1!$A$13:$D$744,4,FALSE)</f>
        <v>86</v>
      </c>
      <c r="Y303" s="245" t="str">
        <f>+VLOOKUP(X303,bd_lista!$A$3:$C$590,3,FALSE)</f>
        <v>Ministerio de Medio Ambiente y Agua</v>
      </c>
      <c r="Z303" s="303"/>
      <c r="AA303" s="336"/>
    </row>
    <row r="304" spans="1:27" customFormat="1" ht="15" hidden="1" customHeight="1">
      <c r="A304" s="32">
        <v>200</v>
      </c>
      <c r="B304" s="452">
        <f>+A304</f>
        <v>200</v>
      </c>
      <c r="C304" s="250" t="str">
        <f>+VLOOKUP(A304,bd_lista!$A$3:$C$590,3,FALSE)</f>
        <v>Registro Único para la Administración Tributaria Municipal</v>
      </c>
      <c r="D304" s="454" t="str">
        <f>+C304</f>
        <v>Registro Único para la Administración Tributaria Municipal</v>
      </c>
      <c r="E304" s="250" t="s">
        <v>1311</v>
      </c>
      <c r="F304" s="246">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6">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6">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6">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6">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6">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6">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6">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6">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6">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6">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6">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6">
        <f t="shared" ca="1" si="10"/>
        <v>0</v>
      </c>
      <c r="S304" s="246"/>
      <c r="T304" s="246">
        <f ca="1">+T305</f>
        <v>0</v>
      </c>
      <c r="U304" s="245">
        <f t="shared" si="11"/>
        <v>1</v>
      </c>
      <c r="V304" s="348" t="str">
        <f>+VLOOKUP(A304,bd_lista!$A$3:$E$590,5,FALSE)</f>
        <v>Instituciones Descentralizadas</v>
      </c>
      <c r="W304" s="456" t="str">
        <f>+V304</f>
        <v>Instituciones Descentralizadas</v>
      </c>
      <c r="X304" s="245">
        <f>+VLOOKUP(A304,[2]Sheet1!$A$13:$D$744,4,FALSE)</f>
        <v>35</v>
      </c>
      <c r="Y304" s="245" t="str">
        <f>+VLOOKUP(X304,bd_lista!$A$3:$C$590,3,FALSE)</f>
        <v>Ministerio de Economía y Finanzas Públicas</v>
      </c>
      <c r="Z304" s="305">
        <f>+X304</f>
        <v>35</v>
      </c>
      <c r="AA304" s="334" t="str">
        <f>+Y304</f>
        <v>Ministerio de Economía y Finanzas Públicas</v>
      </c>
    </row>
    <row r="305" spans="1:27" customFormat="1" ht="15" hidden="1" customHeight="1">
      <c r="A305" s="32">
        <v>200</v>
      </c>
      <c r="B305" s="453"/>
      <c r="C305" s="348" t="str">
        <f>+VLOOKUP(A305,bd_lista!$A$3:$C$590,3,FALSE)</f>
        <v>Registro Único para la Administración Tributaria Municipal</v>
      </c>
      <c r="D305" s="455"/>
      <c r="E305" s="348" t="s">
        <v>1312</v>
      </c>
      <c r="F305" s="248">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8">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8">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6">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6">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6">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6">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6">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6">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6">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6">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6">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8">
        <f t="shared" ca="1" si="10"/>
        <v>0</v>
      </c>
      <c r="S305" s="248">
        <f ca="1">+R304+R305</f>
        <v>0</v>
      </c>
      <c r="T305" s="246">
        <f ca="1">+S305</f>
        <v>0</v>
      </c>
      <c r="U305" s="245">
        <f t="shared" si="11"/>
        <v>2</v>
      </c>
      <c r="V305" s="348" t="str">
        <f>+VLOOKUP(A305,bd_lista!$A$3:$E$590,5,FALSE)</f>
        <v>Instituciones Descentralizadas</v>
      </c>
      <c r="W305" s="457"/>
      <c r="X305" s="245">
        <f>+VLOOKUP(A305,[2]Sheet1!$A$13:$D$744,4,FALSE)</f>
        <v>35</v>
      </c>
      <c r="Y305" s="245" t="str">
        <f>+VLOOKUP(X305,bd_lista!$A$3:$C$590,3,FALSE)</f>
        <v>Ministerio de Economía y Finanzas Públicas</v>
      </c>
      <c r="Z305" s="303"/>
      <c r="AA305" s="336"/>
    </row>
    <row r="306" spans="1:27" customFormat="1" ht="15" hidden="1" customHeight="1">
      <c r="A306" s="32">
        <v>112</v>
      </c>
      <c r="B306" s="452">
        <f>+A306</f>
        <v>112</v>
      </c>
      <c r="C306" s="250" t="str">
        <f>+VLOOKUP(A306,bd_lista!$A$3:$C$590,3,FALSE)</f>
        <v>Comité Nacional de la Persona con Discapacidad</v>
      </c>
      <c r="D306" s="454" t="str">
        <f>+C306</f>
        <v>Comité Nacional de la Persona con Discapacidad</v>
      </c>
      <c r="E306" s="250" t="s">
        <v>1311</v>
      </c>
      <c r="F306" s="246">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6">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6">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6">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6">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6">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6">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6">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6">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6">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6">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6">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6">
        <f t="shared" ca="1" si="10"/>
        <v>0</v>
      </c>
      <c r="S306" s="246"/>
      <c r="T306" s="246">
        <f ca="1">+T307</f>
        <v>0</v>
      </c>
      <c r="U306" s="245">
        <f t="shared" si="11"/>
        <v>1</v>
      </c>
      <c r="V306" s="348" t="str">
        <f>+VLOOKUP(A306,bd_lista!$A$3:$E$590,5,FALSE)</f>
        <v>Instituciones Descentralizadas</v>
      </c>
      <c r="W306" s="456" t="str">
        <f>+V306</f>
        <v>Instituciones Descentralizadas</v>
      </c>
      <c r="X306" s="245">
        <f>+VLOOKUP(A306,[2]Sheet1!$A$13:$D$744,4,FALSE)</f>
        <v>30</v>
      </c>
      <c r="Y306" s="245" t="str">
        <f>+VLOOKUP(X306,bd_lista!$A$3:$C$590,3,FALSE)</f>
        <v>Ministerio de Justicia y Transparencia Institucional</v>
      </c>
      <c r="Z306" s="305">
        <f>+X306</f>
        <v>30</v>
      </c>
      <c r="AA306" s="306" t="str">
        <f>+Y306</f>
        <v>Ministerio de Justicia y Transparencia Institucional</v>
      </c>
    </row>
    <row r="307" spans="1:27" customFormat="1" ht="15" hidden="1" customHeight="1">
      <c r="A307" s="32">
        <v>112</v>
      </c>
      <c r="B307" s="453"/>
      <c r="C307" s="348" t="str">
        <f>+VLOOKUP(A307,bd_lista!$A$3:$C$590,3,FALSE)</f>
        <v>Comité Nacional de la Persona con Discapacidad</v>
      </c>
      <c r="D307" s="455"/>
      <c r="E307" s="250" t="s">
        <v>1312</v>
      </c>
      <c r="F307" s="246">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6">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6">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6">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6">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6">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6">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6">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6">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6">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6">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6">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6">
        <f t="shared" ca="1" si="10"/>
        <v>0</v>
      </c>
      <c r="S307" s="246">
        <f ca="1">+R306+R307</f>
        <v>0</v>
      </c>
      <c r="T307" s="246">
        <f ca="1">+S307</f>
        <v>0</v>
      </c>
      <c r="U307" s="245">
        <f t="shared" si="11"/>
        <v>2</v>
      </c>
      <c r="V307" s="348" t="str">
        <f>+VLOOKUP(A307,bd_lista!$A$3:$E$590,5,FALSE)</f>
        <v>Instituciones Descentralizadas</v>
      </c>
      <c r="W307" s="457"/>
      <c r="X307" s="245">
        <f>+VLOOKUP(A307,[2]Sheet1!$A$13:$D$744,4,FALSE)</f>
        <v>30</v>
      </c>
      <c r="Y307" s="245" t="str">
        <f>+VLOOKUP(X307,bd_lista!$A$3:$C$590,3,FALSE)</f>
        <v>Ministerio de Justicia y Transparencia Institucional</v>
      </c>
      <c r="Z307" s="303"/>
      <c r="AA307" s="304"/>
    </row>
    <row r="308" spans="1:27" customFormat="1" ht="15" hidden="1" customHeight="1">
      <c r="A308" s="32">
        <v>111</v>
      </c>
      <c r="B308" s="452">
        <f>+A308</f>
        <v>111</v>
      </c>
      <c r="C308" s="250" t="str">
        <f>+VLOOKUP(A308,bd_lista!$A$3:$C$590,3,FALSE)</f>
        <v>Instituto Boliviano de la Ceguera</v>
      </c>
      <c r="D308" s="454" t="str">
        <f>+C308</f>
        <v>Instituto Boliviano de la Ceguera</v>
      </c>
      <c r="E308" s="250" t="s">
        <v>1311</v>
      </c>
      <c r="F308" s="246">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6">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6">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6">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6">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6">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6">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6">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6">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6">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6">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6">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6">
        <f t="shared" ca="1" si="10"/>
        <v>0</v>
      </c>
      <c r="S308" s="246"/>
      <c r="T308" s="246">
        <f ca="1">+T309</f>
        <v>0</v>
      </c>
      <c r="U308" s="245">
        <f t="shared" si="11"/>
        <v>1</v>
      </c>
      <c r="V308" s="348" t="str">
        <f>+VLOOKUP(A308,bd_lista!$A$3:$E$590,5,FALSE)</f>
        <v>Instituciones Descentralizadas</v>
      </c>
      <c r="W308" s="456" t="str">
        <f>+V308</f>
        <v>Instituciones Descentralizadas</v>
      </c>
      <c r="X308" s="245">
        <f>+VLOOKUP(A308,[2]Sheet1!$A$13:$D$744,4,FALSE)</f>
        <v>46</v>
      </c>
      <c r="Y308" s="245" t="str">
        <f>+VLOOKUP(X308,bd_lista!$A$3:$C$590,3,FALSE)</f>
        <v>Ministerio de Salud y Deportes</v>
      </c>
      <c r="Z308" s="305">
        <f>+X308</f>
        <v>46</v>
      </c>
      <c r="AA308" s="306" t="str">
        <f>+Y308</f>
        <v>Ministerio de Salud y Deportes</v>
      </c>
    </row>
    <row r="309" spans="1:27" customFormat="1" ht="15" hidden="1" customHeight="1">
      <c r="A309" s="32">
        <v>111</v>
      </c>
      <c r="B309" s="453"/>
      <c r="C309" s="348" t="str">
        <f>+VLOOKUP(A309,bd_lista!$A$3:$C$590,3,FALSE)</f>
        <v>Instituto Boliviano de la Ceguera</v>
      </c>
      <c r="D309" s="455"/>
      <c r="E309" s="250" t="s">
        <v>1312</v>
      </c>
      <c r="F309" s="246">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6">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6">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6">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6">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6">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6">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6">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6">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6">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6">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6">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6">
        <f t="shared" ca="1" si="10"/>
        <v>0</v>
      </c>
      <c r="S309" s="246">
        <f ca="1">+R308+R309</f>
        <v>0</v>
      </c>
      <c r="T309" s="246">
        <f ca="1">+S309</f>
        <v>0</v>
      </c>
      <c r="U309" s="245">
        <f t="shared" si="11"/>
        <v>2</v>
      </c>
      <c r="V309" s="348" t="str">
        <f>+VLOOKUP(A309,bd_lista!$A$3:$E$590,5,FALSE)</f>
        <v>Instituciones Descentralizadas</v>
      </c>
      <c r="W309" s="457"/>
      <c r="X309" s="245">
        <f>+VLOOKUP(A309,[2]Sheet1!$A$13:$D$744,4,FALSE)</f>
        <v>46</v>
      </c>
      <c r="Y309" s="245" t="str">
        <f>+VLOOKUP(X309,bd_lista!$A$3:$C$590,3,FALSE)</f>
        <v>Ministerio de Salud y Deportes</v>
      </c>
      <c r="Z309" s="303"/>
      <c r="AA309" s="304"/>
    </row>
    <row r="310" spans="1:27" customFormat="1" ht="15" customHeight="1">
      <c r="A310" s="32">
        <v>314</v>
      </c>
      <c r="B310" s="452">
        <f>+A310</f>
        <v>314</v>
      </c>
      <c r="C310" s="250" t="str">
        <f>+VLOOKUP(A310,bd_lista!$A$3:$C$590,3,FALSE)</f>
        <v>Autoridad de Fiscalización de Electricidad y Tecnología Nuclear</v>
      </c>
      <c r="D310" s="454" t="str">
        <f>+C310</f>
        <v>Autoridad de Fiscalización de Electricidad y Tecnología Nuclear</v>
      </c>
      <c r="E310" s="250" t="s">
        <v>1311</v>
      </c>
      <c r="F310" s="246">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6">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6">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6">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6">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6">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6">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6">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6">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6">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6">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6">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6">
        <f t="shared" ca="1" si="10"/>
        <v>0</v>
      </c>
      <c r="S310" s="246"/>
      <c r="T310" s="246">
        <f ca="1">+T311</f>
        <v>5984.7000000000007</v>
      </c>
      <c r="U310" s="245">
        <f t="shared" si="11"/>
        <v>1</v>
      </c>
      <c r="V310" s="348" t="str">
        <f>+VLOOKUP(A310,bd_lista!$A$3:$E$590,5,FALSE)</f>
        <v>Instituciones Descentralizadas</v>
      </c>
      <c r="W310" s="456" t="str">
        <f>+V310</f>
        <v>Instituciones Descentralizadas</v>
      </c>
      <c r="X310" s="245">
        <v>78</v>
      </c>
      <c r="Y310" s="245" t="str">
        <f>+VLOOKUP(X310,bd_lista!$A$3:$C$590,3,FALSE)</f>
        <v>Ministerio de Hidrocarburos y Energías</v>
      </c>
      <c r="Z310" s="305">
        <f>+X310</f>
        <v>78</v>
      </c>
      <c r="AA310" s="306" t="str">
        <f>+Y310</f>
        <v>Ministerio de Hidrocarburos y Energías</v>
      </c>
    </row>
    <row r="311" spans="1:27" customFormat="1" ht="15" customHeight="1">
      <c r="A311" s="32">
        <v>314</v>
      </c>
      <c r="B311" s="453"/>
      <c r="C311" s="348" t="str">
        <f>+VLOOKUP(A311,bd_lista!$A$3:$C$590,3,FALSE)</f>
        <v>Autoridad de Fiscalización de Electricidad y Tecnología Nuclear</v>
      </c>
      <c r="D311" s="455"/>
      <c r="E311" s="250" t="s">
        <v>1312</v>
      </c>
      <c r="F311" s="246">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6">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5984.7000000000007</v>
      </c>
      <c r="H311" s="246">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6">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6">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6">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6">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6">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6">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6">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6">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6">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6">
        <f t="shared" ca="1" si="10"/>
        <v>5984.7000000000007</v>
      </c>
      <c r="S311" s="246">
        <f ca="1">+R310+R311</f>
        <v>5984.7000000000007</v>
      </c>
      <c r="T311" s="246">
        <f ca="1">+S311</f>
        <v>5984.7000000000007</v>
      </c>
      <c r="U311" s="245">
        <f t="shared" si="11"/>
        <v>2</v>
      </c>
      <c r="V311" s="348" t="str">
        <f>+VLOOKUP(A311,bd_lista!$A$3:$E$590,5,FALSE)</f>
        <v>Instituciones Descentralizadas</v>
      </c>
      <c r="W311" s="457"/>
      <c r="X311" s="245">
        <v>78</v>
      </c>
      <c r="Y311" s="245" t="str">
        <f>+VLOOKUP(X311,bd_lista!$A$3:$C$590,3,FALSE)</f>
        <v>Ministerio de Hidrocarburos y Energías</v>
      </c>
      <c r="Z311" s="303"/>
      <c r="AA311" s="304"/>
    </row>
    <row r="312" spans="1:27" customFormat="1" ht="15" customHeight="1">
      <c r="A312" s="32">
        <v>213</v>
      </c>
      <c r="B312" s="452">
        <f>+A312</f>
        <v>213</v>
      </c>
      <c r="C312" s="250" t="str">
        <f>+VLOOKUP(A312,bd_lista!$A$3:$C$590,3,FALSE)</f>
        <v>Servicio Nacional de Meteorología e Hidrología</v>
      </c>
      <c r="D312" s="454" t="str">
        <f>+C312</f>
        <v>Servicio Nacional de Meteorología e Hidrología</v>
      </c>
      <c r="E312" s="250" t="s">
        <v>1311</v>
      </c>
      <c r="F312" s="246">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6">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6">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6">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6">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6">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6">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6">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6">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6">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6">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6">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6">
        <f t="shared" ca="1" si="10"/>
        <v>0</v>
      </c>
      <c r="S312" s="246"/>
      <c r="T312" s="246">
        <f ca="1">+T313</f>
        <v>3900.4700000000003</v>
      </c>
      <c r="U312" s="245">
        <f t="shared" si="11"/>
        <v>1</v>
      </c>
      <c r="V312" s="348" t="str">
        <f>+VLOOKUP(A312,bd_lista!$A$3:$E$590,5,FALSE)</f>
        <v>Instituciones Descentralizadas</v>
      </c>
      <c r="W312" s="456" t="str">
        <f>+V312</f>
        <v>Instituciones Descentralizadas</v>
      </c>
      <c r="X312" s="245">
        <f>+VLOOKUP(A312,[2]Sheet1!$A$13:$D$744,4,FALSE)</f>
        <v>86</v>
      </c>
      <c r="Y312" s="245" t="str">
        <f>+VLOOKUP(X312,bd_lista!$A$3:$C$590,3,FALSE)</f>
        <v>Ministerio de Medio Ambiente y Agua</v>
      </c>
      <c r="Z312" s="305">
        <f>+X312</f>
        <v>86</v>
      </c>
      <c r="AA312" s="334" t="str">
        <f>+Y312</f>
        <v>Ministerio de Medio Ambiente y Agua</v>
      </c>
    </row>
    <row r="313" spans="1:27" customFormat="1" ht="15" customHeight="1">
      <c r="A313" s="32">
        <v>213</v>
      </c>
      <c r="B313" s="453"/>
      <c r="C313" s="348" t="str">
        <f>+VLOOKUP(A313,bd_lista!$A$3:$C$590,3,FALSE)</f>
        <v>Servicio Nacional de Meteorología e Hidrología</v>
      </c>
      <c r="D313" s="455"/>
      <c r="E313" s="348" t="s">
        <v>1312</v>
      </c>
      <c r="F313" s="248">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8">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2125</v>
      </c>
      <c r="H313" s="248">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1775.47</v>
      </c>
      <c r="I313" s="246">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6">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6">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6">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6">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6">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6">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6">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6">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8">
        <f t="shared" ca="1" si="10"/>
        <v>3900.4700000000003</v>
      </c>
      <c r="S313" s="248">
        <f ca="1">+R312+R313</f>
        <v>3900.4700000000003</v>
      </c>
      <c r="T313" s="246">
        <f ca="1">+S313</f>
        <v>3900.4700000000003</v>
      </c>
      <c r="U313" s="245">
        <f t="shared" si="11"/>
        <v>2</v>
      </c>
      <c r="V313" s="348" t="str">
        <f>+VLOOKUP(A313,bd_lista!$A$3:$E$590,5,FALSE)</f>
        <v>Instituciones Descentralizadas</v>
      </c>
      <c r="W313" s="457"/>
      <c r="X313" s="245">
        <f>+VLOOKUP(A313,[2]Sheet1!$A$13:$D$744,4,FALSE)</f>
        <v>86</v>
      </c>
      <c r="Y313" s="245" t="str">
        <f>+VLOOKUP(X313,bd_lista!$A$3:$C$590,3,FALSE)</f>
        <v>Ministerio de Medio Ambiente y Agua</v>
      </c>
      <c r="Z313" s="303"/>
      <c r="AA313" s="336"/>
    </row>
    <row r="314" spans="1:27" customFormat="1" ht="15" hidden="1" customHeight="1">
      <c r="A314" s="32">
        <v>124</v>
      </c>
      <c r="B314" s="452">
        <f>+A314</f>
        <v>124</v>
      </c>
      <c r="C314" s="250" t="str">
        <f>+VLOOKUP(A314,bd_lista!$A$3:$C$590,3,FALSE)</f>
        <v>Academia Nacional de Ciencias</v>
      </c>
      <c r="D314" s="454" t="str">
        <f>+C314</f>
        <v>Academia Nacional de Ciencias</v>
      </c>
      <c r="E314" s="250" t="s">
        <v>1311</v>
      </c>
      <c r="F314" s="246">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6">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6">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6">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6">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6">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6">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6">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6">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6">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6">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6">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6">
        <f t="shared" ca="1" si="10"/>
        <v>0</v>
      </c>
      <c r="S314" s="246"/>
      <c r="T314" s="246">
        <f ca="1">+T315</f>
        <v>0</v>
      </c>
      <c r="U314" s="245">
        <f t="shared" si="11"/>
        <v>1</v>
      </c>
      <c r="V314" s="348" t="str">
        <f>+VLOOKUP(A314,bd_lista!$A$3:$E$590,5,FALSE)</f>
        <v>Instituciones Descentralizadas</v>
      </c>
      <c r="W314" s="456" t="str">
        <f>+V314</f>
        <v>Instituciones Descentralizadas</v>
      </c>
      <c r="X314" s="245">
        <f>+VLOOKUP(A314,[2]Sheet1!$A$13:$D$744,4,FALSE)</f>
        <v>16</v>
      </c>
      <c r="Y314" s="245" t="str">
        <f>+VLOOKUP(X314,bd_lista!$A$3:$C$590,3,FALSE)</f>
        <v>Ministerio de Educación</v>
      </c>
      <c r="Z314" s="305">
        <f>+X314</f>
        <v>16</v>
      </c>
      <c r="AA314" s="306" t="str">
        <f>+Y314</f>
        <v>Ministerio de Educación</v>
      </c>
    </row>
    <row r="315" spans="1:27" customFormat="1" ht="15" hidden="1" customHeight="1">
      <c r="A315" s="32">
        <v>124</v>
      </c>
      <c r="B315" s="453"/>
      <c r="C315" s="348" t="str">
        <f>+VLOOKUP(A315,bd_lista!$A$3:$C$590,3,FALSE)</f>
        <v>Academia Nacional de Ciencias</v>
      </c>
      <c r="D315" s="455"/>
      <c r="E315" s="250" t="s">
        <v>1312</v>
      </c>
      <c r="F315" s="246">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6">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6">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6">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6">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6">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6">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6">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6">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6">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6">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6">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6">
        <f t="shared" ca="1" si="10"/>
        <v>0</v>
      </c>
      <c r="S315" s="246">
        <f ca="1">+R314+R315</f>
        <v>0</v>
      </c>
      <c r="T315" s="246">
        <f ca="1">+S315</f>
        <v>0</v>
      </c>
      <c r="U315" s="245">
        <f t="shared" si="11"/>
        <v>2</v>
      </c>
      <c r="V315" s="348" t="str">
        <f>+VLOOKUP(A315,bd_lista!$A$3:$E$590,5,FALSE)</f>
        <v>Instituciones Descentralizadas</v>
      </c>
      <c r="W315" s="457"/>
      <c r="X315" s="245">
        <f>+VLOOKUP(A315,[2]Sheet1!$A$13:$D$744,4,FALSE)</f>
        <v>16</v>
      </c>
      <c r="Y315" s="245" t="str">
        <f>+VLOOKUP(X315,bd_lista!$A$3:$C$590,3,FALSE)</f>
        <v>Ministerio de Educación</v>
      </c>
      <c r="Z315" s="303"/>
      <c r="AA315" s="304"/>
    </row>
    <row r="316" spans="1:27" customFormat="1" ht="27" customHeight="1">
      <c r="A316" s="32">
        <v>650</v>
      </c>
      <c r="B316" s="452">
        <f>+A316</f>
        <v>650</v>
      </c>
      <c r="C316" s="250" t="str">
        <f>+VLOOKUP(A316,bd_lista!$A$3:$C$590,3,FALSE)</f>
        <v>Asamblea Legislativa Plurinacional</v>
      </c>
      <c r="D316" s="454" t="str">
        <f>+C316</f>
        <v>Asamblea Legislativa Plurinacional</v>
      </c>
      <c r="E316" s="250" t="s">
        <v>1311</v>
      </c>
      <c r="F316" s="246">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6">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6">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6">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6">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6">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6">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6">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6">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6">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6">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6">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6">
        <f t="shared" ca="1" si="10"/>
        <v>0</v>
      </c>
      <c r="S316" s="269"/>
      <c r="T316" s="246">
        <f ca="1">+T317</f>
        <v>2946.6</v>
      </c>
      <c r="U316" s="245">
        <f t="shared" si="11"/>
        <v>1</v>
      </c>
      <c r="V316" s="348" t="str">
        <f>+VLOOKUP(A316,bd_lista!$A$3:$E$590,5,FALSE)</f>
        <v>Instituciones Descentralizadas</v>
      </c>
      <c r="W316" s="456" t="str">
        <f>+V316</f>
        <v>Instituciones Descentralizadas</v>
      </c>
      <c r="X316" s="245">
        <v>0</v>
      </c>
      <c r="Y316" s="245" t="e">
        <f>+VLOOKUP(X316,bd_lista!$A$3:$C$590,3,FALSE)</f>
        <v>#N/A</v>
      </c>
      <c r="Z316" s="305">
        <f>+X316</f>
        <v>0</v>
      </c>
      <c r="AA316" s="334" t="e">
        <f>+Y316</f>
        <v>#N/A</v>
      </c>
    </row>
    <row r="317" spans="1:27" customFormat="1" ht="15" customHeight="1">
      <c r="A317" s="32">
        <v>650</v>
      </c>
      <c r="B317" s="453"/>
      <c r="C317" s="348" t="str">
        <f>+VLOOKUP(A317,bd_lista!$A$3:$C$590,3,FALSE)</f>
        <v>Asamblea Legislativa Plurinacional</v>
      </c>
      <c r="D317" s="455"/>
      <c r="E317" s="250" t="s">
        <v>1312</v>
      </c>
      <c r="F317" s="246">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1080</v>
      </c>
      <c r="G317" s="246">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6">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1866.6</v>
      </c>
      <c r="I317" s="246">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6">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6">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6">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6">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6">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6">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6">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6">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6">
        <f t="shared" ca="1" si="10"/>
        <v>2946.6</v>
      </c>
      <c r="S317" s="269">
        <f ca="1">+R316+R317</f>
        <v>2946.6</v>
      </c>
      <c r="T317" s="246">
        <f ca="1">+S317</f>
        <v>2946.6</v>
      </c>
      <c r="U317" s="245">
        <f t="shared" si="11"/>
        <v>2</v>
      </c>
      <c r="V317" s="348" t="str">
        <f>+VLOOKUP(A317,bd_lista!$A$3:$E$590,5,FALSE)</f>
        <v>Instituciones Descentralizadas</v>
      </c>
      <c r="W317" s="457"/>
      <c r="X317" s="245">
        <v>0</v>
      </c>
      <c r="Y317" s="245" t="e">
        <f>+VLOOKUP(X317,bd_lista!$A$3:$C$590,3,FALSE)</f>
        <v>#N/A</v>
      </c>
      <c r="Z317" s="303"/>
      <c r="AA317" s="336"/>
    </row>
    <row r="318" spans="1:27" customFormat="1" ht="15" hidden="1" customHeight="1">
      <c r="A318" s="32">
        <v>170</v>
      </c>
      <c r="B318" s="452">
        <f>+A318</f>
        <v>170</v>
      </c>
      <c r="C318" s="250" t="str">
        <f>+VLOOKUP(A318,bd_lista!$A$3:$C$590,3,FALSE)</f>
        <v>Escuela Militar de Ingeniería</v>
      </c>
      <c r="D318" s="454" t="str">
        <f>+C318</f>
        <v>Escuela Militar de Ingeniería</v>
      </c>
      <c r="E318" s="250" t="s">
        <v>1311</v>
      </c>
      <c r="F318" s="246">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6">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6">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6">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6">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6">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6">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6">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6">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6">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6">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6">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6">
        <f t="shared" ca="1" si="10"/>
        <v>0</v>
      </c>
      <c r="S318" s="246"/>
      <c r="T318" s="246">
        <f ca="1">+T319</f>
        <v>0</v>
      </c>
      <c r="U318" s="245">
        <f t="shared" si="11"/>
        <v>1</v>
      </c>
      <c r="V318" s="348" t="str">
        <f>+VLOOKUP(A318,bd_lista!$A$3:$E$590,5,FALSE)</f>
        <v>Instituciones Descentralizadas</v>
      </c>
      <c r="W318" s="456" t="str">
        <f>+V318</f>
        <v>Instituciones Descentralizadas</v>
      </c>
      <c r="X318" s="245">
        <f>+VLOOKUP(A318,[2]Sheet1!$A$13:$D$744,4,FALSE)</f>
        <v>20</v>
      </c>
      <c r="Y318" s="245" t="str">
        <f>+VLOOKUP(X318,bd_lista!$A$3:$C$590,3,FALSE)</f>
        <v>Ministerio de Defensa</v>
      </c>
      <c r="Z318" s="305">
        <f>+X318</f>
        <v>20</v>
      </c>
      <c r="AA318" s="306" t="str">
        <f>+Y318</f>
        <v>Ministerio de Defensa</v>
      </c>
    </row>
    <row r="319" spans="1:27" customFormat="1" ht="15" hidden="1" customHeight="1">
      <c r="A319" s="32">
        <v>170</v>
      </c>
      <c r="B319" s="453"/>
      <c r="C319" s="348" t="str">
        <f>+VLOOKUP(A319,bd_lista!$A$3:$C$590,3,FALSE)</f>
        <v>Escuela Militar de Ingeniería</v>
      </c>
      <c r="D319" s="455"/>
      <c r="E319" s="250" t="s">
        <v>1312</v>
      </c>
      <c r="F319" s="246">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6">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6">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6">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6">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6">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6">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6">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6">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6">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6">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6">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6">
        <f t="shared" ca="1" si="10"/>
        <v>0</v>
      </c>
      <c r="S319" s="246">
        <f ca="1">+R318+R319</f>
        <v>0</v>
      </c>
      <c r="T319" s="246">
        <f ca="1">+S319</f>
        <v>0</v>
      </c>
      <c r="U319" s="245">
        <f t="shared" si="11"/>
        <v>2</v>
      </c>
      <c r="V319" s="348" t="str">
        <f>+VLOOKUP(A319,bd_lista!$A$3:$E$590,5,FALSE)</f>
        <v>Instituciones Descentralizadas</v>
      </c>
      <c r="W319" s="457"/>
      <c r="X319" s="245">
        <f>+VLOOKUP(A319,[2]Sheet1!$A$13:$D$744,4,FALSE)</f>
        <v>20</v>
      </c>
      <c r="Y319" s="245" t="str">
        <f>+VLOOKUP(X319,bd_lista!$A$3:$C$590,3,FALSE)</f>
        <v>Ministerio de Defensa</v>
      </c>
      <c r="Z319" s="303"/>
      <c r="AA319" s="304"/>
    </row>
    <row r="320" spans="1:27" ht="15" customHeight="1">
      <c r="A320" s="32">
        <v>251</v>
      </c>
      <c r="B320" s="452">
        <f>+A320</f>
        <v>251</v>
      </c>
      <c r="C320" s="250" t="str">
        <f>+VLOOKUP(A320,bd_lista!$A$3:$C$590,3,FALSE)</f>
        <v>Instituto Nacional de Salud Ocupacional</v>
      </c>
      <c r="D320" s="454" t="str">
        <f>+C320</f>
        <v>Instituto Nacional de Salud Ocupacional</v>
      </c>
      <c r="E320" s="347" t="s">
        <v>1311</v>
      </c>
      <c r="F320" s="274">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4">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4">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4">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4">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4">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4">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4">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4">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4">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4">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4">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4">
        <f t="shared" ca="1" si="10"/>
        <v>0</v>
      </c>
      <c r="S320" s="274"/>
      <c r="T320" s="246">
        <f ca="1">+T321</f>
        <v>2752</v>
      </c>
      <c r="U320" s="245">
        <f t="shared" si="11"/>
        <v>1</v>
      </c>
      <c r="V320" s="348" t="str">
        <f>+VLOOKUP(A320,bd_lista!$A$3:$E$590,5,FALSE)</f>
        <v>Instituciones Descentralizadas</v>
      </c>
      <c r="W320" s="456" t="str">
        <f>+V320</f>
        <v>Instituciones Descentralizadas</v>
      </c>
      <c r="X320" s="245">
        <f>+VLOOKUP(A320,[2]Sheet1!$A$13:$D$744,4,FALSE)</f>
        <v>46</v>
      </c>
      <c r="Y320" s="245" t="str">
        <f>+VLOOKUP(X320,bd_lista!$A$3:$C$590,3,FALSE)</f>
        <v>Ministerio de Salud y Deportes</v>
      </c>
      <c r="Z320" s="305">
        <f>+X320</f>
        <v>46</v>
      </c>
      <c r="AA320" s="334" t="str">
        <f>+Y320</f>
        <v>Ministerio de Salud y Deportes</v>
      </c>
    </row>
    <row r="321" spans="1:27" ht="15" customHeight="1">
      <c r="A321" s="32">
        <v>251</v>
      </c>
      <c r="B321" s="453"/>
      <c r="C321" s="348" t="str">
        <f>+VLOOKUP(A321,bd_lista!$A$3:$C$590,3,FALSE)</f>
        <v>Instituto Nacional de Salud Ocupacional</v>
      </c>
      <c r="D321" s="455"/>
      <c r="E321" s="348" t="s">
        <v>1312</v>
      </c>
      <c r="F321" s="248">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2482</v>
      </c>
      <c r="G321" s="248">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270</v>
      </c>
      <c r="H321" s="248">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8">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8">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8">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8">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8">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8">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8">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8">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8">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8">
        <f t="shared" ca="1" si="10"/>
        <v>2752</v>
      </c>
      <c r="S321" s="248">
        <f ca="1">+R320+R321</f>
        <v>2752</v>
      </c>
      <c r="T321" s="248">
        <f ca="1">+S321</f>
        <v>2752</v>
      </c>
      <c r="U321" s="247">
        <f t="shared" si="11"/>
        <v>2</v>
      </c>
      <c r="V321" s="348" t="str">
        <f>+VLOOKUP(A321,bd_lista!$A$3:$E$590,5,FALSE)</f>
        <v>Instituciones Descentralizadas</v>
      </c>
      <c r="W321" s="457"/>
      <c r="X321" s="245">
        <f>+VLOOKUP(A321,[2]Sheet1!$A$13:$D$744,4,FALSE)</f>
        <v>46</v>
      </c>
      <c r="Y321" s="245" t="str">
        <f>+VLOOKUP(X321,bd_lista!$A$3:$C$590,3,FALSE)</f>
        <v>Ministerio de Salud y Deportes</v>
      </c>
      <c r="Z321" s="303"/>
      <c r="AA321" s="336"/>
    </row>
    <row r="322" spans="1:27" customFormat="1" ht="15" customHeight="1">
      <c r="A322" s="255">
        <v>190</v>
      </c>
      <c r="B322" s="452">
        <f>+A322</f>
        <v>190</v>
      </c>
      <c r="C322" s="250" t="str">
        <f>+VLOOKUP(A322,bd_lista!$A$3:$C$590,3,FALSE)</f>
        <v>Autoridad Jurisdiccional Administrativa Minera</v>
      </c>
      <c r="D322" s="454" t="str">
        <f>+C322</f>
        <v>Autoridad Jurisdiccional Administrativa Minera</v>
      </c>
      <c r="E322" s="250" t="s">
        <v>1311</v>
      </c>
      <c r="F322" s="246">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6">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6">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6">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6">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6">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6">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6">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6">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6">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6">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6">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6">
        <f t="shared" ca="1" si="10"/>
        <v>0</v>
      </c>
      <c r="S322" s="246"/>
      <c r="T322" s="246">
        <f ca="1">+T323</f>
        <v>2522</v>
      </c>
      <c r="U322" s="245">
        <f t="shared" si="11"/>
        <v>1</v>
      </c>
      <c r="V322" s="348" t="str">
        <f>+VLOOKUP(A322,bd_lista!$A$3:$E$590,5,FALSE)</f>
        <v>Instituciones Descentralizadas</v>
      </c>
      <c r="W322" s="456" t="str">
        <f>+V322</f>
        <v>Instituciones Descentralizadas</v>
      </c>
      <c r="X322" s="245">
        <f>+VLOOKUP(A322,[2]Sheet1!$A$13:$D$744,4,FALSE)</f>
        <v>76</v>
      </c>
      <c r="Y322" s="245" t="str">
        <f>+VLOOKUP(X322,bd_lista!$A$3:$C$590,3,FALSE)</f>
        <v>Ministerio de Minería y Metalurgia</v>
      </c>
      <c r="Z322" s="305">
        <f>+X322</f>
        <v>76</v>
      </c>
      <c r="AA322" s="334" t="str">
        <f>+Y322</f>
        <v>Ministerio de Minería y Metalurgia</v>
      </c>
    </row>
    <row r="323" spans="1:27" customFormat="1" ht="15" customHeight="1">
      <c r="A323" s="32">
        <v>190</v>
      </c>
      <c r="B323" s="453"/>
      <c r="C323" s="348" t="str">
        <f>+VLOOKUP(A323,bd_lista!$A$3:$C$590,3,FALSE)</f>
        <v>Autoridad Jurisdiccional Administrativa Minera</v>
      </c>
      <c r="D323" s="455"/>
      <c r="E323" s="250" t="s">
        <v>1312</v>
      </c>
      <c r="F323" s="246">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6">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6">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2522</v>
      </c>
      <c r="I323" s="246">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6">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6">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6">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6">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6">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6">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6">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6">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6">
        <f t="shared" ca="1" si="10"/>
        <v>2522</v>
      </c>
      <c r="S323" s="246">
        <f ca="1">+R322+R323</f>
        <v>2522</v>
      </c>
      <c r="T323" s="246">
        <f ca="1">+S323</f>
        <v>2522</v>
      </c>
      <c r="U323" s="245">
        <f t="shared" si="11"/>
        <v>2</v>
      </c>
      <c r="V323" s="348" t="str">
        <f>+VLOOKUP(A323,bd_lista!$A$3:$E$590,5,FALSE)</f>
        <v>Instituciones Descentralizadas</v>
      </c>
      <c r="W323" s="457"/>
      <c r="X323" s="245">
        <f>+VLOOKUP(A323,[2]Sheet1!$A$13:$D$744,4,FALSE)</f>
        <v>76</v>
      </c>
      <c r="Y323" s="245" t="str">
        <f>+VLOOKUP(X323,bd_lista!$A$3:$C$590,3,FALSE)</f>
        <v>Ministerio de Minería y Metalurgia</v>
      </c>
      <c r="Z323" s="303"/>
      <c r="AA323" s="336"/>
    </row>
    <row r="324" spans="1:27" ht="15" hidden="1" customHeight="1">
      <c r="A324" s="32">
        <v>298</v>
      </c>
      <c r="B324" s="452">
        <f>+A324</f>
        <v>298</v>
      </c>
      <c r="C324" s="250" t="str">
        <f>+VLOOKUP(A324,bd_lista!$A$3:$C$590,3,FALSE)</f>
        <v>Servicio Departamental de Riego - Chuquisaca</v>
      </c>
      <c r="D324" s="454" t="str">
        <f>+C324</f>
        <v>Servicio Departamental de Riego - Chuquisaca</v>
      </c>
      <c r="E324" s="250" t="s">
        <v>1311</v>
      </c>
      <c r="F324" s="246">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6">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6">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6">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6">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6">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6">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6">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6">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6">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6">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6">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6">
        <f t="shared" ca="1" si="10"/>
        <v>0</v>
      </c>
      <c r="S324" s="246"/>
      <c r="T324" s="246">
        <f ca="1">+T325</f>
        <v>0</v>
      </c>
      <c r="U324" s="245">
        <f t="shared" si="11"/>
        <v>1</v>
      </c>
      <c r="V324" s="348" t="str">
        <f>+VLOOKUP(A324,bd_lista!$A$3:$E$590,5,FALSE)</f>
        <v>Instituciones Descentralizadas</v>
      </c>
      <c r="W324" s="456" t="str">
        <f>+V324</f>
        <v>Instituciones Descentralizadas</v>
      </c>
      <c r="X324" s="245">
        <f>+VLOOKUP(A324,[2]Sheet1!$A$13:$D$744,4,FALSE)</f>
        <v>86</v>
      </c>
      <c r="Y324" s="245" t="str">
        <f>+VLOOKUP(X324,bd_lista!$A$3:$C$590,3,FALSE)</f>
        <v>Ministerio de Medio Ambiente y Agua</v>
      </c>
      <c r="Z324" s="305">
        <f>+X324</f>
        <v>86</v>
      </c>
      <c r="AA324" s="306" t="str">
        <f>+Y324</f>
        <v>Ministerio de Medio Ambiente y Agua</v>
      </c>
    </row>
    <row r="325" spans="1:27" ht="15" hidden="1" customHeight="1">
      <c r="A325" s="32">
        <v>298</v>
      </c>
      <c r="B325" s="453"/>
      <c r="C325" s="348" t="str">
        <f>+VLOOKUP(A325,bd_lista!$A$3:$C$590,3,FALSE)</f>
        <v>Servicio Departamental de Riego - Chuquisaca</v>
      </c>
      <c r="D325" s="455"/>
      <c r="E325" s="348" t="s">
        <v>1312</v>
      </c>
      <c r="F325" s="248">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8">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8">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8">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8">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8">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8">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8">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8">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8">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8">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8">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8">
        <f t="shared" ca="1" si="10"/>
        <v>0</v>
      </c>
      <c r="S325" s="248">
        <f ca="1">+R324+R325</f>
        <v>0</v>
      </c>
      <c r="T325" s="248">
        <f ca="1">+S325</f>
        <v>0</v>
      </c>
      <c r="U325" s="247">
        <f t="shared" si="11"/>
        <v>2</v>
      </c>
      <c r="V325" s="348" t="str">
        <f>+VLOOKUP(A325,bd_lista!$A$3:$E$590,5,FALSE)</f>
        <v>Instituciones Descentralizadas</v>
      </c>
      <c r="W325" s="457"/>
      <c r="X325" s="245">
        <f>+VLOOKUP(A325,[2]Sheet1!$A$13:$D$744,4,FALSE)</f>
        <v>86</v>
      </c>
      <c r="Y325" s="245" t="str">
        <f>+VLOOKUP(X325,bd_lista!$A$3:$C$590,3,FALSE)</f>
        <v>Ministerio de Medio Ambiente y Agua</v>
      </c>
      <c r="Z325" s="303"/>
      <c r="AA325" s="304"/>
    </row>
    <row r="326" spans="1:27" customFormat="1" ht="15" customHeight="1">
      <c r="A326" s="255">
        <v>203</v>
      </c>
      <c r="B326" s="452">
        <f>+A326</f>
        <v>203</v>
      </c>
      <c r="C326" s="250" t="str">
        <f>+VLOOKUP(A326,bd_lista!$A$3:$C$590,3,FALSE)</f>
        <v>Autoridad de Supervisión del Sistema Financiero</v>
      </c>
      <c r="D326" s="454" t="str">
        <f>+C326</f>
        <v>Autoridad de Supervisión del Sistema Financiero</v>
      </c>
      <c r="E326" s="250" t="s">
        <v>1311</v>
      </c>
      <c r="F326" s="246">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6">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6">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6">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6">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6">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6">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6">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6">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6">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6">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6">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6">
        <f t="shared" ca="1" si="10"/>
        <v>0</v>
      </c>
      <c r="S326" s="246"/>
      <c r="T326" s="246">
        <f ca="1">+T327</f>
        <v>2364.9700000000003</v>
      </c>
      <c r="U326" s="245">
        <f t="shared" si="11"/>
        <v>1</v>
      </c>
      <c r="V326" s="348" t="str">
        <f>+VLOOKUP(A326,bd_lista!$A$3:$E$590,5,FALSE)</f>
        <v>Instituciones Descentralizadas</v>
      </c>
      <c r="W326" s="456" t="str">
        <f>+V326</f>
        <v>Instituciones Descentralizadas</v>
      </c>
      <c r="X326" s="245">
        <f>+VLOOKUP(A326,[2]Sheet1!$A$13:$D$744,4,FALSE)</f>
        <v>35</v>
      </c>
      <c r="Y326" s="245" t="str">
        <f>+VLOOKUP(X326,bd_lista!$A$3:$C$590,3,FALSE)</f>
        <v>Ministerio de Economía y Finanzas Públicas</v>
      </c>
      <c r="Z326" s="305">
        <f>+X326</f>
        <v>35</v>
      </c>
      <c r="AA326" s="334" t="str">
        <f>+Y326</f>
        <v>Ministerio de Economía y Finanzas Públicas</v>
      </c>
    </row>
    <row r="327" spans="1:27" customFormat="1" ht="15" customHeight="1">
      <c r="A327" s="32">
        <v>203</v>
      </c>
      <c r="B327" s="453"/>
      <c r="C327" s="348" t="str">
        <f>+VLOOKUP(A327,bd_lista!$A$3:$C$590,3,FALSE)</f>
        <v>Autoridad de Supervisión del Sistema Financiero</v>
      </c>
      <c r="D327" s="455"/>
      <c r="E327" s="348" t="s">
        <v>1312</v>
      </c>
      <c r="F327" s="248">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8">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8">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2364.9700000000003</v>
      </c>
      <c r="I327" s="248">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8">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8">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8">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8">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8">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8">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8">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8">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8">
        <f t="shared" ca="1" si="10"/>
        <v>2364.9700000000003</v>
      </c>
      <c r="S327" s="248">
        <f ca="1">+R326+R327</f>
        <v>2364.9700000000003</v>
      </c>
      <c r="T327" s="246">
        <f ca="1">+S327</f>
        <v>2364.9700000000003</v>
      </c>
      <c r="U327" s="245">
        <f t="shared" si="11"/>
        <v>2</v>
      </c>
      <c r="V327" s="348" t="str">
        <f>+VLOOKUP(A327,bd_lista!$A$3:$E$590,5,FALSE)</f>
        <v>Instituciones Descentralizadas</v>
      </c>
      <c r="W327" s="457"/>
      <c r="X327" s="245">
        <f>+VLOOKUP(A327,[2]Sheet1!$A$13:$D$744,4,FALSE)</f>
        <v>35</v>
      </c>
      <c r="Y327" s="245" t="str">
        <f>+VLOOKUP(X327,bd_lista!$A$3:$C$590,3,FALSE)</f>
        <v>Ministerio de Economía y Finanzas Públicas</v>
      </c>
      <c r="Z327" s="303"/>
      <c r="AA327" s="336"/>
    </row>
    <row r="328" spans="1:27" ht="15" hidden="1" customHeight="1">
      <c r="A328" s="32">
        <v>349</v>
      </c>
      <c r="B328" s="452">
        <f>+A328</f>
        <v>349</v>
      </c>
      <c r="C328" s="250" t="str">
        <f>+VLOOKUP(A328,bd_lista!$A$3:$C$590,3,FALSE)</f>
        <v>Centro de Inv.Arqueológicas,Antropológicas y Adm.de Tiwanaku</v>
      </c>
      <c r="D328" s="454" t="str">
        <f>+C328</f>
        <v>Centro de Inv.Arqueológicas,Antropológicas y Adm.de Tiwanaku</v>
      </c>
      <c r="E328" s="250" t="s">
        <v>1311</v>
      </c>
      <c r="F328" s="246">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6">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6">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6">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6">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6">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6">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6">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6">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6">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6">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6">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6">
        <f t="shared" ca="1" si="10"/>
        <v>0</v>
      </c>
      <c r="S328" s="246"/>
      <c r="T328" s="246">
        <f ca="1">+T329</f>
        <v>0</v>
      </c>
      <c r="U328" s="245">
        <f t="shared" si="11"/>
        <v>1</v>
      </c>
      <c r="V328" s="348" t="str">
        <f>+VLOOKUP(A328,bd_lista!$A$3:$E$590,5,FALSE)</f>
        <v>Instituciones Descentralizadas</v>
      </c>
      <c r="W328" s="456" t="str">
        <f>+V328</f>
        <v>Instituciones Descentralizadas</v>
      </c>
      <c r="X328" s="245">
        <f>+VLOOKUP(A328,[2]Sheet1!$A$13:$D$744,4,FALSE)</f>
        <v>52</v>
      </c>
      <c r="Y328" s="245" t="e">
        <f>+VLOOKUP(X328,bd_lista!$A$3:$C$590,3,FALSE)</f>
        <v>#N/A</v>
      </c>
      <c r="Z328" s="305">
        <f>+X328</f>
        <v>52</v>
      </c>
      <c r="AA328" s="306" t="e">
        <f>+Y328</f>
        <v>#N/A</v>
      </c>
    </row>
    <row r="329" spans="1:27" ht="15" hidden="1" customHeight="1">
      <c r="A329" s="32">
        <v>349</v>
      </c>
      <c r="B329" s="453"/>
      <c r="C329" s="348" t="str">
        <f>+VLOOKUP(A329,bd_lista!$A$3:$C$590,3,FALSE)</f>
        <v>Centro de Inv.Arqueológicas,Antropológicas y Adm.de Tiwanaku</v>
      </c>
      <c r="D329" s="455"/>
      <c r="E329" s="348" t="s">
        <v>1312</v>
      </c>
      <c r="F329" s="248">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8">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8">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8">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8">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8">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8">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8">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8">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8">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8">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8">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8">
        <f t="shared" ca="1" si="10"/>
        <v>0</v>
      </c>
      <c r="S329" s="248">
        <f ca="1">+R328+R329</f>
        <v>0</v>
      </c>
      <c r="T329" s="248">
        <f ca="1">+S329</f>
        <v>0</v>
      </c>
      <c r="U329" s="247">
        <f t="shared" si="11"/>
        <v>2</v>
      </c>
      <c r="V329" s="348" t="str">
        <f>+VLOOKUP(A329,bd_lista!$A$3:$E$590,5,FALSE)</f>
        <v>Instituciones Descentralizadas</v>
      </c>
      <c r="W329" s="457"/>
      <c r="X329" s="245">
        <f>+VLOOKUP(A329,[2]Sheet1!$A$13:$D$744,4,FALSE)</f>
        <v>52</v>
      </c>
      <c r="Y329" s="245" t="e">
        <f>+VLOOKUP(X329,bd_lista!$A$3:$C$590,3,FALSE)</f>
        <v>#N/A</v>
      </c>
      <c r="Z329" s="303"/>
      <c r="AA329" s="304"/>
    </row>
    <row r="330" spans="1:27" ht="15" hidden="1" customHeight="1">
      <c r="A330" s="255">
        <v>171</v>
      </c>
      <c r="B330" s="452">
        <f>+A330</f>
        <v>171</v>
      </c>
      <c r="C330" s="250" t="str">
        <f>+VLOOKUP(A330,bd_lista!$A$3:$C$590,3,FALSE)</f>
        <v>Centro de Investigación Agrícola Tropical</v>
      </c>
      <c r="D330" s="454" t="str">
        <f>+C330</f>
        <v>Centro de Investigación Agrícola Tropical</v>
      </c>
      <c r="E330" s="250" t="s">
        <v>1311</v>
      </c>
      <c r="F330" s="274">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6">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6">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6">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6">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6">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6">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6">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6">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6">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6">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6">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6">
        <f t="shared" ca="1" si="10"/>
        <v>0</v>
      </c>
      <c r="S330" s="246"/>
      <c r="T330" s="274">
        <f ca="1">+T331</f>
        <v>0</v>
      </c>
      <c r="U330" s="281">
        <f t="shared" si="11"/>
        <v>1</v>
      </c>
      <c r="V330" s="348" t="str">
        <f>+VLOOKUP(A330,bd_lista!$A$3:$E$590,5,FALSE)</f>
        <v>Instituciones Descentralizadas</v>
      </c>
      <c r="W330" s="456" t="str">
        <f>+V330</f>
        <v>Instituciones Descentralizadas</v>
      </c>
      <c r="X330" s="245">
        <f>+VLOOKUP(A330,[2]Sheet1!$A$13:$D$744,4,FALSE)</f>
        <v>0</v>
      </c>
      <c r="Y330" s="245" t="e">
        <f>+VLOOKUP(X330,bd_lista!$A$3:$C$590,3,FALSE)</f>
        <v>#N/A</v>
      </c>
      <c r="Z330" s="305">
        <f>+X330</f>
        <v>0</v>
      </c>
      <c r="AA330" s="306" t="e">
        <f>+Y330</f>
        <v>#N/A</v>
      </c>
    </row>
    <row r="331" spans="1:27" ht="15" hidden="1" customHeight="1">
      <c r="A331" s="32">
        <v>171</v>
      </c>
      <c r="B331" s="453"/>
      <c r="C331" s="348" t="str">
        <f>+VLOOKUP(A331,bd_lista!$A$3:$C$590,3,FALSE)</f>
        <v>Centro de Investigación Agrícola Tropical</v>
      </c>
      <c r="D331" s="455"/>
      <c r="E331" s="348" t="s">
        <v>1312</v>
      </c>
      <c r="F331" s="248">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8">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8">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8">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8">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8">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8">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8">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8">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8">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8">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8">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8">
        <f t="shared" ca="1" si="10"/>
        <v>0</v>
      </c>
      <c r="S331" s="248">
        <f ca="1">+R330+R331</f>
        <v>0</v>
      </c>
      <c r="T331" s="248">
        <f ca="1">+S331</f>
        <v>0</v>
      </c>
      <c r="U331" s="247">
        <f t="shared" si="11"/>
        <v>2</v>
      </c>
      <c r="V331" s="348" t="str">
        <f>+VLOOKUP(A331,bd_lista!$A$3:$E$590,5,FALSE)</f>
        <v>Instituciones Descentralizadas</v>
      </c>
      <c r="W331" s="457"/>
      <c r="X331" s="245">
        <f>+VLOOKUP(A331,[2]Sheet1!$A$13:$D$744,4,FALSE)</f>
        <v>0</v>
      </c>
      <c r="Y331" s="245" t="e">
        <f>+VLOOKUP(X331,bd_lista!$A$3:$C$590,3,FALSE)</f>
        <v>#N/A</v>
      </c>
      <c r="Z331" s="303"/>
      <c r="AA331" s="304"/>
    </row>
    <row r="332" spans="1:27" ht="27" customHeight="1">
      <c r="A332" s="255">
        <v>155</v>
      </c>
      <c r="B332" s="452">
        <f>+A332</f>
        <v>155</v>
      </c>
      <c r="C332" s="250" t="str">
        <f>+VLOOKUP(A332,bd_lista!$A$3:$C$590,3,FALSE)</f>
        <v>Dirección del Notariado Plurinacional</v>
      </c>
      <c r="D332" s="454" t="str">
        <f>+C332</f>
        <v>Dirección del Notariado Plurinacional</v>
      </c>
      <c r="E332" s="250" t="s">
        <v>1311</v>
      </c>
      <c r="F332" s="246">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6">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6">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6">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6">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6">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6">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6">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6">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6">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6">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6">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6">
        <f t="shared" ca="1" si="10"/>
        <v>0</v>
      </c>
      <c r="S332" s="246"/>
      <c r="T332" s="246">
        <f ca="1">+T333</f>
        <v>2322.2199999999998</v>
      </c>
      <c r="U332" s="245">
        <f t="shared" si="11"/>
        <v>1</v>
      </c>
      <c r="V332" s="348" t="str">
        <f>+VLOOKUP(A332,bd_lista!$A$3:$E$590,5,FALSE)</f>
        <v>Instituciones Descentralizadas</v>
      </c>
      <c r="W332" s="456" t="str">
        <f>+V332</f>
        <v>Instituciones Descentralizadas</v>
      </c>
      <c r="X332" s="245">
        <f>+VLOOKUP(A332,[2]Sheet1!$A$13:$D$744,4,FALSE)</f>
        <v>30</v>
      </c>
      <c r="Y332" s="245" t="str">
        <f>+VLOOKUP(X332,bd_lista!$A$3:$C$590,3,FALSE)</f>
        <v>Ministerio de Justicia y Transparencia Institucional</v>
      </c>
      <c r="Z332" s="305">
        <f>+X332</f>
        <v>30</v>
      </c>
      <c r="AA332" s="334" t="str">
        <f>+Y332</f>
        <v>Ministerio de Justicia y Transparencia Institucional</v>
      </c>
    </row>
    <row r="333" spans="1:27" ht="15" customHeight="1">
      <c r="A333" s="32">
        <v>155</v>
      </c>
      <c r="B333" s="453"/>
      <c r="C333" s="348" t="str">
        <f>+VLOOKUP(A333,bd_lista!$A$3:$C$590,3,FALSE)</f>
        <v>Dirección del Notariado Plurinacional</v>
      </c>
      <c r="D333" s="455"/>
      <c r="E333" s="348" t="s">
        <v>1312</v>
      </c>
      <c r="F333" s="248">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48">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8">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2322.2199999999998</v>
      </c>
      <c r="I333" s="248">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8">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8">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8">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8">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8">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8">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8">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8">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8">
        <f t="shared" ca="1" si="10"/>
        <v>2322.2199999999998</v>
      </c>
      <c r="S333" s="248">
        <f ca="1">+R332+R333</f>
        <v>2322.2199999999998</v>
      </c>
      <c r="T333" s="248">
        <f ca="1">+S333</f>
        <v>2322.2199999999998</v>
      </c>
      <c r="U333" s="247">
        <f t="shared" si="11"/>
        <v>2</v>
      </c>
      <c r="V333" s="348" t="str">
        <f>+VLOOKUP(A333,bd_lista!$A$3:$E$590,5,FALSE)</f>
        <v>Instituciones Descentralizadas</v>
      </c>
      <c r="W333" s="457"/>
      <c r="X333" s="245">
        <f>+VLOOKUP(A333,[2]Sheet1!$A$13:$D$744,4,FALSE)</f>
        <v>30</v>
      </c>
      <c r="Y333" s="245" t="str">
        <f>+VLOOKUP(X333,bd_lista!$A$3:$C$590,3,FALSE)</f>
        <v>Ministerio de Justicia y Transparencia Institucional</v>
      </c>
      <c r="Z333" s="303"/>
      <c r="AA333" s="336"/>
    </row>
    <row r="334" spans="1:27" customFormat="1" ht="15" customHeight="1">
      <c r="A334" s="255">
        <v>234</v>
      </c>
      <c r="B334" s="452">
        <f>+A334</f>
        <v>234</v>
      </c>
      <c r="C334" s="250" t="str">
        <f>+VLOOKUP(A334,bd_lista!$A$3:$C$590,3,FALSE)</f>
        <v xml:space="preserve">Servicio Geológico Minero </v>
      </c>
      <c r="D334" s="454" t="str">
        <f>+C334</f>
        <v xml:space="preserve">Servicio Geológico Minero </v>
      </c>
      <c r="E334" s="250" t="s">
        <v>1311</v>
      </c>
      <c r="F334" s="246">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6">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6">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6">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6">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6">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6">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6">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6">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6">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6">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6">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6">
        <f t="shared" ca="1" si="10"/>
        <v>0</v>
      </c>
      <c r="S334" s="246"/>
      <c r="T334" s="246">
        <f ca="1">+T335</f>
        <v>2217.85</v>
      </c>
      <c r="U334" s="245">
        <f t="shared" si="11"/>
        <v>1</v>
      </c>
      <c r="V334" s="348" t="str">
        <f>+VLOOKUP(A334,bd_lista!$A$3:$E$590,5,FALSE)</f>
        <v>Instituciones Descentralizadas</v>
      </c>
      <c r="W334" s="456" t="str">
        <f>+V334</f>
        <v>Instituciones Descentralizadas</v>
      </c>
      <c r="X334" s="245">
        <f>+VLOOKUP(A334,[2]Sheet1!$A$13:$D$744,4,FALSE)</f>
        <v>76</v>
      </c>
      <c r="Y334" s="245" t="str">
        <f>+VLOOKUP(X334,bd_lista!$A$3:$C$590,3,FALSE)</f>
        <v>Ministerio de Minería y Metalurgia</v>
      </c>
      <c r="Z334" s="305">
        <f>+X334</f>
        <v>76</v>
      </c>
      <c r="AA334" s="334" t="str">
        <f>+Y334</f>
        <v>Ministerio de Minería y Metalurgia</v>
      </c>
    </row>
    <row r="335" spans="1:27" customFormat="1" ht="15" customHeight="1">
      <c r="A335" s="32">
        <v>234</v>
      </c>
      <c r="B335" s="453"/>
      <c r="C335" s="348" t="str">
        <f>+VLOOKUP(A335,bd_lista!$A$3:$C$590,3,FALSE)</f>
        <v xml:space="preserve">Servicio Geológico Minero </v>
      </c>
      <c r="D335" s="455"/>
      <c r="E335" s="348" t="s">
        <v>1312</v>
      </c>
      <c r="F335" s="248">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8">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8">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2217.85</v>
      </c>
      <c r="I335" s="248">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8">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8">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8">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8">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8">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8">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8">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8">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8">
        <f t="shared" ca="1" si="10"/>
        <v>2217.85</v>
      </c>
      <c r="S335" s="248">
        <f ca="1">+R334+R335</f>
        <v>2217.85</v>
      </c>
      <c r="T335" s="246">
        <f ca="1">+S335</f>
        <v>2217.85</v>
      </c>
      <c r="U335" s="245">
        <f t="shared" si="11"/>
        <v>2</v>
      </c>
      <c r="V335" s="348" t="str">
        <f>+VLOOKUP(A335,bd_lista!$A$3:$E$590,5,FALSE)</f>
        <v>Instituciones Descentralizadas</v>
      </c>
      <c r="W335" s="457"/>
      <c r="X335" s="245">
        <f>+VLOOKUP(A335,[2]Sheet1!$A$13:$D$744,4,FALSE)</f>
        <v>76</v>
      </c>
      <c r="Y335" s="245" t="str">
        <f>+VLOOKUP(X335,bd_lista!$A$3:$C$590,3,FALSE)</f>
        <v>Ministerio de Minería y Metalurgia</v>
      </c>
      <c r="Z335" s="303"/>
      <c r="AA335" s="336"/>
    </row>
    <row r="336" spans="1:27" customFormat="1" ht="15" customHeight="1">
      <c r="A336" s="32">
        <v>153</v>
      </c>
      <c r="B336" s="452">
        <f>+A336</f>
        <v>153</v>
      </c>
      <c r="C336" s="250" t="str">
        <f>+VLOOKUP(A336,bd_lista!$A$3:$C$590,3,FALSE)</f>
        <v>Observatorio Plurinacional de la Calidad  Educativa</v>
      </c>
      <c r="D336" s="454" t="str">
        <f>+C336</f>
        <v>Observatorio Plurinacional de la Calidad  Educativa</v>
      </c>
      <c r="E336" s="250" t="s">
        <v>1311</v>
      </c>
      <c r="F336" s="246">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6">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6">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6">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6">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6">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6">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6">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6">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6">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6">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6">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6">
        <f t="shared" ca="1" si="10"/>
        <v>0</v>
      </c>
      <c r="S336" s="246"/>
      <c r="T336" s="246">
        <f ca="1">+T337</f>
        <v>2058.56</v>
      </c>
      <c r="U336" s="245">
        <f t="shared" si="11"/>
        <v>1</v>
      </c>
      <c r="V336" s="348" t="str">
        <f>+VLOOKUP(A336,bd_lista!$A$3:$E$590,5,FALSE)</f>
        <v>Instituciones Descentralizadas</v>
      </c>
      <c r="W336" s="456" t="str">
        <f>+V336</f>
        <v>Instituciones Descentralizadas</v>
      </c>
      <c r="X336" s="245">
        <f>+VLOOKUP(A336,[2]Sheet1!$A$13:$D$744,4,FALSE)</f>
        <v>16</v>
      </c>
      <c r="Y336" s="245" t="str">
        <f>+VLOOKUP(X336,bd_lista!$A$3:$C$590,3,FALSE)</f>
        <v>Ministerio de Educación</v>
      </c>
      <c r="Z336" s="305">
        <f>+X336</f>
        <v>16</v>
      </c>
      <c r="AA336" s="334" t="str">
        <f>+Y336</f>
        <v>Ministerio de Educación</v>
      </c>
    </row>
    <row r="337" spans="1:27" customFormat="1" ht="15" customHeight="1">
      <c r="A337" s="32">
        <v>153</v>
      </c>
      <c r="B337" s="453"/>
      <c r="C337" s="348" t="str">
        <f>+VLOOKUP(A337,bd_lista!$A$3:$C$590,3,FALSE)</f>
        <v>Observatorio Plurinacional de la Calidad  Educativa</v>
      </c>
      <c r="D337" s="455"/>
      <c r="E337" s="348" t="s">
        <v>1312</v>
      </c>
      <c r="F337" s="248">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8">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2058.56</v>
      </c>
      <c r="H337" s="248">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8">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8">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8">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8">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8">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8">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8">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8">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8">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8">
        <f t="shared" ca="1" si="10"/>
        <v>2058.56</v>
      </c>
      <c r="S337" s="248">
        <f ca="1">+R336+R337</f>
        <v>2058.56</v>
      </c>
      <c r="T337" s="246">
        <f ca="1">+S337</f>
        <v>2058.56</v>
      </c>
      <c r="U337" s="245">
        <f t="shared" si="11"/>
        <v>2</v>
      </c>
      <c r="V337" s="348" t="str">
        <f>+VLOOKUP(A337,bd_lista!$A$3:$E$590,5,FALSE)</f>
        <v>Instituciones Descentralizadas</v>
      </c>
      <c r="W337" s="457"/>
      <c r="X337" s="245">
        <f>+VLOOKUP(A337,[2]Sheet1!$A$13:$D$744,4,FALSE)</f>
        <v>16</v>
      </c>
      <c r="Y337" s="245" t="str">
        <f>+VLOOKUP(X337,bd_lista!$A$3:$C$590,3,FALSE)</f>
        <v>Ministerio de Educación</v>
      </c>
      <c r="Z337" s="303"/>
      <c r="AA337" s="336"/>
    </row>
    <row r="338" spans="1:27" customFormat="1" ht="15" hidden="1" customHeight="1">
      <c r="A338" s="32">
        <v>309</v>
      </c>
      <c r="B338" s="452">
        <f>+A338</f>
        <v>309</v>
      </c>
      <c r="C338" s="250" t="str">
        <f>+VLOOKUP(A338,bd_lista!$A$3:$C$590,3,FALSE)</f>
        <v>Autoridad de Fiscalización del Juego</v>
      </c>
      <c r="D338" s="454" t="str">
        <f>+C338</f>
        <v>Autoridad de Fiscalización del Juego</v>
      </c>
      <c r="E338" s="250" t="s">
        <v>1311</v>
      </c>
      <c r="F338" s="246">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6">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6">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6">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6">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6">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6">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6">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6">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6">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6">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6">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6">
        <f t="shared" ca="1" si="10"/>
        <v>0</v>
      </c>
      <c r="S338" s="246"/>
      <c r="T338" s="246">
        <f ca="1">+T339</f>
        <v>0</v>
      </c>
      <c r="U338" s="245">
        <f t="shared" si="11"/>
        <v>1</v>
      </c>
      <c r="V338" s="348" t="str">
        <f>+VLOOKUP(A338,bd_lista!$A$3:$E$590,5,FALSE)</f>
        <v>Instituciones Descentralizadas</v>
      </c>
      <c r="W338" s="456" t="str">
        <f>+V338</f>
        <v>Instituciones Descentralizadas</v>
      </c>
      <c r="X338" s="245">
        <f>+VLOOKUP(A338,[2]Sheet1!$A$13:$D$744,4,FALSE)</f>
        <v>35</v>
      </c>
      <c r="Y338" s="245" t="str">
        <f>+VLOOKUP(X338,bd_lista!$A$3:$C$590,3,FALSE)</f>
        <v>Ministerio de Economía y Finanzas Públicas</v>
      </c>
      <c r="Z338" s="305">
        <f>+X338</f>
        <v>35</v>
      </c>
      <c r="AA338" s="334" t="str">
        <f>+Y338</f>
        <v>Ministerio de Economía y Finanzas Públicas</v>
      </c>
    </row>
    <row r="339" spans="1:27" customFormat="1" ht="15" hidden="1" customHeight="1">
      <c r="A339" s="32">
        <v>309</v>
      </c>
      <c r="B339" s="453"/>
      <c r="C339" s="348" t="str">
        <f>+VLOOKUP(A339,bd_lista!$A$3:$C$590,3,FALSE)</f>
        <v>Autoridad de Fiscalización del Juego</v>
      </c>
      <c r="D339" s="455"/>
      <c r="E339" s="348" t="s">
        <v>1312</v>
      </c>
      <c r="F339" s="248">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8">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8">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8">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8">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8">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8">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8">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8">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8">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8">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8">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8">
        <f t="shared" ca="1" si="10"/>
        <v>0</v>
      </c>
      <c r="S339" s="248">
        <f ca="1">+R338+R339</f>
        <v>0</v>
      </c>
      <c r="T339" s="246">
        <f ca="1">+S339</f>
        <v>0</v>
      </c>
      <c r="U339" s="245">
        <f t="shared" si="11"/>
        <v>2</v>
      </c>
      <c r="V339" s="348" t="str">
        <f>+VLOOKUP(A339,bd_lista!$A$3:$E$590,5,FALSE)</f>
        <v>Instituciones Descentralizadas</v>
      </c>
      <c r="W339" s="457"/>
      <c r="X339" s="245">
        <f>+VLOOKUP(A339,[2]Sheet1!$A$13:$D$744,4,FALSE)</f>
        <v>35</v>
      </c>
      <c r="Y339" s="245" t="str">
        <f>+VLOOKUP(X339,bd_lista!$A$3:$C$590,3,FALSE)</f>
        <v>Ministerio de Economía y Finanzas Públicas</v>
      </c>
      <c r="Z339" s="303"/>
      <c r="AA339" s="336"/>
    </row>
    <row r="340" spans="1:27" customFormat="1" ht="15" hidden="1" customHeight="1">
      <c r="A340" s="32">
        <v>197</v>
      </c>
      <c r="B340" s="452">
        <f>+A340</f>
        <v>197</v>
      </c>
      <c r="C340" s="250" t="str">
        <f>+VLOOKUP(A340,bd_lista!$A$3:$C$590,3,FALSE)</f>
        <v>DIRECCIÓN ESTRATÉGICA DE REIVINDICACION MARÍTIMA, SILALA Y RECURSOS HÍDRICOS INTERNACIONALES</v>
      </c>
      <c r="D340" s="454" t="str">
        <f>+C340</f>
        <v>DIRECCIÓN ESTRATÉGICA DE REIVINDICACION MARÍTIMA, SILALA Y RECURSOS HÍDRICOS INTERNACIONALES</v>
      </c>
      <c r="E340" s="250" t="s">
        <v>1311</v>
      </c>
      <c r="F340" s="246">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6">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6">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6">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6">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6">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6">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6">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6">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6">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6">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6">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6">
        <f t="shared" ca="1" si="10"/>
        <v>0</v>
      </c>
      <c r="S340" s="246"/>
      <c r="T340" s="246">
        <f ca="1">+T341</f>
        <v>0</v>
      </c>
      <c r="U340" s="245">
        <f t="shared" si="11"/>
        <v>1</v>
      </c>
      <c r="V340" s="348" t="str">
        <f>+VLOOKUP(A340,bd_lista!$A$3:$E$590,5,FALSE)</f>
        <v>Instituciones Descentralizadas</v>
      </c>
      <c r="W340" s="456" t="str">
        <f>+V340</f>
        <v>Instituciones Descentralizadas</v>
      </c>
      <c r="X340" s="245">
        <f>+VLOOKUP(A340,[2]Sheet1!$A$13:$D$744,4,FALSE)</f>
        <v>10</v>
      </c>
      <c r="Y340" s="245" t="str">
        <f>+VLOOKUP(X340,bd_lista!$A$3:$C$590,3,FALSE)</f>
        <v>Ministerio de Relaciones Exteriores</v>
      </c>
      <c r="Z340" s="305">
        <f>+X340</f>
        <v>10</v>
      </c>
      <c r="AA340" s="334" t="str">
        <f>+Y340</f>
        <v>Ministerio de Relaciones Exteriores</v>
      </c>
    </row>
    <row r="341" spans="1:27" customFormat="1" ht="15" hidden="1" customHeight="1">
      <c r="A341" s="32">
        <v>197</v>
      </c>
      <c r="B341" s="453"/>
      <c r="C341" s="348" t="str">
        <f>+VLOOKUP(A341,bd_lista!$A$3:$C$590,3,FALSE)</f>
        <v>DIRECCIÓN ESTRATÉGICA DE REIVINDICACION MARÍTIMA, SILALA Y RECURSOS HÍDRICOS INTERNACIONALES</v>
      </c>
      <c r="D341" s="455"/>
      <c r="E341" s="348" t="s">
        <v>1312</v>
      </c>
      <c r="F341" s="248">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8">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8">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8">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8">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8">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8">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8">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8">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8">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8">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8">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8">
        <f t="shared" ca="1" si="10"/>
        <v>0</v>
      </c>
      <c r="S341" s="248">
        <f ca="1">+R340+R341</f>
        <v>0</v>
      </c>
      <c r="T341" s="248">
        <f ca="1">+S341</f>
        <v>0</v>
      </c>
      <c r="U341" s="245">
        <f t="shared" si="11"/>
        <v>2</v>
      </c>
      <c r="V341" s="348" t="str">
        <f>+VLOOKUP(A341,bd_lista!$A$3:$E$590,5,FALSE)</f>
        <v>Instituciones Descentralizadas</v>
      </c>
      <c r="W341" s="457"/>
      <c r="X341" s="245">
        <f>+VLOOKUP(A341,[2]Sheet1!$A$13:$D$744,4,FALSE)</f>
        <v>10</v>
      </c>
      <c r="Y341" s="245" t="str">
        <f>+VLOOKUP(X341,bd_lista!$A$3:$C$590,3,FALSE)</f>
        <v>Ministerio de Relaciones Exteriores</v>
      </c>
      <c r="Z341" s="303"/>
      <c r="AA341" s="336"/>
    </row>
    <row r="342" spans="1:27" customFormat="1" ht="15" customHeight="1">
      <c r="A342" s="32">
        <v>382</v>
      </c>
      <c r="B342" s="452">
        <f>+A342</f>
        <v>382</v>
      </c>
      <c r="C342" s="250" t="str">
        <f>+VLOOKUP(A342,bd_lista!$A$3:$C$590,3,FALSE)</f>
        <v>Agencia de Infraestructura en Salud y Equipamiento Médico</v>
      </c>
      <c r="D342" s="454" t="str">
        <f>+C342</f>
        <v>Agencia de Infraestructura en Salud y Equipamiento Médico</v>
      </c>
      <c r="E342" s="250" t="s">
        <v>1311</v>
      </c>
      <c r="F342" s="246">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6">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6">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6">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6">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6">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6">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6">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6">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6">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6">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6">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6">
        <f t="shared" ca="1" si="10"/>
        <v>0</v>
      </c>
      <c r="S342" s="269"/>
      <c r="T342" s="246">
        <f ca="1">+T343</f>
        <v>1989.13</v>
      </c>
      <c r="U342" s="281">
        <f t="shared" si="11"/>
        <v>1</v>
      </c>
      <c r="V342" s="348" t="str">
        <f>+VLOOKUP(A342,bd_lista!$A$3:$E$590,5,FALSE)</f>
        <v>Instituciones Descentralizadas</v>
      </c>
      <c r="W342" s="456" t="str">
        <f>+V342</f>
        <v>Instituciones Descentralizadas</v>
      </c>
      <c r="X342" s="245">
        <f>+VLOOKUP(A342,[2]Sheet1!$A$13:$D$744,4,FALSE)</f>
        <v>46</v>
      </c>
      <c r="Y342" s="245" t="str">
        <f>+VLOOKUP(X342,bd_lista!$A$3:$C$590,3,FALSE)</f>
        <v>Ministerio de Salud y Deportes</v>
      </c>
      <c r="Z342" s="305">
        <f>+X342</f>
        <v>46</v>
      </c>
      <c r="AA342" s="306" t="str">
        <f>+Y342</f>
        <v>Ministerio de Salud y Deportes</v>
      </c>
    </row>
    <row r="343" spans="1:27" customFormat="1" ht="15" customHeight="1">
      <c r="A343" s="32">
        <v>382</v>
      </c>
      <c r="B343" s="453"/>
      <c r="C343" s="348" t="str">
        <f>+VLOOKUP(A343,bd_lista!$A$3:$C$590,3,FALSE)</f>
        <v>Agencia de Infraestructura en Salud y Equipamiento Médico</v>
      </c>
      <c r="D343" s="455"/>
      <c r="E343" s="250" t="s">
        <v>1312</v>
      </c>
      <c r="F343" s="248">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6">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1401.49</v>
      </c>
      <c r="H343" s="248">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587.64</v>
      </c>
      <c r="I343" s="248">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8">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8">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8">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8">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8">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8">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8">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8">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8">
        <f t="shared" ca="1" si="10"/>
        <v>1989.13</v>
      </c>
      <c r="S343" s="269">
        <f ca="1">+R342+R343</f>
        <v>1989.13</v>
      </c>
      <c r="T343" s="248">
        <f ca="1">+S343</f>
        <v>1989.13</v>
      </c>
      <c r="U343" s="247">
        <f t="shared" si="11"/>
        <v>2</v>
      </c>
      <c r="V343" s="348" t="str">
        <f>+VLOOKUP(A343,bd_lista!$A$3:$E$590,5,FALSE)</f>
        <v>Instituciones Descentralizadas</v>
      </c>
      <c r="W343" s="457"/>
      <c r="X343" s="245">
        <f>+VLOOKUP(A343,[2]Sheet1!$A$13:$D$744,4,FALSE)</f>
        <v>46</v>
      </c>
      <c r="Y343" s="245" t="str">
        <f>+VLOOKUP(X343,bd_lista!$A$3:$C$590,3,FALSE)</f>
        <v>Ministerio de Salud y Deportes</v>
      </c>
      <c r="Z343" s="303"/>
      <c r="AA343" s="304"/>
    </row>
    <row r="344" spans="1:27" customFormat="1" ht="15" hidden="1" customHeight="1">
      <c r="A344" s="32">
        <v>386</v>
      </c>
      <c r="B344" s="452">
        <f>+A344</f>
        <v>386</v>
      </c>
      <c r="C344" s="250" t="str">
        <f>+VLOOKUP(A344,bd_lista!$A$3:$C$590,3,FALSE)</f>
        <v>Servicio Plurinacional de la Mujer y de la Despatriarcalización Ana María Romero</v>
      </c>
      <c r="D344" s="454" t="str">
        <f>+C344</f>
        <v>Servicio Plurinacional de la Mujer y de la Despatriarcalización Ana María Romero</v>
      </c>
      <c r="E344" s="250" t="s">
        <v>1311</v>
      </c>
      <c r="F344" s="246">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6">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6">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6">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6">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6">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6">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6">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6">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6">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6">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6">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6">
        <f t="shared" ca="1" si="10"/>
        <v>0</v>
      </c>
      <c r="S344" s="269"/>
      <c r="T344" s="246">
        <f ca="1">+T345</f>
        <v>0</v>
      </c>
      <c r="U344" s="245">
        <f t="shared" si="11"/>
        <v>1</v>
      </c>
      <c r="V344" s="348" t="str">
        <f>+VLOOKUP(A344,bd_lista!$A$3:$E$590,5,FALSE)</f>
        <v>Instituciones Descentralizadas</v>
      </c>
      <c r="W344" s="456" t="str">
        <f>+V344</f>
        <v>Instituciones Descentralizadas</v>
      </c>
      <c r="X344" s="245">
        <f>+VLOOKUP(A344,[2]Sheet1!$A$13:$D$744,4,FALSE)</f>
        <v>30</v>
      </c>
      <c r="Y344" s="245" t="str">
        <f>+VLOOKUP(X344,bd_lista!$A$3:$C$590,3,FALSE)</f>
        <v>Ministerio de Justicia y Transparencia Institucional</v>
      </c>
      <c r="Z344" s="305">
        <f>+X344</f>
        <v>30</v>
      </c>
      <c r="AA344" s="334" t="str">
        <f>+Y344</f>
        <v>Ministerio de Justicia y Transparencia Institucional</v>
      </c>
    </row>
    <row r="345" spans="1:27" customFormat="1" ht="15" hidden="1" customHeight="1">
      <c r="A345" s="32">
        <v>386</v>
      </c>
      <c r="B345" s="453"/>
      <c r="C345" s="348" t="str">
        <f>+VLOOKUP(A345,bd_lista!$A$3:$C$590,3,FALSE)</f>
        <v>Servicio Plurinacional de la Mujer y de la Despatriarcalización Ana María Romero</v>
      </c>
      <c r="D345" s="455"/>
      <c r="E345" s="250" t="s">
        <v>1312</v>
      </c>
      <c r="F345" s="248">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8">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8">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8">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8">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8">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8">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8">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8">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8">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8">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8">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8">
        <f t="shared" ca="1" si="10"/>
        <v>0</v>
      </c>
      <c r="S345" s="269">
        <f ca="1">+R344+R345</f>
        <v>0</v>
      </c>
      <c r="T345" s="246">
        <f ca="1">+S345</f>
        <v>0</v>
      </c>
      <c r="U345" s="245">
        <f t="shared" si="11"/>
        <v>2</v>
      </c>
      <c r="V345" s="348" t="str">
        <f>+VLOOKUP(A345,bd_lista!$A$3:$E$590,5,FALSE)</f>
        <v>Instituciones Descentralizadas</v>
      </c>
      <c r="W345" s="457"/>
      <c r="X345" s="245">
        <f>+VLOOKUP(A345,[2]Sheet1!$A$13:$D$744,4,FALSE)</f>
        <v>30</v>
      </c>
      <c r="Y345" s="245" t="str">
        <f>+VLOOKUP(X345,bd_lista!$A$3:$C$590,3,FALSE)</f>
        <v>Ministerio de Justicia y Transparencia Institucional</v>
      </c>
      <c r="Z345" s="303"/>
      <c r="AA345" s="336"/>
    </row>
    <row r="346" spans="1:27" customFormat="1" ht="27" hidden="1" customHeight="1">
      <c r="A346" s="32">
        <v>137</v>
      </c>
      <c r="B346" s="452">
        <f>+A346</f>
        <v>137</v>
      </c>
      <c r="C346" s="250" t="str">
        <f>+VLOOKUP(A346,bd_lista!$A$3:$C$590,3,FALSE)</f>
        <v>Comité Ejecutivo de la Universidad Boliviana</v>
      </c>
      <c r="D346" s="454" t="str">
        <f>+C346</f>
        <v>Comité Ejecutivo de la Universidad Boliviana</v>
      </c>
      <c r="E346" s="250" t="s">
        <v>1311</v>
      </c>
      <c r="F346" s="246">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6">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6">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6">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6">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6">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6">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6">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6">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6">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6">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6">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6">
        <f t="shared" ca="1" si="10"/>
        <v>0</v>
      </c>
      <c r="S346" s="246"/>
      <c r="T346" s="246">
        <f ca="1">+T347</f>
        <v>0</v>
      </c>
      <c r="U346" s="245">
        <f t="shared" si="11"/>
        <v>1</v>
      </c>
      <c r="V346" s="348" t="str">
        <f>+VLOOKUP(A346,bd_lista!$A$3:$E$590,5,FALSE)</f>
        <v>Instituciones Descentralizadas</v>
      </c>
      <c r="W346" s="456" t="str">
        <f>+V346</f>
        <v>Instituciones Descentralizadas</v>
      </c>
      <c r="X346" s="245">
        <f>+VLOOKUP(A346,[2]Sheet1!$A$13:$D$744,4,FALSE)</f>
        <v>0</v>
      </c>
      <c r="Y346" s="245" t="e">
        <f>+VLOOKUP(X346,bd_lista!$A$3:$C$590,3,FALSE)</f>
        <v>#N/A</v>
      </c>
      <c r="Z346" s="305">
        <f>+X346</f>
        <v>0</v>
      </c>
      <c r="AA346" s="306" t="e">
        <f>+Y346</f>
        <v>#N/A</v>
      </c>
    </row>
    <row r="347" spans="1:27" customFormat="1" ht="15" hidden="1" customHeight="1">
      <c r="A347" s="32">
        <v>137</v>
      </c>
      <c r="B347" s="453"/>
      <c r="C347" s="348" t="str">
        <f>+VLOOKUP(A347,bd_lista!$A$3:$C$590,3,FALSE)</f>
        <v>Comité Ejecutivo de la Universidad Boliviana</v>
      </c>
      <c r="D347" s="455"/>
      <c r="E347" s="348" t="s">
        <v>1312</v>
      </c>
      <c r="F347" s="248">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8">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8">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8">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8">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8">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8">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8">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8">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8">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8">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8">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8">
        <f t="shared" ca="1" si="10"/>
        <v>0</v>
      </c>
      <c r="S347" s="248">
        <f ca="1">+R346+R347</f>
        <v>0</v>
      </c>
      <c r="T347" s="246">
        <f ca="1">+S347</f>
        <v>0</v>
      </c>
      <c r="U347" s="245">
        <f t="shared" si="11"/>
        <v>2</v>
      </c>
      <c r="V347" s="348" t="str">
        <f>+VLOOKUP(A347,bd_lista!$A$3:$E$590,5,FALSE)</f>
        <v>Instituciones Descentralizadas</v>
      </c>
      <c r="W347" s="457"/>
      <c r="X347" s="245">
        <f>+VLOOKUP(A347,[2]Sheet1!$A$13:$D$744,4,FALSE)</f>
        <v>0</v>
      </c>
      <c r="Y347" s="245" t="e">
        <f>+VLOOKUP(X347,bd_lista!$A$3:$C$590,3,FALSE)</f>
        <v>#N/A</v>
      </c>
      <c r="Z347" s="303"/>
      <c r="AA347" s="304"/>
    </row>
    <row r="348" spans="1:27" ht="15" customHeight="1">
      <c r="A348" s="32">
        <v>210</v>
      </c>
      <c r="B348" s="452">
        <f>+A348</f>
        <v>210</v>
      </c>
      <c r="C348" s="250" t="str">
        <f>+VLOOKUP(A348,bd_lista!$A$3:$C$590,3,FALSE)</f>
        <v>Unidad de Análisis de Políticas Sociales y Económicas</v>
      </c>
      <c r="D348" s="454" t="str">
        <f>+C348</f>
        <v>Unidad de Análisis de Políticas Sociales y Económicas</v>
      </c>
      <c r="E348" s="250" t="s">
        <v>1311</v>
      </c>
      <c r="F348" s="246">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6">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6">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6">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6">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6">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6">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6">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6">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6">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6">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6">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6">
        <f t="shared" ref="R348:R411" ca="1" si="12">+SUM(F348:Q348)</f>
        <v>0</v>
      </c>
      <c r="S348" s="246"/>
      <c r="T348" s="246">
        <f ca="1">+T349</f>
        <v>1071</v>
      </c>
      <c r="U348" s="245">
        <f t="shared" ref="U348:U411" si="13">+IF(E348="Débitos",1,2)</f>
        <v>1</v>
      </c>
      <c r="V348" s="348" t="str">
        <f>+VLOOKUP(A348,bd_lista!$A$3:$E$590,5,FALSE)</f>
        <v>Instituciones Descentralizadas</v>
      </c>
      <c r="W348" s="456" t="str">
        <f>+V348</f>
        <v>Instituciones Descentralizadas</v>
      </c>
      <c r="X348" s="245">
        <f>+VLOOKUP(A348,[2]Sheet1!$A$13:$D$744,4,FALSE)</f>
        <v>66</v>
      </c>
      <c r="Y348" s="245" t="str">
        <f>+VLOOKUP(X348,bd_lista!$A$3:$C$590,3,FALSE)</f>
        <v>Ministerio de Planificación del Desarrollo</v>
      </c>
      <c r="Z348" s="305">
        <f>+X348</f>
        <v>66</v>
      </c>
      <c r="AA348" s="334" t="str">
        <f>+Y348</f>
        <v>Ministerio de Planificación del Desarrollo</v>
      </c>
    </row>
    <row r="349" spans="1:27" ht="15" customHeight="1">
      <c r="A349" s="32">
        <v>210</v>
      </c>
      <c r="B349" s="453"/>
      <c r="C349" s="348" t="str">
        <f>+VLOOKUP(A349,bd_lista!$A$3:$C$590,3,FALSE)</f>
        <v>Unidad de Análisis de Políticas Sociales y Económicas</v>
      </c>
      <c r="D349" s="455"/>
      <c r="E349" s="348" t="s">
        <v>1312</v>
      </c>
      <c r="F349" s="248">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8">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8">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1071</v>
      </c>
      <c r="I349" s="248">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8">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8">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8">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8">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8">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8">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8">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8">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8">
        <f t="shared" ca="1" si="12"/>
        <v>1071</v>
      </c>
      <c r="S349" s="248">
        <f ca="1">+R348+R349</f>
        <v>1071</v>
      </c>
      <c r="T349" s="248">
        <f ca="1">+S349</f>
        <v>1071</v>
      </c>
      <c r="U349" s="247">
        <f t="shared" si="13"/>
        <v>2</v>
      </c>
      <c r="V349" s="348" t="str">
        <f>+VLOOKUP(A349,bd_lista!$A$3:$E$590,5,FALSE)</f>
        <v>Instituciones Descentralizadas</v>
      </c>
      <c r="W349" s="457"/>
      <c r="X349" s="245">
        <f>+VLOOKUP(A349,[2]Sheet1!$A$13:$D$744,4,FALSE)</f>
        <v>66</v>
      </c>
      <c r="Y349" s="245" t="str">
        <f>+VLOOKUP(X349,bd_lista!$A$3:$C$590,3,FALSE)</f>
        <v>Ministerio de Planificación del Desarrollo</v>
      </c>
      <c r="Z349" s="303"/>
      <c r="AA349" s="336"/>
    </row>
    <row r="350" spans="1:27" customFormat="1" ht="15" customHeight="1">
      <c r="A350" s="255">
        <v>311</v>
      </c>
      <c r="B350" s="452">
        <f>+A350</f>
        <v>311</v>
      </c>
      <c r="C350" s="250" t="str">
        <f>+VLOOKUP(A350,bd_lista!$A$3:$C$590,3,FALSE)</f>
        <v>Autoridad de Fisc y Ctrol Soc de Agua Potable Saneam.Básico</v>
      </c>
      <c r="D350" s="454" t="str">
        <f>+C350</f>
        <v>Autoridad de Fisc y Ctrol Soc de Agua Potable Saneam.Básico</v>
      </c>
      <c r="E350" s="250" t="s">
        <v>1311</v>
      </c>
      <c r="F350" s="246">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6">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6">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6">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6">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6">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6">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6">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6">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6">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6">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6">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6">
        <f t="shared" ca="1" si="12"/>
        <v>0</v>
      </c>
      <c r="S350" s="246"/>
      <c r="T350" s="246">
        <f ca="1">+T351</f>
        <v>955</v>
      </c>
      <c r="U350" s="245">
        <f t="shared" si="13"/>
        <v>1</v>
      </c>
      <c r="V350" s="348" t="str">
        <f>+VLOOKUP(A350,bd_lista!$A$3:$E$590,5,FALSE)</f>
        <v>Instituciones Descentralizadas</v>
      </c>
      <c r="W350" s="456" t="str">
        <f>+V350</f>
        <v>Instituciones Descentralizadas</v>
      </c>
      <c r="X350" s="245">
        <f>+VLOOKUP(A350,[2]Sheet1!$A$13:$D$744,4,FALSE)</f>
        <v>86</v>
      </c>
      <c r="Y350" s="245" t="str">
        <f>+VLOOKUP(X350,bd_lista!$A$3:$C$590,3,FALSE)</f>
        <v>Ministerio de Medio Ambiente y Agua</v>
      </c>
      <c r="Z350" s="305">
        <f>+X350</f>
        <v>86</v>
      </c>
      <c r="AA350" s="334" t="str">
        <f>+Y350</f>
        <v>Ministerio de Medio Ambiente y Agua</v>
      </c>
    </row>
    <row r="351" spans="1:27" customFormat="1" ht="15" customHeight="1">
      <c r="A351" s="32">
        <v>311</v>
      </c>
      <c r="B351" s="453"/>
      <c r="C351" s="348" t="str">
        <f>+VLOOKUP(A351,bd_lista!$A$3:$C$590,3,FALSE)</f>
        <v>Autoridad de Fisc y Ctrol Soc de Agua Potable Saneam.Básico</v>
      </c>
      <c r="D351" s="455"/>
      <c r="E351" s="348" t="s">
        <v>1312</v>
      </c>
      <c r="F351" s="248">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8">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8">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955</v>
      </c>
      <c r="I351" s="248">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8">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8">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8">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8">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8">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8">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8">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8">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8">
        <f t="shared" ca="1" si="12"/>
        <v>955</v>
      </c>
      <c r="S351" s="248">
        <f ca="1">+R350+R351</f>
        <v>955</v>
      </c>
      <c r="T351" s="246">
        <f ca="1">+S351</f>
        <v>955</v>
      </c>
      <c r="U351" s="245">
        <f t="shared" si="13"/>
        <v>2</v>
      </c>
      <c r="V351" s="348" t="str">
        <f>+VLOOKUP(A351,bd_lista!$A$3:$E$590,5,FALSE)</f>
        <v>Instituciones Descentralizadas</v>
      </c>
      <c r="W351" s="457"/>
      <c r="X351" s="245">
        <f>+VLOOKUP(A351,[2]Sheet1!$A$13:$D$744,4,FALSE)</f>
        <v>86</v>
      </c>
      <c r="Y351" s="245" t="str">
        <f>+VLOOKUP(X351,bd_lista!$A$3:$C$590,3,FALSE)</f>
        <v>Ministerio de Medio Ambiente y Agua</v>
      </c>
      <c r="Z351" s="303"/>
      <c r="AA351" s="336"/>
    </row>
    <row r="352" spans="1:27" customFormat="1" ht="27" customHeight="1">
      <c r="A352" s="32">
        <v>296</v>
      </c>
      <c r="B352" s="452">
        <f>+A352</f>
        <v>296</v>
      </c>
      <c r="C352" s="250" t="str">
        <f>+VLOOKUP(A352,bd_lista!$A$3:$C$590,3,FALSE)</f>
        <v>Univ. Indígena Bol. Comun. Intercult Prod. Apiaguaiki Tupa</v>
      </c>
      <c r="D352" s="454" t="str">
        <f>+C352</f>
        <v>Univ. Indígena Bol. Comun. Intercult Prod. Apiaguaiki Tupa</v>
      </c>
      <c r="E352" s="250" t="s">
        <v>1311</v>
      </c>
      <c r="F352" s="246">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6">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6">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6">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6">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6">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6">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6">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6">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6">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6">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6">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6">
        <f t="shared" ca="1" si="12"/>
        <v>0</v>
      </c>
      <c r="S352" s="246"/>
      <c r="T352" s="246">
        <f ca="1">+T353</f>
        <v>800</v>
      </c>
      <c r="U352" s="245">
        <f t="shared" si="13"/>
        <v>1</v>
      </c>
      <c r="V352" s="348" t="str">
        <f>+VLOOKUP(A352,bd_lista!$A$3:$E$590,5,FALSE)</f>
        <v>Instituciones Descentralizadas</v>
      </c>
      <c r="W352" s="456" t="str">
        <f>+V352</f>
        <v>Instituciones Descentralizadas</v>
      </c>
      <c r="X352" s="245">
        <f>+VLOOKUP(A352,[2]Sheet1!$A$13:$D$744,4,FALSE)</f>
        <v>16</v>
      </c>
      <c r="Y352" s="245" t="str">
        <f>+VLOOKUP(X352,bd_lista!$A$3:$C$590,3,FALSE)</f>
        <v>Ministerio de Educación</v>
      </c>
      <c r="Z352" s="305">
        <f>+X352</f>
        <v>16</v>
      </c>
      <c r="AA352" s="333" t="str">
        <f>+Y352</f>
        <v>Ministerio de Educación</v>
      </c>
    </row>
    <row r="353" spans="1:27" customFormat="1" ht="15" customHeight="1">
      <c r="A353" s="32">
        <v>296</v>
      </c>
      <c r="B353" s="453"/>
      <c r="C353" s="348" t="str">
        <f>+VLOOKUP(A353,bd_lista!$A$3:$C$590,3,FALSE)</f>
        <v>Univ. Indígena Bol. Comun. Intercult Prod. Apiaguaiki Tupa</v>
      </c>
      <c r="D353" s="455"/>
      <c r="E353" s="250" t="s">
        <v>1312</v>
      </c>
      <c r="F353" s="246">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6">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6">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800</v>
      </c>
      <c r="I353" s="246">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6">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6">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6">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6">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6">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6">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6">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6">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6">
        <f t="shared" ca="1" si="12"/>
        <v>800</v>
      </c>
      <c r="S353" s="246">
        <f ca="1">+R352+R353</f>
        <v>800</v>
      </c>
      <c r="T353" s="246">
        <f ca="1">+S353</f>
        <v>800</v>
      </c>
      <c r="U353" s="245">
        <f t="shared" si="13"/>
        <v>2</v>
      </c>
      <c r="V353" s="348" t="str">
        <f>+VLOOKUP(A353,bd_lista!$A$3:$E$590,5,FALSE)</f>
        <v>Instituciones Descentralizadas</v>
      </c>
      <c r="W353" s="457"/>
      <c r="X353" s="245">
        <f>+VLOOKUP(A353,[2]Sheet1!$A$13:$D$744,4,FALSE)</f>
        <v>16</v>
      </c>
      <c r="Y353" s="245" t="str">
        <f>+VLOOKUP(X353,bd_lista!$A$3:$C$590,3,FALSE)</f>
        <v>Ministerio de Educación</v>
      </c>
      <c r="Z353" s="303"/>
      <c r="AA353" s="335"/>
    </row>
    <row r="354" spans="1:27" customFormat="1" ht="15" customHeight="1">
      <c r="A354" s="32">
        <v>152</v>
      </c>
      <c r="B354" s="452">
        <f>+A354</f>
        <v>152</v>
      </c>
      <c r="C354" s="250" t="str">
        <f>+VLOOKUP(A354,bd_lista!$A$3:$C$590,3,FALSE)</f>
        <v>Servicio Plurinacional de Defensa Pública</v>
      </c>
      <c r="D354" s="454" t="str">
        <f>+C354</f>
        <v>Servicio Plurinacional de Defensa Pública</v>
      </c>
      <c r="E354" s="250" t="s">
        <v>1311</v>
      </c>
      <c r="F354" s="246">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6">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6">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6">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6">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6">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6">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6">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6">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6">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6">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6">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6">
        <f t="shared" ca="1" si="12"/>
        <v>0</v>
      </c>
      <c r="S354" s="246"/>
      <c r="T354" s="246">
        <f ca="1">+T355</f>
        <v>414.88</v>
      </c>
      <c r="U354" s="245">
        <f t="shared" si="13"/>
        <v>1</v>
      </c>
      <c r="V354" s="348" t="str">
        <f>+VLOOKUP(A354,bd_lista!$A$3:$E$590,5,FALSE)</f>
        <v>Instituciones Descentralizadas</v>
      </c>
      <c r="W354" s="456" t="str">
        <f>+V354</f>
        <v>Instituciones Descentralizadas</v>
      </c>
      <c r="X354" s="245">
        <f>+VLOOKUP(A354,[2]Sheet1!$A$13:$D$744,4,FALSE)</f>
        <v>30</v>
      </c>
      <c r="Y354" s="245" t="str">
        <f>+VLOOKUP(X354,bd_lista!$A$3:$C$590,3,FALSE)</f>
        <v>Ministerio de Justicia y Transparencia Institucional</v>
      </c>
      <c r="Z354" s="305">
        <f>+X354</f>
        <v>30</v>
      </c>
      <c r="AA354" s="334" t="str">
        <f>+Y354</f>
        <v>Ministerio de Justicia y Transparencia Institucional</v>
      </c>
    </row>
    <row r="355" spans="1:27" customFormat="1" ht="15" customHeight="1">
      <c r="A355" s="32">
        <v>152</v>
      </c>
      <c r="B355" s="453"/>
      <c r="C355" s="348" t="str">
        <f>+VLOOKUP(A355,bd_lista!$A$3:$C$590,3,FALSE)</f>
        <v>Servicio Plurinacional de Defensa Pública</v>
      </c>
      <c r="D355" s="455"/>
      <c r="E355" s="348" t="s">
        <v>1312</v>
      </c>
      <c r="F355" s="248">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8">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8">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414.88</v>
      </c>
      <c r="I355" s="248">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8">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8">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8">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8">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8">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8">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8">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6">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8">
        <f t="shared" ca="1" si="12"/>
        <v>414.88</v>
      </c>
      <c r="S355" s="248">
        <f ca="1">+R354+R355</f>
        <v>414.88</v>
      </c>
      <c r="T355" s="248">
        <f ca="1">+S355</f>
        <v>414.88</v>
      </c>
      <c r="U355" s="247">
        <f t="shared" si="13"/>
        <v>2</v>
      </c>
      <c r="V355" s="348" t="str">
        <f>+VLOOKUP(A355,bd_lista!$A$3:$E$590,5,FALSE)</f>
        <v>Instituciones Descentralizadas</v>
      </c>
      <c r="W355" s="457"/>
      <c r="X355" s="245">
        <f>+VLOOKUP(A355,[2]Sheet1!$A$13:$D$744,4,FALSE)</f>
        <v>30</v>
      </c>
      <c r="Y355" s="245" t="str">
        <f>+VLOOKUP(X355,bd_lista!$A$3:$C$590,3,FALSE)</f>
        <v>Ministerio de Justicia y Transparencia Institucional</v>
      </c>
      <c r="Z355" s="303"/>
      <c r="AA355" s="336"/>
    </row>
    <row r="356" spans="1:27" ht="15" customHeight="1">
      <c r="A356" s="32">
        <v>288</v>
      </c>
      <c r="B356" s="452">
        <f>+A356</f>
        <v>288</v>
      </c>
      <c r="C356" s="250" t="str">
        <f>+VLOOKUP(A356,bd_lista!$A$3:$C$590,3,FALSE)</f>
        <v>Servicio Nacional de Riego</v>
      </c>
      <c r="D356" s="454" t="str">
        <f>+C356</f>
        <v>Servicio Nacional de Riego</v>
      </c>
      <c r="E356" s="250" t="s">
        <v>1311</v>
      </c>
      <c r="F356" s="246">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6">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6">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6">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6">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6">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6">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6">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6">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6">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6">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4">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6">
        <f t="shared" ca="1" si="12"/>
        <v>0</v>
      </c>
      <c r="S356" s="246"/>
      <c r="T356" s="246">
        <f ca="1">+T357</f>
        <v>361</v>
      </c>
      <c r="U356" s="245">
        <f t="shared" si="13"/>
        <v>1</v>
      </c>
      <c r="V356" s="348" t="str">
        <f>+VLOOKUP(A356,bd_lista!$A$3:$E$590,5,FALSE)</f>
        <v>Instituciones Descentralizadas</v>
      </c>
      <c r="W356" s="456" t="str">
        <f>+V356</f>
        <v>Instituciones Descentralizadas</v>
      </c>
      <c r="X356" s="245">
        <f>+VLOOKUP(A356,[2]Sheet1!$A$13:$D$744,4,FALSE)</f>
        <v>86</v>
      </c>
      <c r="Y356" s="245" t="str">
        <f>+VLOOKUP(X356,bd_lista!$A$3:$C$590,3,FALSE)</f>
        <v>Ministerio de Medio Ambiente y Agua</v>
      </c>
      <c r="Z356" s="305">
        <f>+X356</f>
        <v>86</v>
      </c>
      <c r="AA356" s="306" t="str">
        <f>+Y356</f>
        <v>Ministerio de Medio Ambiente y Agua</v>
      </c>
    </row>
    <row r="357" spans="1:27" ht="15" customHeight="1">
      <c r="A357" s="32">
        <v>288</v>
      </c>
      <c r="B357" s="453"/>
      <c r="C357" s="348" t="str">
        <f>+VLOOKUP(A357,bd_lista!$A$3:$C$590,3,FALSE)</f>
        <v>Servicio Nacional de Riego</v>
      </c>
      <c r="D357" s="455"/>
      <c r="E357" s="348" t="s">
        <v>1312</v>
      </c>
      <c r="F357" s="248">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8">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8">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361</v>
      </c>
      <c r="I357" s="248">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8">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8">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8">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8">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8">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8">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8">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8">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8">
        <f t="shared" ca="1" si="12"/>
        <v>361</v>
      </c>
      <c r="S357" s="248">
        <f ca="1">+R356+R357</f>
        <v>361</v>
      </c>
      <c r="T357" s="248">
        <f ca="1">+S357</f>
        <v>361</v>
      </c>
      <c r="U357" s="247">
        <f t="shared" si="13"/>
        <v>2</v>
      </c>
      <c r="V357" s="348" t="str">
        <f>+VLOOKUP(A357,bd_lista!$A$3:$E$590,5,FALSE)</f>
        <v>Instituciones Descentralizadas</v>
      </c>
      <c r="W357" s="457"/>
      <c r="X357" s="245">
        <f>+VLOOKUP(A357,[2]Sheet1!$A$13:$D$744,4,FALSE)</f>
        <v>86</v>
      </c>
      <c r="Y357" s="245" t="str">
        <f>+VLOOKUP(X357,bd_lista!$A$3:$C$590,3,FALSE)</f>
        <v>Ministerio de Medio Ambiente y Agua</v>
      </c>
      <c r="Z357" s="303"/>
      <c r="AA357" s="304"/>
    </row>
    <row r="358" spans="1:27" ht="15" hidden="1" customHeight="1">
      <c r="A358" s="255">
        <v>424</v>
      </c>
      <c r="B358" s="452">
        <f>+A358</f>
        <v>424</v>
      </c>
      <c r="C358" s="250" t="str">
        <f>+VLOOKUP(A358,bd_lista!$A$3:$C$590,3,FALSE)</f>
        <v>Caja de Salud CORDES</v>
      </c>
      <c r="D358" s="454" t="str">
        <f>+C358</f>
        <v>Caja de Salud CORDES</v>
      </c>
      <c r="E358" s="250" t="s">
        <v>1311</v>
      </c>
      <c r="F358" s="246">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6">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6">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6">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6">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6">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6">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6">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6">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6">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6">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6">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6">
        <f t="shared" ca="1" si="12"/>
        <v>0</v>
      </c>
      <c r="S358" s="253"/>
      <c r="T358" s="246">
        <f ca="1">+T359</f>
        <v>0</v>
      </c>
      <c r="U358" s="245">
        <f t="shared" si="13"/>
        <v>1</v>
      </c>
      <c r="V358" s="348" t="str">
        <f>+VLOOKUP(A358,bd_lista!$A$3:$E$590,5,FALSE)</f>
        <v>Instituciones de Seguridad Social</v>
      </c>
      <c r="W358" s="456" t="str">
        <f>+V358</f>
        <v>Instituciones de Seguridad Social</v>
      </c>
      <c r="X358" s="245">
        <f>+VLOOKUP(A358,[2]Sheet1!$A$13:$D$744,4,FALSE)</f>
        <v>46</v>
      </c>
      <c r="Y358" s="245" t="str">
        <f>+VLOOKUP(X358,bd_lista!$A$3:$C$590,3,FALSE)</f>
        <v>Ministerio de Salud y Deportes</v>
      </c>
      <c r="Z358" s="305">
        <f>+X358</f>
        <v>46</v>
      </c>
      <c r="AA358" s="306" t="str">
        <f>+Y358</f>
        <v>Ministerio de Salud y Deportes</v>
      </c>
    </row>
    <row r="359" spans="1:27" ht="15" hidden="1" customHeight="1">
      <c r="A359" s="32">
        <v>424</v>
      </c>
      <c r="B359" s="453"/>
      <c r="C359" s="348" t="str">
        <f>+VLOOKUP(A359,bd_lista!$A$3:$C$590,3,FALSE)</f>
        <v>Caja de Salud CORDES</v>
      </c>
      <c r="D359" s="455"/>
      <c r="E359" s="348" t="s">
        <v>1312</v>
      </c>
      <c r="F359" s="248">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8">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8">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8">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8">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8">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8">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8">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8">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8">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8">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8">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8">
        <f t="shared" ca="1" si="12"/>
        <v>0</v>
      </c>
      <c r="S359" s="265">
        <f ca="1">+R358+R359</f>
        <v>0</v>
      </c>
      <c r="T359" s="248">
        <f ca="1">+S359</f>
        <v>0</v>
      </c>
      <c r="U359" s="247">
        <f t="shared" si="13"/>
        <v>2</v>
      </c>
      <c r="V359" s="348" t="str">
        <f>+VLOOKUP(A359,bd_lista!$A$3:$E$590,5,FALSE)</f>
        <v>Instituciones de Seguridad Social</v>
      </c>
      <c r="W359" s="457"/>
      <c r="X359" s="245">
        <f>+VLOOKUP(A359,[2]Sheet1!$A$13:$D$744,4,FALSE)</f>
        <v>46</v>
      </c>
      <c r="Y359" s="245" t="str">
        <f>+VLOOKUP(X359,bd_lista!$A$3:$C$590,3,FALSE)</f>
        <v>Ministerio de Salud y Deportes</v>
      </c>
      <c r="Z359" s="303"/>
      <c r="AA359" s="304"/>
    </row>
    <row r="360" spans="1:27" ht="15" hidden="1" customHeight="1">
      <c r="A360" s="255">
        <v>425</v>
      </c>
      <c r="B360" s="452">
        <f>+A360</f>
        <v>425</v>
      </c>
      <c r="C360" s="250" t="str">
        <f>+VLOOKUP(A360,bd_lista!$A$3:$C$590,3,FALSE)</f>
        <v>Seguro Social Universitario de Cochabamba</v>
      </c>
      <c r="D360" s="454" t="str">
        <f>+C360</f>
        <v>Seguro Social Universitario de Cochabamba</v>
      </c>
      <c r="E360" s="250" t="s">
        <v>1311</v>
      </c>
      <c r="F360" s="246">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6">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6">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6">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6">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6">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6">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6">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6">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6">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6">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6">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6">
        <f t="shared" ca="1" si="12"/>
        <v>0</v>
      </c>
      <c r="S360" s="253"/>
      <c r="T360" s="246">
        <f ca="1">+T361</f>
        <v>0</v>
      </c>
      <c r="U360" s="245">
        <f t="shared" si="13"/>
        <v>1</v>
      </c>
      <c r="V360" s="348" t="str">
        <f>+VLOOKUP(A360,bd_lista!$A$3:$E$590,5,FALSE)</f>
        <v>Instituciones de Seguridad Social</v>
      </c>
      <c r="W360" s="456" t="str">
        <f>+V360</f>
        <v>Instituciones de Seguridad Social</v>
      </c>
      <c r="X360" s="245">
        <f>+VLOOKUP(A360,[2]Sheet1!$A$13:$D$744,4,FALSE)</f>
        <v>46</v>
      </c>
      <c r="Y360" s="245" t="str">
        <f>+VLOOKUP(X360,bd_lista!$A$3:$C$590,3,FALSE)</f>
        <v>Ministerio de Salud y Deportes</v>
      </c>
      <c r="Z360" s="305">
        <f>+X360</f>
        <v>46</v>
      </c>
      <c r="AA360" s="306" t="str">
        <f>+Y360</f>
        <v>Ministerio de Salud y Deportes</v>
      </c>
    </row>
    <row r="361" spans="1:27" ht="15" hidden="1" customHeight="1">
      <c r="A361" s="32">
        <v>425</v>
      </c>
      <c r="B361" s="453"/>
      <c r="C361" s="348" t="str">
        <f>+VLOOKUP(A361,bd_lista!$A$3:$C$590,3,FALSE)</f>
        <v>Seguro Social Universitario de Cochabamba</v>
      </c>
      <c r="D361" s="455"/>
      <c r="E361" s="348" t="s">
        <v>1312</v>
      </c>
      <c r="F361" s="248">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8">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8">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8">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8">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8">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8">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8">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8">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8">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8">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8">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8">
        <f t="shared" ca="1" si="12"/>
        <v>0</v>
      </c>
      <c r="S361" s="265">
        <f ca="1">+R360+R361</f>
        <v>0</v>
      </c>
      <c r="T361" s="248">
        <f ca="1">+S361</f>
        <v>0</v>
      </c>
      <c r="U361" s="247">
        <f t="shared" si="13"/>
        <v>2</v>
      </c>
      <c r="V361" s="348" t="str">
        <f>+VLOOKUP(A361,bd_lista!$A$3:$E$590,5,FALSE)</f>
        <v>Instituciones de Seguridad Social</v>
      </c>
      <c r="W361" s="457"/>
      <c r="X361" s="245">
        <f>+VLOOKUP(A361,[2]Sheet1!$A$13:$D$744,4,FALSE)</f>
        <v>46</v>
      </c>
      <c r="Y361" s="245" t="str">
        <f>+VLOOKUP(X361,bd_lista!$A$3:$C$590,3,FALSE)</f>
        <v>Ministerio de Salud y Deportes</v>
      </c>
      <c r="Z361" s="303"/>
      <c r="AA361" s="304"/>
    </row>
    <row r="362" spans="1:27" ht="15" hidden="1" customHeight="1">
      <c r="A362" s="255">
        <v>426</v>
      </c>
      <c r="B362" s="452">
        <f>+A362</f>
        <v>426</v>
      </c>
      <c r="C362" s="250" t="str">
        <f>+VLOOKUP(A362,bd_lista!$A$3:$C$590,3,FALSE)</f>
        <v>Seguro Social Universitario de Oruro</v>
      </c>
      <c r="D362" s="454" t="str">
        <f>+C362</f>
        <v>Seguro Social Universitario de Oruro</v>
      </c>
      <c r="E362" s="250" t="s">
        <v>1311</v>
      </c>
      <c r="F362" s="246">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6">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6">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6">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6">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6">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6">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6">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6">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6">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6">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6">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6">
        <f t="shared" ca="1" si="12"/>
        <v>0</v>
      </c>
      <c r="S362" s="253"/>
      <c r="T362" s="246">
        <f ca="1">+T363</f>
        <v>0</v>
      </c>
      <c r="U362" s="245">
        <f t="shared" si="13"/>
        <v>1</v>
      </c>
      <c r="V362" s="348" t="str">
        <f>+VLOOKUP(A362,bd_lista!$A$3:$E$590,5,FALSE)</f>
        <v>Instituciones de Seguridad Social</v>
      </c>
      <c r="W362" s="456" t="str">
        <f>+V362</f>
        <v>Instituciones de Seguridad Social</v>
      </c>
      <c r="X362" s="245">
        <f>+VLOOKUP(A362,[2]Sheet1!$A$13:$D$744,4,FALSE)</f>
        <v>46</v>
      </c>
      <c r="Y362" s="245" t="str">
        <f>+VLOOKUP(X362,bd_lista!$A$3:$C$590,3,FALSE)</f>
        <v>Ministerio de Salud y Deportes</v>
      </c>
      <c r="Z362" s="305">
        <f>+X362</f>
        <v>46</v>
      </c>
      <c r="AA362" s="306" t="str">
        <f>+Y362</f>
        <v>Ministerio de Salud y Deportes</v>
      </c>
    </row>
    <row r="363" spans="1:27" ht="15" hidden="1" customHeight="1">
      <c r="A363" s="32">
        <v>426</v>
      </c>
      <c r="B363" s="453"/>
      <c r="C363" s="348" t="str">
        <f>+VLOOKUP(A363,bd_lista!$A$3:$C$590,3,FALSE)</f>
        <v>Seguro Social Universitario de Oruro</v>
      </c>
      <c r="D363" s="455"/>
      <c r="E363" s="348" t="s">
        <v>1312</v>
      </c>
      <c r="F363" s="248">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8">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8">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8">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8">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8">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8">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8">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8">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8">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8">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8">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8">
        <f t="shared" ca="1" si="12"/>
        <v>0</v>
      </c>
      <c r="S363" s="265">
        <f ca="1">+R362+R363</f>
        <v>0</v>
      </c>
      <c r="T363" s="248">
        <f ca="1">+S363</f>
        <v>0</v>
      </c>
      <c r="U363" s="247">
        <f t="shared" si="13"/>
        <v>2</v>
      </c>
      <c r="V363" s="348" t="str">
        <f>+VLOOKUP(A363,bd_lista!$A$3:$E$590,5,FALSE)</f>
        <v>Instituciones de Seguridad Social</v>
      </c>
      <c r="W363" s="457"/>
      <c r="X363" s="245">
        <f>+VLOOKUP(A363,[2]Sheet1!$A$13:$D$744,4,FALSE)</f>
        <v>46</v>
      </c>
      <c r="Y363" s="245" t="str">
        <f>+VLOOKUP(X363,bd_lista!$A$3:$C$590,3,FALSE)</f>
        <v>Ministerio de Salud y Deportes</v>
      </c>
      <c r="Z363" s="303"/>
      <c r="AA363" s="304"/>
    </row>
    <row r="364" spans="1:27" ht="15" hidden="1" customHeight="1">
      <c r="A364" s="255">
        <v>427</v>
      </c>
      <c r="B364" s="452">
        <f>+A364</f>
        <v>427</v>
      </c>
      <c r="C364" s="250" t="str">
        <f>+VLOOKUP(A364,bd_lista!$A$3:$C$590,3,FALSE)</f>
        <v>Seguro Social Universitario de Santa Cruz</v>
      </c>
      <c r="D364" s="454" t="str">
        <f>+C364</f>
        <v>Seguro Social Universitario de Santa Cruz</v>
      </c>
      <c r="E364" s="250" t="s">
        <v>1311</v>
      </c>
      <c r="F364" s="246">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6">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6">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6">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6">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6">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6">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6">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6">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6">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6">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6">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6">
        <f t="shared" ca="1" si="12"/>
        <v>0</v>
      </c>
      <c r="S364" s="253"/>
      <c r="T364" s="246">
        <f ca="1">+T365</f>
        <v>0</v>
      </c>
      <c r="U364" s="245">
        <f t="shared" si="13"/>
        <v>1</v>
      </c>
      <c r="V364" s="348" t="str">
        <f>+VLOOKUP(A364,bd_lista!$A$3:$E$590,5,FALSE)</f>
        <v>Instituciones de Seguridad Social</v>
      </c>
      <c r="W364" s="456" t="str">
        <f>+V364</f>
        <v>Instituciones de Seguridad Social</v>
      </c>
      <c r="X364" s="245">
        <f>+VLOOKUP(A364,[2]Sheet1!$A$13:$D$744,4,FALSE)</f>
        <v>46</v>
      </c>
      <c r="Y364" s="245" t="str">
        <f>+VLOOKUP(X364,bd_lista!$A$3:$C$590,3,FALSE)</f>
        <v>Ministerio de Salud y Deportes</v>
      </c>
      <c r="Z364" s="305">
        <f>+X364</f>
        <v>46</v>
      </c>
      <c r="AA364" s="306" t="str">
        <f>+Y364</f>
        <v>Ministerio de Salud y Deportes</v>
      </c>
    </row>
    <row r="365" spans="1:27" ht="15" hidden="1" customHeight="1">
      <c r="A365" s="32">
        <v>427</v>
      </c>
      <c r="B365" s="453"/>
      <c r="C365" s="348" t="str">
        <f>+VLOOKUP(A365,bd_lista!$A$3:$C$590,3,FALSE)</f>
        <v>Seguro Social Universitario de Santa Cruz</v>
      </c>
      <c r="D365" s="455"/>
      <c r="E365" s="348" t="s">
        <v>1312</v>
      </c>
      <c r="F365" s="248">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8">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8">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8">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8">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8">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8">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8">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8">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8">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8">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8">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8">
        <f t="shared" ca="1" si="12"/>
        <v>0</v>
      </c>
      <c r="S365" s="265">
        <f ca="1">+R364+R365</f>
        <v>0</v>
      </c>
      <c r="T365" s="248">
        <f ca="1">+S365</f>
        <v>0</v>
      </c>
      <c r="U365" s="247">
        <f t="shared" si="13"/>
        <v>2</v>
      </c>
      <c r="V365" s="348" t="str">
        <f>+VLOOKUP(A365,bd_lista!$A$3:$E$590,5,FALSE)</f>
        <v>Instituciones de Seguridad Social</v>
      </c>
      <c r="W365" s="457"/>
      <c r="X365" s="245">
        <f>+VLOOKUP(A365,[2]Sheet1!$A$13:$D$744,4,FALSE)</f>
        <v>46</v>
      </c>
      <c r="Y365" s="245" t="str">
        <f>+VLOOKUP(X365,bd_lista!$A$3:$C$590,3,FALSE)</f>
        <v>Ministerio de Salud y Deportes</v>
      </c>
      <c r="Z365" s="303"/>
      <c r="AA365" s="304"/>
    </row>
    <row r="366" spans="1:27" ht="15" hidden="1" customHeight="1">
      <c r="A366" s="255">
        <v>428</v>
      </c>
      <c r="B366" s="452">
        <f>+A366</f>
        <v>428</v>
      </c>
      <c r="C366" s="250" t="str">
        <f>+VLOOKUP(A366,bd_lista!$A$3:$C$590,3,FALSE)</f>
        <v>Seguro Social Universitario de Sucre</v>
      </c>
      <c r="D366" s="454" t="str">
        <f>+C366</f>
        <v>Seguro Social Universitario de Sucre</v>
      </c>
      <c r="E366" s="250" t="s">
        <v>1311</v>
      </c>
      <c r="F366" s="246">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6">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6">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6">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6">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6">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6">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6">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6">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6">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6">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6">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6">
        <f t="shared" ca="1" si="12"/>
        <v>0</v>
      </c>
      <c r="S366" s="253"/>
      <c r="T366" s="246">
        <f ca="1">+T367</f>
        <v>0</v>
      </c>
      <c r="U366" s="245">
        <f t="shared" si="13"/>
        <v>1</v>
      </c>
      <c r="V366" s="348" t="str">
        <f>+VLOOKUP(A366,bd_lista!$A$3:$E$590,5,FALSE)</f>
        <v>Instituciones de Seguridad Social</v>
      </c>
      <c r="W366" s="456" t="str">
        <f>+V366</f>
        <v>Instituciones de Seguridad Social</v>
      </c>
      <c r="X366" s="245">
        <f>+VLOOKUP(A366,[2]Sheet1!$A$13:$D$744,4,FALSE)</f>
        <v>46</v>
      </c>
      <c r="Y366" s="245" t="str">
        <f>+VLOOKUP(X366,bd_lista!$A$3:$C$590,3,FALSE)</f>
        <v>Ministerio de Salud y Deportes</v>
      </c>
      <c r="Z366" s="305">
        <f>+X366</f>
        <v>46</v>
      </c>
      <c r="AA366" s="306" t="str">
        <f>+Y366</f>
        <v>Ministerio de Salud y Deportes</v>
      </c>
    </row>
    <row r="367" spans="1:27" ht="15" hidden="1" customHeight="1">
      <c r="A367" s="32">
        <v>428</v>
      </c>
      <c r="B367" s="453"/>
      <c r="C367" s="348" t="str">
        <f>+VLOOKUP(A367,bd_lista!$A$3:$C$590,3,FALSE)</f>
        <v>Seguro Social Universitario de Sucre</v>
      </c>
      <c r="D367" s="455"/>
      <c r="E367" s="348" t="s">
        <v>1312</v>
      </c>
      <c r="F367" s="248">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8">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8">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8">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8">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8">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8">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8">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8">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8">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8">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8">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8">
        <f t="shared" ca="1" si="12"/>
        <v>0</v>
      </c>
      <c r="S367" s="265">
        <f ca="1">+R366+R367</f>
        <v>0</v>
      </c>
      <c r="T367" s="248">
        <f ca="1">+S367</f>
        <v>0</v>
      </c>
      <c r="U367" s="247">
        <f t="shared" si="13"/>
        <v>2</v>
      </c>
      <c r="V367" s="348" t="str">
        <f>+VLOOKUP(A367,bd_lista!$A$3:$E$590,5,FALSE)</f>
        <v>Instituciones de Seguridad Social</v>
      </c>
      <c r="W367" s="457"/>
      <c r="X367" s="245">
        <f>+VLOOKUP(A367,[2]Sheet1!$A$13:$D$744,4,FALSE)</f>
        <v>46</v>
      </c>
      <c r="Y367" s="245" t="str">
        <f>+VLOOKUP(X367,bd_lista!$A$3:$C$590,3,FALSE)</f>
        <v>Ministerio de Salud y Deportes</v>
      </c>
      <c r="Z367" s="303"/>
      <c r="AA367" s="304"/>
    </row>
    <row r="368" spans="1:27" ht="15" hidden="1" customHeight="1">
      <c r="A368" s="255">
        <v>429</v>
      </c>
      <c r="B368" s="452">
        <f>+A368</f>
        <v>429</v>
      </c>
      <c r="C368" s="250" t="str">
        <f>+VLOOKUP(A368,bd_lista!$A$3:$C$590,3,FALSE)</f>
        <v>Seguro Social Universitario de La Paz</v>
      </c>
      <c r="D368" s="454" t="str">
        <f>+C368</f>
        <v>Seguro Social Universitario de La Paz</v>
      </c>
      <c r="E368" s="250" t="s">
        <v>1311</v>
      </c>
      <c r="F368" s="246">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6">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6">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6">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6">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6">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6">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6">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6">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6">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6">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6">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6">
        <f t="shared" ca="1" si="12"/>
        <v>0</v>
      </c>
      <c r="S368" s="253"/>
      <c r="T368" s="246">
        <f ca="1">+T369</f>
        <v>0</v>
      </c>
      <c r="U368" s="245">
        <f t="shared" si="13"/>
        <v>1</v>
      </c>
      <c r="V368" s="348" t="str">
        <f>+VLOOKUP(A368,bd_lista!$A$3:$E$590,5,FALSE)</f>
        <v>Instituciones de Seguridad Social</v>
      </c>
      <c r="W368" s="456" t="str">
        <f>+V368</f>
        <v>Instituciones de Seguridad Social</v>
      </c>
      <c r="X368" s="245">
        <f>+VLOOKUP(A368,[2]Sheet1!$A$13:$D$744,4,FALSE)</f>
        <v>46</v>
      </c>
      <c r="Y368" s="245" t="str">
        <f>+VLOOKUP(X368,bd_lista!$A$3:$C$590,3,FALSE)</f>
        <v>Ministerio de Salud y Deportes</v>
      </c>
      <c r="Z368" s="305">
        <f>+X368</f>
        <v>46</v>
      </c>
      <c r="AA368" s="306" t="str">
        <f>+Y368</f>
        <v>Ministerio de Salud y Deportes</v>
      </c>
    </row>
    <row r="369" spans="1:27" ht="15" hidden="1" customHeight="1">
      <c r="A369" s="32">
        <v>429</v>
      </c>
      <c r="B369" s="453"/>
      <c r="C369" s="348" t="str">
        <f>+VLOOKUP(A369,bd_lista!$A$3:$C$590,3,FALSE)</f>
        <v>Seguro Social Universitario de La Paz</v>
      </c>
      <c r="D369" s="455"/>
      <c r="E369" s="348" t="s">
        <v>1312</v>
      </c>
      <c r="F369" s="248">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8">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8">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8">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8">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8">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8">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8">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8">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8">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8">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8">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8">
        <f t="shared" ca="1" si="12"/>
        <v>0</v>
      </c>
      <c r="S369" s="265">
        <f ca="1">+R368+R369</f>
        <v>0</v>
      </c>
      <c r="T369" s="248">
        <f ca="1">+S369</f>
        <v>0</v>
      </c>
      <c r="U369" s="247">
        <f t="shared" si="13"/>
        <v>2</v>
      </c>
      <c r="V369" s="348" t="str">
        <f>+VLOOKUP(A369,bd_lista!$A$3:$E$590,5,FALSE)</f>
        <v>Instituciones de Seguridad Social</v>
      </c>
      <c r="W369" s="457"/>
      <c r="X369" s="245">
        <f>+VLOOKUP(A369,[2]Sheet1!$A$13:$D$744,4,FALSE)</f>
        <v>46</v>
      </c>
      <c r="Y369" s="245" t="str">
        <f>+VLOOKUP(X369,bd_lista!$A$3:$C$590,3,FALSE)</f>
        <v>Ministerio de Salud y Deportes</v>
      </c>
      <c r="Z369" s="303"/>
      <c r="AA369" s="304"/>
    </row>
    <row r="370" spans="1:27" ht="15" hidden="1" customHeight="1">
      <c r="A370" s="255">
        <v>432</v>
      </c>
      <c r="B370" s="452">
        <f>+A370</f>
        <v>432</v>
      </c>
      <c r="C370" s="250" t="str">
        <f>+VLOOKUP(A370,bd_lista!$A$3:$C$590,3,FALSE)</f>
        <v>Seguro Social Universitario de Tarija</v>
      </c>
      <c r="D370" s="454" t="str">
        <f>+C370</f>
        <v>Seguro Social Universitario de Tarija</v>
      </c>
      <c r="E370" s="250" t="s">
        <v>1311</v>
      </c>
      <c r="F370" s="246">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6">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6">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6">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6">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6">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6">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6">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6">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6">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6">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6">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6">
        <f t="shared" ca="1" si="12"/>
        <v>0</v>
      </c>
      <c r="S370" s="253"/>
      <c r="T370" s="246">
        <f ca="1">+T371</f>
        <v>0</v>
      </c>
      <c r="U370" s="245">
        <f t="shared" si="13"/>
        <v>1</v>
      </c>
      <c r="V370" s="348" t="str">
        <f>+VLOOKUP(A370,bd_lista!$A$3:$E$590,5,FALSE)</f>
        <v>Instituciones de Seguridad Social</v>
      </c>
      <c r="W370" s="456" t="str">
        <f>+V370</f>
        <v>Instituciones de Seguridad Social</v>
      </c>
      <c r="X370" s="245">
        <f>+VLOOKUP(A370,[2]Sheet1!$A$13:$D$744,4,FALSE)</f>
        <v>46</v>
      </c>
      <c r="Y370" s="245" t="str">
        <f>+VLOOKUP(X370,bd_lista!$A$3:$C$590,3,FALSE)</f>
        <v>Ministerio de Salud y Deportes</v>
      </c>
      <c r="Z370" s="305">
        <f>+X370</f>
        <v>46</v>
      </c>
      <c r="AA370" s="306" t="str">
        <f>+Y370</f>
        <v>Ministerio de Salud y Deportes</v>
      </c>
    </row>
    <row r="371" spans="1:27" ht="15" hidden="1" customHeight="1">
      <c r="A371" s="32">
        <v>432</v>
      </c>
      <c r="B371" s="453"/>
      <c r="C371" s="348" t="str">
        <f>+VLOOKUP(A371,bd_lista!$A$3:$C$590,3,FALSE)</f>
        <v>Seguro Social Universitario de Tarija</v>
      </c>
      <c r="D371" s="455"/>
      <c r="E371" s="348" t="s">
        <v>1312</v>
      </c>
      <c r="F371" s="248">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8">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8">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8">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8">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8">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8">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8">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8">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8">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8">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8">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8">
        <f t="shared" ca="1" si="12"/>
        <v>0</v>
      </c>
      <c r="S371" s="265">
        <f ca="1">+R370+R371</f>
        <v>0</v>
      </c>
      <c r="T371" s="248">
        <f ca="1">+S371</f>
        <v>0</v>
      </c>
      <c r="U371" s="247">
        <f t="shared" si="13"/>
        <v>2</v>
      </c>
      <c r="V371" s="348" t="str">
        <f>+VLOOKUP(A371,bd_lista!$A$3:$E$590,5,FALSE)</f>
        <v>Instituciones de Seguridad Social</v>
      </c>
      <c r="W371" s="457"/>
      <c r="X371" s="245">
        <f>+VLOOKUP(A371,[2]Sheet1!$A$13:$D$744,4,FALSE)</f>
        <v>46</v>
      </c>
      <c r="Y371" s="245" t="str">
        <f>+VLOOKUP(X371,bd_lista!$A$3:$C$590,3,FALSE)</f>
        <v>Ministerio de Salud y Deportes</v>
      </c>
      <c r="Z371" s="303"/>
      <c r="AA371" s="304"/>
    </row>
    <row r="372" spans="1:27" ht="15" hidden="1" customHeight="1">
      <c r="A372" s="255">
        <v>433</v>
      </c>
      <c r="B372" s="452">
        <f>+A372</f>
        <v>433</v>
      </c>
      <c r="C372" s="250" t="str">
        <f>+VLOOKUP(A372,bd_lista!$A$3:$C$590,3,FALSE)</f>
        <v>Seguro Social Universitario de Potosí</v>
      </c>
      <c r="D372" s="454" t="str">
        <f>+C372</f>
        <v>Seguro Social Universitario de Potosí</v>
      </c>
      <c r="E372" s="250" t="s">
        <v>1311</v>
      </c>
      <c r="F372" s="246">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6">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6">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6">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6">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6">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6">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6">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6">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6">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6">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6">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6">
        <f t="shared" ca="1" si="12"/>
        <v>0</v>
      </c>
      <c r="S372" s="253"/>
      <c r="T372" s="246">
        <f ca="1">+T373</f>
        <v>0</v>
      </c>
      <c r="U372" s="245">
        <f t="shared" si="13"/>
        <v>1</v>
      </c>
      <c r="V372" s="348" t="str">
        <f>+VLOOKUP(A372,bd_lista!$A$3:$E$590,5,FALSE)</f>
        <v>Instituciones de Seguridad Social</v>
      </c>
      <c r="W372" s="456" t="str">
        <f>+V372</f>
        <v>Instituciones de Seguridad Social</v>
      </c>
      <c r="X372" s="245">
        <f>+VLOOKUP(A372,[2]Sheet1!$A$13:$D$744,4,FALSE)</f>
        <v>46</v>
      </c>
      <c r="Y372" s="245" t="str">
        <f>+VLOOKUP(X372,bd_lista!$A$3:$C$590,3,FALSE)</f>
        <v>Ministerio de Salud y Deportes</v>
      </c>
      <c r="Z372" s="305">
        <f>+X372</f>
        <v>46</v>
      </c>
      <c r="AA372" s="306" t="str">
        <f>+Y372</f>
        <v>Ministerio de Salud y Deportes</v>
      </c>
    </row>
    <row r="373" spans="1:27" ht="15" hidden="1" customHeight="1">
      <c r="A373" s="32">
        <v>433</v>
      </c>
      <c r="B373" s="453"/>
      <c r="C373" s="348" t="str">
        <f>+VLOOKUP(A373,bd_lista!$A$3:$C$590,3,FALSE)</f>
        <v>Seguro Social Universitario de Potosí</v>
      </c>
      <c r="D373" s="455"/>
      <c r="E373" s="348" t="s">
        <v>1312</v>
      </c>
      <c r="F373" s="248">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8">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8">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8">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8">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8">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8">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8">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8">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8">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8">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8">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8">
        <f t="shared" ca="1" si="12"/>
        <v>0</v>
      </c>
      <c r="S373" s="265">
        <f ca="1">+R372+R373</f>
        <v>0</v>
      </c>
      <c r="T373" s="248">
        <f ca="1">+S373</f>
        <v>0</v>
      </c>
      <c r="U373" s="247">
        <f t="shared" si="13"/>
        <v>2</v>
      </c>
      <c r="V373" s="348" t="str">
        <f>+VLOOKUP(A373,bd_lista!$A$3:$E$590,5,FALSE)</f>
        <v>Instituciones de Seguridad Social</v>
      </c>
      <c r="W373" s="457"/>
      <c r="X373" s="245">
        <f>+VLOOKUP(A373,[2]Sheet1!$A$13:$D$744,4,FALSE)</f>
        <v>46</v>
      </c>
      <c r="Y373" s="245" t="str">
        <f>+VLOOKUP(X373,bd_lista!$A$3:$C$590,3,FALSE)</f>
        <v>Ministerio de Salud y Deportes</v>
      </c>
      <c r="Z373" s="303"/>
      <c r="AA373" s="304"/>
    </row>
    <row r="374" spans="1:27" ht="15" hidden="1" customHeight="1">
      <c r="A374" s="255">
        <v>434</v>
      </c>
      <c r="B374" s="452">
        <f>+A374</f>
        <v>434</v>
      </c>
      <c r="C374" s="250" t="str">
        <f>+VLOOKUP(A374,bd_lista!$A$3:$C$590,3,FALSE)</f>
        <v>Seguro Social Universitario de Beni</v>
      </c>
      <c r="D374" s="454" t="str">
        <f>+C374</f>
        <v>Seguro Social Universitario de Beni</v>
      </c>
      <c r="E374" s="250" t="s">
        <v>1311</v>
      </c>
      <c r="F374" s="246">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6">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6">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6">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6">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6">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6">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6">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6">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6">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6">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6">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6">
        <f t="shared" ca="1" si="12"/>
        <v>0</v>
      </c>
      <c r="S374" s="253"/>
      <c r="T374" s="246">
        <f ca="1">+T375</f>
        <v>0</v>
      </c>
      <c r="U374" s="245">
        <f t="shared" si="13"/>
        <v>1</v>
      </c>
      <c r="V374" s="348" t="str">
        <f>+VLOOKUP(A374,bd_lista!$A$3:$E$590,5,FALSE)</f>
        <v>Instituciones de Seguridad Social</v>
      </c>
      <c r="W374" s="456" t="str">
        <f>+V374</f>
        <v>Instituciones de Seguridad Social</v>
      </c>
      <c r="X374" s="245">
        <f>+VLOOKUP(A374,[2]Sheet1!$A$13:$D$744,4,FALSE)</f>
        <v>46</v>
      </c>
      <c r="Y374" s="245" t="str">
        <f>+VLOOKUP(X374,bd_lista!$A$3:$C$590,3,FALSE)</f>
        <v>Ministerio de Salud y Deportes</v>
      </c>
      <c r="Z374" s="305">
        <f>+X374</f>
        <v>46</v>
      </c>
      <c r="AA374" s="306" t="str">
        <f>+Y374</f>
        <v>Ministerio de Salud y Deportes</v>
      </c>
    </row>
    <row r="375" spans="1:27" ht="15" hidden="1" customHeight="1">
      <c r="A375" s="32">
        <v>434</v>
      </c>
      <c r="B375" s="453"/>
      <c r="C375" s="348" t="str">
        <f>+VLOOKUP(A375,bd_lista!$A$3:$C$590,3,FALSE)</f>
        <v>Seguro Social Universitario de Beni</v>
      </c>
      <c r="D375" s="455"/>
      <c r="E375" s="348" t="s">
        <v>1312</v>
      </c>
      <c r="F375" s="248">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8">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8">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8">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8">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8">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8">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8">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8">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8">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8">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8">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8">
        <f t="shared" ca="1" si="12"/>
        <v>0</v>
      </c>
      <c r="S375" s="265">
        <f ca="1">+R374+R375</f>
        <v>0</v>
      </c>
      <c r="T375" s="248">
        <f ca="1">+S375</f>
        <v>0</v>
      </c>
      <c r="U375" s="247">
        <f t="shared" si="13"/>
        <v>2</v>
      </c>
      <c r="V375" s="348" t="str">
        <f>+VLOOKUP(A375,bd_lista!$A$3:$E$590,5,FALSE)</f>
        <v>Instituciones de Seguridad Social</v>
      </c>
      <c r="W375" s="457"/>
      <c r="X375" s="245">
        <f>+VLOOKUP(A375,[2]Sheet1!$A$13:$D$744,4,FALSE)</f>
        <v>46</v>
      </c>
      <c r="Y375" s="245" t="str">
        <f>+VLOOKUP(X375,bd_lista!$A$3:$C$590,3,FALSE)</f>
        <v>Ministerio de Salud y Deportes</v>
      </c>
      <c r="Z375" s="303"/>
      <c r="AA375" s="304"/>
    </row>
    <row r="376" spans="1:27" ht="15" hidden="1" customHeight="1">
      <c r="A376" s="255">
        <v>435</v>
      </c>
      <c r="B376" s="452">
        <f>+A376</f>
        <v>435</v>
      </c>
      <c r="C376" s="250" t="str">
        <f>+VLOOKUP(A376,bd_lista!$A$3:$C$590,3,FALSE)</f>
        <v>Seguro Integral de Salud</v>
      </c>
      <c r="D376" s="454" t="str">
        <f>+C376</f>
        <v>Seguro Integral de Salud</v>
      </c>
      <c r="E376" s="250" t="s">
        <v>1311</v>
      </c>
      <c r="F376" s="246">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6">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6">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6">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6">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6">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6">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6">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6">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6">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6">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6">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6">
        <f t="shared" ca="1" si="12"/>
        <v>0</v>
      </c>
      <c r="S376" s="253"/>
      <c r="T376" s="246">
        <f ca="1">+T377</f>
        <v>0</v>
      </c>
      <c r="U376" s="245">
        <f t="shared" si="13"/>
        <v>1</v>
      </c>
      <c r="V376" s="348" t="str">
        <f>+VLOOKUP(A376,bd_lista!$A$3:$E$590,5,FALSE)</f>
        <v>Instituciones de Seguridad Social</v>
      </c>
      <c r="W376" s="456" t="str">
        <f>+V376</f>
        <v>Instituciones de Seguridad Social</v>
      </c>
      <c r="X376" s="245">
        <f>+VLOOKUP(A376,[2]Sheet1!$A$13:$D$744,4,FALSE)</f>
        <v>46</v>
      </c>
      <c r="Y376" s="245" t="str">
        <f>+VLOOKUP(X376,bd_lista!$A$3:$C$590,3,FALSE)</f>
        <v>Ministerio de Salud y Deportes</v>
      </c>
      <c r="Z376" s="305">
        <f>+X376</f>
        <v>46</v>
      </c>
      <c r="AA376" s="306" t="str">
        <f>+Y376</f>
        <v>Ministerio de Salud y Deportes</v>
      </c>
    </row>
    <row r="377" spans="1:27" ht="15" hidden="1" customHeight="1">
      <c r="A377" s="32">
        <v>435</v>
      </c>
      <c r="B377" s="453"/>
      <c r="C377" s="348" t="str">
        <f>+VLOOKUP(A377,bd_lista!$A$3:$C$590,3,FALSE)</f>
        <v>Seguro Integral de Salud</v>
      </c>
      <c r="D377" s="455"/>
      <c r="E377" s="348" t="s">
        <v>1312</v>
      </c>
      <c r="F377" s="248">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8">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8">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8">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8">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8">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8">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8">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8">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8">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8">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8">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8">
        <f t="shared" ca="1" si="12"/>
        <v>0</v>
      </c>
      <c r="S377" s="265">
        <f ca="1">+R376+R377</f>
        <v>0</v>
      </c>
      <c r="T377" s="248">
        <f ca="1">+S377</f>
        <v>0</v>
      </c>
      <c r="U377" s="247">
        <f t="shared" si="13"/>
        <v>2</v>
      </c>
      <c r="V377" s="348" t="str">
        <f>+VLOOKUP(A377,bd_lista!$A$3:$E$590,5,FALSE)</f>
        <v>Instituciones de Seguridad Social</v>
      </c>
      <c r="W377" s="457"/>
      <c r="X377" s="245">
        <f>+VLOOKUP(A377,[2]Sheet1!$A$13:$D$744,4,FALSE)</f>
        <v>46</v>
      </c>
      <c r="Y377" s="245" t="str">
        <f>+VLOOKUP(X377,bd_lista!$A$3:$C$590,3,FALSE)</f>
        <v>Ministerio de Salud y Deportes</v>
      </c>
      <c r="Z377" s="303"/>
      <c r="AA377" s="304"/>
    </row>
    <row r="378" spans="1:27" customFormat="1" ht="27" hidden="1" customHeight="1">
      <c r="A378" s="255">
        <v>4601</v>
      </c>
      <c r="B378" s="452">
        <f>+A378</f>
        <v>4601</v>
      </c>
      <c r="C378" s="250" t="str">
        <f>+VLOOKUP(A378,bd_lista!$A$3:$C$590,3,FALSE)</f>
        <v>Gobierno Autónomo Regional del Gran Chaco</v>
      </c>
      <c r="D378" s="454" t="str">
        <f>+C378</f>
        <v>Gobierno Autónomo Regional del Gran Chaco</v>
      </c>
      <c r="E378" s="245" t="s">
        <v>1311</v>
      </c>
      <c r="F378" s="246">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6">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6">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6">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6">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6">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6">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6">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6">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6">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6">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6">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6">
        <f t="shared" ca="1" si="12"/>
        <v>0</v>
      </c>
      <c r="S378" s="253"/>
      <c r="T378" s="246">
        <f ca="1">+T379</f>
        <v>0</v>
      </c>
      <c r="U378" s="245">
        <f t="shared" si="13"/>
        <v>1</v>
      </c>
      <c r="V378" s="348" t="str">
        <f>+VLOOKUP(A378,bd_lista!$A$3:$E$590,5,FALSE)</f>
        <v>Gobiernos Autónomos Regionales</v>
      </c>
      <c r="W378" s="456" t="str">
        <f>+V378</f>
        <v>Gobiernos Autónomos Regionales</v>
      </c>
      <c r="X378" s="245">
        <f>+VLOOKUP(A378,[2]Sheet1!$A$13:$D$744,4,FALSE)</f>
        <v>0</v>
      </c>
      <c r="Y378" s="245" t="e">
        <f>+VLOOKUP(X378,bd_lista!$A$3:$C$590,3,FALSE)</f>
        <v>#N/A</v>
      </c>
      <c r="Z378" s="305">
        <f>+X378</f>
        <v>0</v>
      </c>
      <c r="AA378" s="306" t="e">
        <f>+Y378</f>
        <v>#N/A</v>
      </c>
    </row>
    <row r="379" spans="1:27" customFormat="1" ht="15" hidden="1" customHeight="1">
      <c r="A379" s="32">
        <v>4601</v>
      </c>
      <c r="B379" s="453"/>
      <c r="C379" s="348" t="str">
        <f>+VLOOKUP(A379,bd_lista!$A$3:$C$590,3,FALSE)</f>
        <v>Gobierno Autónomo Regional del Gran Chaco</v>
      </c>
      <c r="D379" s="455"/>
      <c r="E379" s="245" t="s">
        <v>1312</v>
      </c>
      <c r="F379" s="246">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6">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6">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6">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6">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6">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6">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6">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6">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6">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6">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6">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6">
        <f t="shared" ca="1" si="12"/>
        <v>0</v>
      </c>
      <c r="S379" s="253">
        <f ca="1">+R378+R379</f>
        <v>0</v>
      </c>
      <c r="T379" s="246">
        <f ca="1">+S379</f>
        <v>0</v>
      </c>
      <c r="U379" s="245">
        <f t="shared" si="13"/>
        <v>2</v>
      </c>
      <c r="V379" s="348" t="str">
        <f>+VLOOKUP(A379,bd_lista!$A$3:$E$590,5,FALSE)</f>
        <v>Gobiernos Autónomos Regionales</v>
      </c>
      <c r="W379" s="457"/>
      <c r="X379" s="245">
        <f>+VLOOKUP(A379,[2]Sheet1!$A$13:$D$744,4,FALSE)</f>
        <v>0</v>
      </c>
      <c r="Y379" s="245" t="e">
        <f>+VLOOKUP(X379,bd_lista!$A$3:$C$590,3,FALSE)</f>
        <v>#N/A</v>
      </c>
      <c r="Z379" s="303"/>
      <c r="AA379" s="304"/>
    </row>
    <row r="380" spans="1:27" ht="15" hidden="1" customHeight="1">
      <c r="A380" s="32">
        <v>1519</v>
      </c>
      <c r="B380" s="452">
        <f>+A380</f>
        <v>1519</v>
      </c>
      <c r="C380" s="250" t="str">
        <f>+VLOOKUP(A380,bd_lista!$A$3:$C$590,3,FALSE)</f>
        <v>Gobierno Autónomo Municipal de Tupiza</v>
      </c>
      <c r="D380" s="454" t="str">
        <f>+C380</f>
        <v>Gobierno Autónomo Municipal de Tupiza</v>
      </c>
      <c r="E380" s="245" t="s">
        <v>1311</v>
      </c>
      <c r="F380" s="246">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6">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6">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6">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6">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6">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6">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6">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6">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6">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6">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6">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6">
        <f t="shared" ca="1" si="12"/>
        <v>0</v>
      </c>
      <c r="S380" s="253"/>
      <c r="T380" s="246">
        <f ca="1">+T381</f>
        <v>0</v>
      </c>
      <c r="U380" s="245">
        <f t="shared" si="13"/>
        <v>1</v>
      </c>
      <c r="V380" s="348" t="str">
        <f>+VLOOKUP(A380,bd_lista!$A$3:$E$590,5,FALSE)</f>
        <v>Gobiernos Autonomos Municipales</v>
      </c>
      <c r="W380" s="456" t="str">
        <f>+V380</f>
        <v>Gobiernos Autonomos Municipales</v>
      </c>
      <c r="X380" s="245">
        <f>+VLOOKUP(A380,[2]Sheet1!$A$13:$D$744,4,FALSE)</f>
        <v>0</v>
      </c>
      <c r="Y380" s="245" t="e">
        <f>+VLOOKUP(X380,bd_lista!$A$3:$C$590,3,FALSE)</f>
        <v>#N/A</v>
      </c>
      <c r="Z380" s="305">
        <f>+X380</f>
        <v>0</v>
      </c>
      <c r="AA380" s="306" t="e">
        <f>+Y380</f>
        <v>#N/A</v>
      </c>
    </row>
    <row r="381" spans="1:27" ht="15" hidden="1" customHeight="1">
      <c r="A381" s="32">
        <v>1519</v>
      </c>
      <c r="B381" s="453"/>
      <c r="C381" s="348" t="str">
        <f>+VLOOKUP(A381,bd_lista!$A$3:$C$590,3,FALSE)</f>
        <v>Gobierno Autónomo Municipal de Tupiza</v>
      </c>
      <c r="D381" s="455"/>
      <c r="E381" s="247" t="s">
        <v>1312</v>
      </c>
      <c r="F381" s="248">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8">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8">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8">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8">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8">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8">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8">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8">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8">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8">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8">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8">
        <f t="shared" ca="1" si="12"/>
        <v>0</v>
      </c>
      <c r="S381" s="265">
        <f ca="1">+R380+R381</f>
        <v>0</v>
      </c>
      <c r="T381" s="248">
        <f ca="1">+S381</f>
        <v>0</v>
      </c>
      <c r="U381" s="247">
        <f t="shared" si="13"/>
        <v>2</v>
      </c>
      <c r="V381" s="348" t="str">
        <f>+VLOOKUP(A381,bd_lista!$A$3:$E$590,5,FALSE)</f>
        <v>Gobiernos Autonomos Municipales</v>
      </c>
      <c r="W381" s="457"/>
      <c r="X381" s="245">
        <f>+VLOOKUP(A381,[2]Sheet1!$A$13:$D$744,4,FALSE)</f>
        <v>0</v>
      </c>
      <c r="Y381" s="245" t="e">
        <f>+VLOOKUP(X381,bd_lista!$A$3:$C$590,3,FALSE)</f>
        <v>#N/A</v>
      </c>
      <c r="Z381" s="303"/>
      <c r="AA381" s="304"/>
    </row>
    <row r="382" spans="1:27" ht="15" hidden="1" customHeight="1">
      <c r="A382" s="255">
        <v>1236</v>
      </c>
      <c r="B382" s="452">
        <f>+A382</f>
        <v>1236</v>
      </c>
      <c r="C382" s="250" t="str">
        <f>+VLOOKUP(A382,bd_lista!$A$3:$C$590,3,FALSE)</f>
        <v>Gobierno Autónomo Municipal de Ayata</v>
      </c>
      <c r="D382" s="454" t="str">
        <f>+C382</f>
        <v>Gobierno Autónomo Municipal de Ayata</v>
      </c>
      <c r="E382" s="245" t="s">
        <v>1311</v>
      </c>
      <c r="F382" s="246">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6">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6">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6">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6">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6">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6">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6">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6">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6">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6">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6">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6">
        <f t="shared" ca="1" si="12"/>
        <v>0</v>
      </c>
      <c r="S382" s="253"/>
      <c r="T382" s="246">
        <f ca="1">+T383</f>
        <v>0</v>
      </c>
      <c r="U382" s="245">
        <f t="shared" si="13"/>
        <v>1</v>
      </c>
      <c r="V382" s="348" t="str">
        <f>+VLOOKUP(A382,bd_lista!$A$3:$E$590,5,FALSE)</f>
        <v>Gobiernos Autonomos Municipales</v>
      </c>
      <c r="W382" s="456" t="str">
        <f>+V382</f>
        <v>Gobiernos Autonomos Municipales</v>
      </c>
      <c r="X382" s="245">
        <f>+VLOOKUP(A382,[2]Sheet1!$A$13:$D$744,4,FALSE)</f>
        <v>0</v>
      </c>
      <c r="Y382" s="245" t="e">
        <f>+VLOOKUP(X382,bd_lista!$A$3:$C$590,3,FALSE)</f>
        <v>#N/A</v>
      </c>
      <c r="Z382" s="305">
        <f>+X382</f>
        <v>0</v>
      </c>
      <c r="AA382" s="306" t="e">
        <f>+Y382</f>
        <v>#N/A</v>
      </c>
    </row>
    <row r="383" spans="1:27" ht="15" hidden="1" customHeight="1">
      <c r="A383" s="32">
        <v>1236</v>
      </c>
      <c r="B383" s="453"/>
      <c r="C383" s="348" t="str">
        <f>+VLOOKUP(A383,bd_lista!$A$3:$C$590,3,FALSE)</f>
        <v>Gobierno Autónomo Municipal de Ayata</v>
      </c>
      <c r="D383" s="455"/>
      <c r="E383" s="247" t="s">
        <v>1312</v>
      </c>
      <c r="F383" s="248">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8">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8">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8">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8">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8">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8">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8">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8">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8">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8">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8">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8">
        <f t="shared" ca="1" si="12"/>
        <v>0</v>
      </c>
      <c r="S383" s="265">
        <f ca="1">+R382+R383</f>
        <v>0</v>
      </c>
      <c r="T383" s="248">
        <f ca="1">+S383</f>
        <v>0</v>
      </c>
      <c r="U383" s="247">
        <f t="shared" si="13"/>
        <v>2</v>
      </c>
      <c r="V383" s="348" t="str">
        <f>+VLOOKUP(A383,bd_lista!$A$3:$E$590,5,FALSE)</f>
        <v>Gobiernos Autonomos Municipales</v>
      </c>
      <c r="W383" s="457"/>
      <c r="X383" s="245">
        <f>+VLOOKUP(A383,[2]Sheet1!$A$13:$D$744,4,FALSE)</f>
        <v>0</v>
      </c>
      <c r="Y383" s="245" t="e">
        <f>+VLOOKUP(X383,bd_lista!$A$3:$C$590,3,FALSE)</f>
        <v>#N/A</v>
      </c>
      <c r="Z383" s="303"/>
      <c r="AA383" s="304"/>
    </row>
    <row r="384" spans="1:27" ht="15" hidden="1" customHeight="1">
      <c r="A384" s="255">
        <v>1250</v>
      </c>
      <c r="B384" s="452">
        <f>+A384</f>
        <v>1250</v>
      </c>
      <c r="C384" s="250" t="str">
        <f>+VLOOKUP(A384,bd_lista!$A$3:$C$590,3,FALSE)</f>
        <v>Gobierno Autónomo Municipal de Pelechuco</v>
      </c>
      <c r="D384" s="454" t="str">
        <f>+C384</f>
        <v>Gobierno Autónomo Municipal de Pelechuco</v>
      </c>
      <c r="E384" s="245" t="s">
        <v>1311</v>
      </c>
      <c r="F384" s="246">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6">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6">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6">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6">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6">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6">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6">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6">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6">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6">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6">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6">
        <f t="shared" ca="1" si="12"/>
        <v>0</v>
      </c>
      <c r="S384" s="253"/>
      <c r="T384" s="246">
        <f ca="1">+T385</f>
        <v>0</v>
      </c>
      <c r="U384" s="245">
        <f t="shared" si="13"/>
        <v>1</v>
      </c>
      <c r="V384" s="348" t="str">
        <f>+VLOOKUP(A384,bd_lista!$A$3:$E$590,5,FALSE)</f>
        <v>Gobiernos Autonomos Municipales</v>
      </c>
      <c r="W384" s="456" t="str">
        <f>+V384</f>
        <v>Gobiernos Autonomos Municipales</v>
      </c>
      <c r="X384" s="245">
        <f>+VLOOKUP(A384,[2]Sheet1!$A$13:$D$744,4,FALSE)</f>
        <v>0</v>
      </c>
      <c r="Y384" s="245" t="e">
        <f>+VLOOKUP(X384,bd_lista!$A$3:$C$590,3,FALSE)</f>
        <v>#N/A</v>
      </c>
      <c r="Z384" s="305">
        <f>+X384</f>
        <v>0</v>
      </c>
      <c r="AA384" s="306" t="e">
        <f>+Y384</f>
        <v>#N/A</v>
      </c>
    </row>
    <row r="385" spans="1:27" ht="15" hidden="1" customHeight="1">
      <c r="A385" s="32">
        <v>1250</v>
      </c>
      <c r="B385" s="453"/>
      <c r="C385" s="348" t="str">
        <f>+VLOOKUP(A385,bd_lista!$A$3:$C$590,3,FALSE)</f>
        <v>Gobierno Autónomo Municipal de Pelechuco</v>
      </c>
      <c r="D385" s="455"/>
      <c r="E385" s="247" t="s">
        <v>1312</v>
      </c>
      <c r="F385" s="248">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8">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8">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8">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8">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8">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8">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8">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8">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8">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8">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8">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8">
        <f t="shared" ca="1" si="12"/>
        <v>0</v>
      </c>
      <c r="S385" s="265">
        <f ca="1">+R384+R385</f>
        <v>0</v>
      </c>
      <c r="T385" s="248">
        <f ca="1">+S385</f>
        <v>0</v>
      </c>
      <c r="U385" s="247">
        <f t="shared" si="13"/>
        <v>2</v>
      </c>
      <c r="V385" s="348" t="str">
        <f>+VLOOKUP(A385,bd_lista!$A$3:$E$590,5,FALSE)</f>
        <v>Gobiernos Autonomos Municipales</v>
      </c>
      <c r="W385" s="457"/>
      <c r="X385" s="245">
        <f>+VLOOKUP(A385,[2]Sheet1!$A$13:$D$744,4,FALSE)</f>
        <v>0</v>
      </c>
      <c r="Y385" s="245" t="e">
        <f>+VLOOKUP(X385,bd_lista!$A$3:$C$590,3,FALSE)</f>
        <v>#N/A</v>
      </c>
      <c r="Z385" s="303"/>
      <c r="AA385" s="304"/>
    </row>
    <row r="386" spans="1:27" ht="15" hidden="1" customHeight="1">
      <c r="A386" s="255">
        <v>1513</v>
      </c>
      <c r="B386" s="452">
        <f>+A386</f>
        <v>1513</v>
      </c>
      <c r="C386" s="250" t="str">
        <f>+VLOOKUP(A386,bd_lista!$A$3:$C$590,3,FALSE)</f>
        <v>Gobierno Autónomo Municipal de Pocoata</v>
      </c>
      <c r="D386" s="454" t="str">
        <f>+C386</f>
        <v>Gobierno Autónomo Municipal de Pocoata</v>
      </c>
      <c r="E386" s="245" t="s">
        <v>1311</v>
      </c>
      <c r="F386" s="246">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6">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6">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6">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6">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6">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6">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6">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6">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6">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6">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6">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6">
        <f t="shared" ca="1" si="12"/>
        <v>0</v>
      </c>
      <c r="S386" s="253"/>
      <c r="T386" s="246">
        <f ca="1">+T387</f>
        <v>0</v>
      </c>
      <c r="U386" s="245">
        <f t="shared" si="13"/>
        <v>1</v>
      </c>
      <c r="V386" s="348" t="str">
        <f>+VLOOKUP(A386,bd_lista!$A$3:$E$590,5,FALSE)</f>
        <v>Gobiernos Autonomos Municipales</v>
      </c>
      <c r="W386" s="456" t="str">
        <f>+V386</f>
        <v>Gobiernos Autonomos Municipales</v>
      </c>
      <c r="X386" s="245">
        <f>+VLOOKUP(A386,[2]Sheet1!$A$13:$D$744,4,FALSE)</f>
        <v>0</v>
      </c>
      <c r="Y386" s="245" t="e">
        <f>+VLOOKUP(X386,bd_lista!$A$3:$C$590,3,FALSE)</f>
        <v>#N/A</v>
      </c>
      <c r="Z386" s="305">
        <f>+X386</f>
        <v>0</v>
      </c>
      <c r="AA386" s="306" t="e">
        <f>+Y386</f>
        <v>#N/A</v>
      </c>
    </row>
    <row r="387" spans="1:27" ht="15" hidden="1" customHeight="1">
      <c r="A387" s="32">
        <v>1513</v>
      </c>
      <c r="B387" s="453"/>
      <c r="C387" s="348" t="str">
        <f>+VLOOKUP(A387,bd_lista!$A$3:$C$590,3,FALSE)</f>
        <v>Gobierno Autónomo Municipal de Pocoata</v>
      </c>
      <c r="D387" s="455"/>
      <c r="E387" s="247" t="s">
        <v>1312</v>
      </c>
      <c r="F387" s="248">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8">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8">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8">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8">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8">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8">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8">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8">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8">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8">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8">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8">
        <f t="shared" ca="1" si="12"/>
        <v>0</v>
      </c>
      <c r="S387" s="265">
        <f ca="1">+R386+R387</f>
        <v>0</v>
      </c>
      <c r="T387" s="248">
        <f ca="1">+S387</f>
        <v>0</v>
      </c>
      <c r="U387" s="247">
        <f t="shared" si="13"/>
        <v>2</v>
      </c>
      <c r="V387" s="348" t="str">
        <f>+VLOOKUP(A387,bd_lista!$A$3:$E$590,5,FALSE)</f>
        <v>Gobiernos Autonomos Municipales</v>
      </c>
      <c r="W387" s="457"/>
      <c r="X387" s="245">
        <f>+VLOOKUP(A387,[2]Sheet1!$A$13:$D$744,4,FALSE)</f>
        <v>0</v>
      </c>
      <c r="Y387" s="245" t="e">
        <f>+VLOOKUP(X387,bd_lista!$A$3:$C$590,3,FALSE)</f>
        <v>#N/A</v>
      </c>
      <c r="Z387" s="303"/>
      <c r="AA387" s="304"/>
    </row>
    <row r="388" spans="1:27" ht="15" customHeight="1">
      <c r="A388" s="255">
        <v>119</v>
      </c>
      <c r="B388" s="452">
        <f>+A388</f>
        <v>119</v>
      </c>
      <c r="C388" s="250" t="str">
        <f>+VLOOKUP(A388,bd_lista!$A$3:$C$590,3,FALSE)</f>
        <v>Agencia para el Des. de la Soc. de la Información en Bolivia</v>
      </c>
      <c r="D388" s="454" t="str">
        <f>+C388</f>
        <v>Agencia para el Des. de la Soc. de la Información en Bolivia</v>
      </c>
      <c r="E388" s="250" t="s">
        <v>1311</v>
      </c>
      <c r="F388" s="246">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6">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6">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150</v>
      </c>
      <c r="I388" s="246">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6">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6">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6">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6">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6">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6">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6">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6">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6">
        <f t="shared" ca="1" si="12"/>
        <v>150</v>
      </c>
      <c r="S388" s="246"/>
      <c r="T388" s="246">
        <f ca="1">+T389</f>
        <v>333.13</v>
      </c>
      <c r="U388" s="245">
        <f t="shared" si="13"/>
        <v>1</v>
      </c>
      <c r="V388" s="348" t="str">
        <f>+VLOOKUP(A388,bd_lista!$A$3:$E$590,5,FALSE)</f>
        <v>Instituciones Descentralizadas</v>
      </c>
      <c r="W388" s="456" t="str">
        <f>+V388</f>
        <v>Instituciones Descentralizadas</v>
      </c>
      <c r="X388" s="245">
        <f>+VLOOKUP(A388,[2]Sheet1!$A$13:$D$744,4,FALSE)</f>
        <v>6</v>
      </c>
      <c r="Y388" s="245" t="str">
        <f>+VLOOKUP(X388,bd_lista!$A$3:$C$590,3,FALSE)</f>
        <v>Vicepresidencia del Estado Plurinacional</v>
      </c>
      <c r="Z388" s="305">
        <f>+X388</f>
        <v>6</v>
      </c>
      <c r="AA388" s="334" t="str">
        <f>+Y388</f>
        <v>Vicepresidencia del Estado Plurinacional</v>
      </c>
    </row>
    <row r="389" spans="1:27" ht="15" customHeight="1">
      <c r="A389" s="32">
        <v>119</v>
      </c>
      <c r="B389" s="453"/>
      <c r="C389" s="348" t="str">
        <f>+VLOOKUP(A389,bd_lista!$A$3:$C$590,3,FALSE)</f>
        <v>Agencia para el Des. de la Soc. de la Información en Bolivia</v>
      </c>
      <c r="D389" s="455"/>
      <c r="E389" s="348" t="s">
        <v>1312</v>
      </c>
      <c r="F389" s="248">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8">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8">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183.13</v>
      </c>
      <c r="I389" s="248">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8">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8">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8">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8">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8">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8">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8">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8">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8">
        <f t="shared" ca="1" si="12"/>
        <v>183.13</v>
      </c>
      <c r="S389" s="248">
        <f ca="1">+R388+R389</f>
        <v>333.13</v>
      </c>
      <c r="T389" s="248">
        <f ca="1">+S389</f>
        <v>333.13</v>
      </c>
      <c r="U389" s="247">
        <f t="shared" si="13"/>
        <v>2</v>
      </c>
      <c r="V389" s="348" t="str">
        <f>+VLOOKUP(A389,bd_lista!$A$3:$E$590,5,FALSE)</f>
        <v>Instituciones Descentralizadas</v>
      </c>
      <c r="W389" s="457"/>
      <c r="X389" s="245">
        <f>+VLOOKUP(A389,[2]Sheet1!$A$13:$D$744,4,FALSE)</f>
        <v>6</v>
      </c>
      <c r="Y389" s="245" t="str">
        <f>+VLOOKUP(X389,bd_lista!$A$3:$C$590,3,FALSE)</f>
        <v>Vicepresidencia del Estado Plurinacional</v>
      </c>
      <c r="Z389" s="303"/>
      <c r="AA389" s="336"/>
    </row>
    <row r="390" spans="1:27" ht="15" hidden="1" customHeight="1">
      <c r="A390" s="255">
        <v>1302</v>
      </c>
      <c r="B390" s="452">
        <f>+A390</f>
        <v>1302</v>
      </c>
      <c r="C390" s="250" t="str">
        <f>+VLOOKUP(A390,bd_lista!$A$3:$C$590,3,FALSE)</f>
        <v>Gobierno Autónomo Municipal de Quillacollo</v>
      </c>
      <c r="D390" s="454" t="str">
        <f>+C390</f>
        <v>Gobierno Autónomo Municipal de Quillacollo</v>
      </c>
      <c r="E390" s="245" t="s">
        <v>1311</v>
      </c>
      <c r="F390" s="246">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6">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6">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6">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6">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6">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6">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6">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6">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6">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6">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6">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6">
        <f t="shared" ca="1" si="12"/>
        <v>0</v>
      </c>
      <c r="S390" s="253"/>
      <c r="T390" s="246">
        <f ca="1">+T391</f>
        <v>0</v>
      </c>
      <c r="U390" s="245">
        <f t="shared" si="13"/>
        <v>1</v>
      </c>
      <c r="V390" s="348" t="str">
        <f>+VLOOKUP(A390,bd_lista!$A$3:$E$590,5,FALSE)</f>
        <v>Gobiernos Autonomos Municipales</v>
      </c>
      <c r="W390" s="456" t="str">
        <f>+V390</f>
        <v>Gobiernos Autonomos Municipales</v>
      </c>
      <c r="X390" s="245">
        <f>+VLOOKUP(A390,[2]Sheet1!$A$13:$D$744,4,FALSE)</f>
        <v>0</v>
      </c>
      <c r="Y390" s="245" t="e">
        <f>+VLOOKUP(X390,bd_lista!$A$3:$C$590,3,FALSE)</f>
        <v>#N/A</v>
      </c>
      <c r="Z390" s="305">
        <f>+X390</f>
        <v>0</v>
      </c>
      <c r="AA390" s="306" t="e">
        <f>+Y390</f>
        <v>#N/A</v>
      </c>
    </row>
    <row r="391" spans="1:27" ht="15" hidden="1" customHeight="1">
      <c r="A391" s="32">
        <v>1302</v>
      </c>
      <c r="B391" s="453"/>
      <c r="C391" s="348" t="str">
        <f>+VLOOKUP(A391,bd_lista!$A$3:$C$590,3,FALSE)</f>
        <v>Gobierno Autónomo Municipal de Quillacollo</v>
      </c>
      <c r="D391" s="455"/>
      <c r="E391" s="247" t="s">
        <v>1312</v>
      </c>
      <c r="F391" s="248">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8">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8">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8">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8">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8">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8">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8">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8">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8">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8">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8">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8">
        <f t="shared" ca="1" si="12"/>
        <v>0</v>
      </c>
      <c r="S391" s="265">
        <f ca="1">+R390+R391</f>
        <v>0</v>
      </c>
      <c r="T391" s="248">
        <f ca="1">+S391</f>
        <v>0</v>
      </c>
      <c r="U391" s="247">
        <f t="shared" si="13"/>
        <v>2</v>
      </c>
      <c r="V391" s="348" t="str">
        <f>+VLOOKUP(A391,bd_lista!$A$3:$E$590,5,FALSE)</f>
        <v>Gobiernos Autonomos Municipales</v>
      </c>
      <c r="W391" s="457"/>
      <c r="X391" s="245">
        <f>+VLOOKUP(A391,[2]Sheet1!$A$13:$D$744,4,FALSE)</f>
        <v>0</v>
      </c>
      <c r="Y391" s="245" t="e">
        <f>+VLOOKUP(X391,bd_lista!$A$3:$C$590,3,FALSE)</f>
        <v>#N/A</v>
      </c>
      <c r="Z391" s="303"/>
      <c r="AA391" s="304"/>
    </row>
    <row r="392" spans="1:27" ht="15" hidden="1" customHeight="1">
      <c r="A392" s="255">
        <v>1301</v>
      </c>
      <c r="B392" s="452">
        <f>+A392</f>
        <v>1301</v>
      </c>
      <c r="C392" s="250" t="str">
        <f>+VLOOKUP(A392,bd_lista!$A$3:$C$590,3,FALSE)</f>
        <v>Gobierno Autónomo Municipal de Cochabamba</v>
      </c>
      <c r="D392" s="454" t="str">
        <f>+C392</f>
        <v>Gobierno Autónomo Municipal de Cochabamba</v>
      </c>
      <c r="E392" s="245" t="s">
        <v>1311</v>
      </c>
      <c r="F392" s="246">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6">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6">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6">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6">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6">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6">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6">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6">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6">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6">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6">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6">
        <f t="shared" ca="1" si="12"/>
        <v>0</v>
      </c>
      <c r="S392" s="253"/>
      <c r="T392" s="246">
        <f ca="1">+T393</f>
        <v>0</v>
      </c>
      <c r="U392" s="245">
        <f t="shared" si="13"/>
        <v>1</v>
      </c>
      <c r="V392" s="348" t="str">
        <f>+VLOOKUP(A392,bd_lista!$A$3:$E$590,5,FALSE)</f>
        <v>Gobiernos Autonomos Municipales</v>
      </c>
      <c r="W392" s="456" t="str">
        <f>+V392</f>
        <v>Gobiernos Autonomos Municipales</v>
      </c>
      <c r="X392" s="245">
        <f>+VLOOKUP(A392,[2]Sheet1!$A$13:$D$744,4,FALSE)</f>
        <v>0</v>
      </c>
      <c r="Y392" s="245" t="e">
        <f>+VLOOKUP(X392,bd_lista!$A$3:$C$590,3,FALSE)</f>
        <v>#N/A</v>
      </c>
      <c r="Z392" s="305">
        <f>+X392</f>
        <v>0</v>
      </c>
      <c r="AA392" s="306" t="e">
        <f>+Y392</f>
        <v>#N/A</v>
      </c>
    </row>
    <row r="393" spans="1:27" ht="15" hidden="1" customHeight="1">
      <c r="A393" s="32">
        <v>1301</v>
      </c>
      <c r="B393" s="453"/>
      <c r="C393" s="348" t="str">
        <f>+VLOOKUP(A393,bd_lista!$A$3:$C$590,3,FALSE)</f>
        <v>Gobierno Autónomo Municipal de Cochabamba</v>
      </c>
      <c r="D393" s="455"/>
      <c r="E393" s="247" t="s">
        <v>1312</v>
      </c>
      <c r="F393" s="248">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8">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8">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8">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8">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8">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8">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8">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8">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8">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8">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8">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8">
        <f t="shared" ca="1" si="12"/>
        <v>0</v>
      </c>
      <c r="S393" s="265">
        <f ca="1">+R392+R393</f>
        <v>0</v>
      </c>
      <c r="T393" s="248">
        <f ca="1">+S393</f>
        <v>0</v>
      </c>
      <c r="U393" s="247">
        <f t="shared" si="13"/>
        <v>2</v>
      </c>
      <c r="V393" s="348" t="str">
        <f>+VLOOKUP(A393,bd_lista!$A$3:$E$590,5,FALSE)</f>
        <v>Gobiernos Autonomos Municipales</v>
      </c>
      <c r="W393" s="457"/>
      <c r="X393" s="245">
        <f>+VLOOKUP(A393,[2]Sheet1!$A$13:$D$744,4,FALSE)</f>
        <v>0</v>
      </c>
      <c r="Y393" s="245" t="e">
        <f>+VLOOKUP(X393,bd_lista!$A$3:$C$590,3,FALSE)</f>
        <v>#N/A</v>
      </c>
      <c r="Z393" s="303"/>
      <c r="AA393" s="304"/>
    </row>
    <row r="394" spans="1:27" ht="15" hidden="1" customHeight="1">
      <c r="A394" s="255">
        <v>1915</v>
      </c>
      <c r="B394" s="452">
        <f>+A394</f>
        <v>1915</v>
      </c>
      <c r="C394" s="250" t="str">
        <f>+VLOOKUP(A394,bd_lista!$A$3:$C$590,3,FALSE)</f>
        <v>Gobierno Autónomo Municipal de Santos Mercado</v>
      </c>
      <c r="D394" s="454" t="str">
        <f>+C394</f>
        <v>Gobierno Autónomo Municipal de Santos Mercado</v>
      </c>
      <c r="E394" s="245" t="s">
        <v>1311</v>
      </c>
      <c r="F394" s="246">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6">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6">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6">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6">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6">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6">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6">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6">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6">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6">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6">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6">
        <f t="shared" ca="1" si="12"/>
        <v>0</v>
      </c>
      <c r="S394" s="253"/>
      <c r="T394" s="246">
        <f ca="1">+T395</f>
        <v>0</v>
      </c>
      <c r="U394" s="245">
        <f t="shared" si="13"/>
        <v>1</v>
      </c>
      <c r="V394" s="348" t="str">
        <f>+VLOOKUP(A394,bd_lista!$A$3:$E$590,5,FALSE)</f>
        <v>Gobiernos Autonomos Municipales</v>
      </c>
      <c r="W394" s="456" t="str">
        <f>+V394</f>
        <v>Gobiernos Autonomos Municipales</v>
      </c>
      <c r="X394" s="245">
        <f>+VLOOKUP(A394,[2]Sheet1!$A$13:$D$744,4,FALSE)</f>
        <v>0</v>
      </c>
      <c r="Y394" s="245" t="e">
        <f>+VLOOKUP(X394,bd_lista!$A$3:$C$590,3,FALSE)</f>
        <v>#N/A</v>
      </c>
      <c r="Z394" s="305">
        <f>+X394</f>
        <v>0</v>
      </c>
      <c r="AA394" s="334" t="e">
        <f>+Y394</f>
        <v>#N/A</v>
      </c>
    </row>
    <row r="395" spans="1:27" ht="15" hidden="1" customHeight="1">
      <c r="A395" s="32">
        <v>1915</v>
      </c>
      <c r="B395" s="453"/>
      <c r="C395" s="348" t="str">
        <f>+VLOOKUP(A395,bd_lista!$A$3:$C$590,3,FALSE)</f>
        <v>Gobierno Autónomo Municipal de Santos Mercado</v>
      </c>
      <c r="D395" s="455"/>
      <c r="E395" s="247" t="s">
        <v>1312</v>
      </c>
      <c r="F395" s="248">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8">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8">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8">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8">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8">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8">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8">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8">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8">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8">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8">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8">
        <f t="shared" ca="1" si="12"/>
        <v>0</v>
      </c>
      <c r="S395" s="265">
        <f ca="1">+R394+R395</f>
        <v>0</v>
      </c>
      <c r="T395" s="248">
        <f ca="1">+S395</f>
        <v>0</v>
      </c>
      <c r="U395" s="247">
        <f t="shared" si="13"/>
        <v>2</v>
      </c>
      <c r="V395" s="348" t="str">
        <f>+VLOOKUP(A395,bd_lista!$A$3:$E$590,5,FALSE)</f>
        <v>Gobiernos Autonomos Municipales</v>
      </c>
      <c r="W395" s="457"/>
      <c r="X395" s="245">
        <f>+VLOOKUP(A395,[2]Sheet1!$A$13:$D$744,4,FALSE)</f>
        <v>0</v>
      </c>
      <c r="Y395" s="245" t="e">
        <f>+VLOOKUP(X395,bd_lista!$A$3:$C$590,3,FALSE)</f>
        <v>#N/A</v>
      </c>
      <c r="Z395" s="303"/>
      <c r="AA395" s="336"/>
    </row>
    <row r="396" spans="1:27" ht="15" hidden="1" customHeight="1">
      <c r="A396" s="255">
        <v>1101</v>
      </c>
      <c r="B396" s="452">
        <f>+A396</f>
        <v>1101</v>
      </c>
      <c r="C396" s="250" t="str">
        <f>+VLOOKUP(A396,bd_lista!$A$3:$C$590,3,FALSE)</f>
        <v>Gobierno Autónomo Municipal de Sucre</v>
      </c>
      <c r="D396" s="454" t="str">
        <f>+C396</f>
        <v>Gobierno Autónomo Municipal de Sucre</v>
      </c>
      <c r="E396" s="245" t="s">
        <v>1311</v>
      </c>
      <c r="F396" s="246">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6">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6">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6">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6">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6">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6">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6">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6">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6">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6">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6">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6">
        <f t="shared" ca="1" si="12"/>
        <v>0</v>
      </c>
      <c r="S396" s="253"/>
      <c r="T396" s="246">
        <f ca="1">+T397</f>
        <v>0</v>
      </c>
      <c r="U396" s="245">
        <f t="shared" si="13"/>
        <v>1</v>
      </c>
      <c r="V396" s="348" t="str">
        <f>+VLOOKUP(A396,bd_lista!$A$3:$E$590,5,FALSE)</f>
        <v>Gobiernos Autonomos Municipales</v>
      </c>
      <c r="W396" s="456" t="str">
        <f>+V396</f>
        <v>Gobiernos Autonomos Municipales</v>
      </c>
      <c r="X396" s="245">
        <f>+VLOOKUP(A396,[2]Sheet1!$A$13:$D$744,4,FALSE)</f>
        <v>0</v>
      </c>
      <c r="Y396" s="245" t="e">
        <f>+VLOOKUP(X396,bd_lista!$A$3:$C$590,3,FALSE)</f>
        <v>#N/A</v>
      </c>
      <c r="Z396" s="305">
        <f>+X396</f>
        <v>0</v>
      </c>
      <c r="AA396" s="306" t="e">
        <f>+Y396</f>
        <v>#N/A</v>
      </c>
    </row>
    <row r="397" spans="1:27" ht="15" hidden="1" customHeight="1">
      <c r="A397" s="32">
        <v>1101</v>
      </c>
      <c r="B397" s="453"/>
      <c r="C397" s="348" t="str">
        <f>+VLOOKUP(A397,bd_lista!$A$3:$C$590,3,FALSE)</f>
        <v>Gobierno Autónomo Municipal de Sucre</v>
      </c>
      <c r="D397" s="455"/>
      <c r="E397" s="247" t="s">
        <v>1312</v>
      </c>
      <c r="F397" s="248">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8">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8">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8">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8">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8">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8">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8">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8">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8">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8">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8">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8">
        <f t="shared" ca="1" si="12"/>
        <v>0</v>
      </c>
      <c r="S397" s="265">
        <f ca="1">+R396+R397</f>
        <v>0</v>
      </c>
      <c r="T397" s="248">
        <f ca="1">+S397</f>
        <v>0</v>
      </c>
      <c r="U397" s="247">
        <f t="shared" si="13"/>
        <v>2</v>
      </c>
      <c r="V397" s="348" t="str">
        <f>+VLOOKUP(A397,bd_lista!$A$3:$E$590,5,FALSE)</f>
        <v>Gobiernos Autonomos Municipales</v>
      </c>
      <c r="W397" s="457"/>
      <c r="X397" s="245">
        <f>+VLOOKUP(A397,[2]Sheet1!$A$13:$D$744,4,FALSE)</f>
        <v>0</v>
      </c>
      <c r="Y397" s="245" t="e">
        <f>+VLOOKUP(X397,bd_lista!$A$3:$C$590,3,FALSE)</f>
        <v>#N/A</v>
      </c>
      <c r="Z397" s="303"/>
      <c r="AA397" s="304"/>
    </row>
    <row r="398" spans="1:27" customFormat="1" ht="27" hidden="1" customHeight="1">
      <c r="A398" s="255">
        <v>1102</v>
      </c>
      <c r="B398" s="452">
        <f>+A398</f>
        <v>1102</v>
      </c>
      <c r="C398" s="250" t="str">
        <f>+VLOOKUP(A398,bd_lista!$A$3:$C$590,3,FALSE)</f>
        <v>Gobierno Autónomo Municipal de Yotala</v>
      </c>
      <c r="D398" s="454" t="str">
        <f>+C398</f>
        <v>Gobierno Autónomo Municipal de Yotala</v>
      </c>
      <c r="E398" s="245" t="s">
        <v>1311</v>
      </c>
      <c r="F398" s="246">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6">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6">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6">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6">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6">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6">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6">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6">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6">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6">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6">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6">
        <f t="shared" ca="1" si="12"/>
        <v>0</v>
      </c>
      <c r="S398" s="253"/>
      <c r="T398" s="246">
        <f ca="1">+T399</f>
        <v>0</v>
      </c>
      <c r="U398" s="245">
        <f t="shared" si="13"/>
        <v>1</v>
      </c>
      <c r="V398" s="348" t="str">
        <f>+VLOOKUP(A398,bd_lista!$A$3:$E$590,5,FALSE)</f>
        <v>Gobiernos Autonomos Municipales</v>
      </c>
      <c r="W398" s="456" t="str">
        <f>+V398</f>
        <v>Gobiernos Autonomos Municipales</v>
      </c>
      <c r="X398" s="245">
        <f>+VLOOKUP(A398,[2]Sheet1!$A$13:$D$744,4,FALSE)</f>
        <v>0</v>
      </c>
      <c r="Y398" s="245" t="e">
        <f>+VLOOKUP(X398,bd_lista!$A$3:$C$590,3,FALSE)</f>
        <v>#N/A</v>
      </c>
      <c r="Z398" s="305">
        <f>+X398</f>
        <v>0</v>
      </c>
      <c r="AA398" s="306" t="e">
        <f>+Y398</f>
        <v>#N/A</v>
      </c>
    </row>
    <row r="399" spans="1:27" customFormat="1" ht="27" hidden="1" customHeight="1">
      <c r="A399" s="32">
        <v>1102</v>
      </c>
      <c r="B399" s="453"/>
      <c r="C399" s="348" t="str">
        <f>+VLOOKUP(A399,bd_lista!$A$3:$C$590,3,FALSE)</f>
        <v>Gobierno Autónomo Municipal de Yotala</v>
      </c>
      <c r="D399" s="455"/>
      <c r="E399" s="247" t="s">
        <v>1312</v>
      </c>
      <c r="F399" s="246">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6">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6">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6">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6">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6">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6">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6">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6">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6">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6">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6">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6">
        <f t="shared" ca="1" si="12"/>
        <v>0</v>
      </c>
      <c r="S399" s="253">
        <f ca="1">+R398+R399</f>
        <v>0</v>
      </c>
      <c r="T399" s="246">
        <f ca="1">+S399</f>
        <v>0</v>
      </c>
      <c r="U399" s="245">
        <f t="shared" si="13"/>
        <v>2</v>
      </c>
      <c r="V399" s="348" t="str">
        <f>+VLOOKUP(A399,bd_lista!$A$3:$E$590,5,FALSE)</f>
        <v>Gobiernos Autonomos Municipales</v>
      </c>
      <c r="W399" s="457"/>
      <c r="X399" s="245">
        <f>+VLOOKUP(A399,[2]Sheet1!$A$13:$D$744,4,FALSE)</f>
        <v>0</v>
      </c>
      <c r="Y399" s="245" t="e">
        <f>+VLOOKUP(X399,bd_lista!$A$3:$C$590,3,FALSE)</f>
        <v>#N/A</v>
      </c>
      <c r="Z399" s="303"/>
      <c r="AA399" s="304"/>
    </row>
    <row r="400" spans="1:27" customFormat="1" ht="15" hidden="1" customHeight="1">
      <c r="A400" s="32">
        <v>1103</v>
      </c>
      <c r="B400" s="452">
        <f>+A400</f>
        <v>1103</v>
      </c>
      <c r="C400" s="250" t="str">
        <f>+VLOOKUP(A400,bd_lista!$A$3:$C$590,3,FALSE)</f>
        <v>Gobierno Autónomo Municipal de Poroma</v>
      </c>
      <c r="D400" s="454" t="str">
        <f>+C400</f>
        <v>Gobierno Autónomo Municipal de Poroma</v>
      </c>
      <c r="E400" s="245" t="s">
        <v>1311</v>
      </c>
      <c r="F400" s="246">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6">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6">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6">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6">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6">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6">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6">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6">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6">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6">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6">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6">
        <f t="shared" ca="1" si="12"/>
        <v>0</v>
      </c>
      <c r="S400" s="253"/>
      <c r="T400" s="246">
        <f ca="1">+T401</f>
        <v>0</v>
      </c>
      <c r="U400" s="245">
        <f t="shared" si="13"/>
        <v>1</v>
      </c>
      <c r="V400" s="348" t="str">
        <f>+VLOOKUP(A400,bd_lista!$A$3:$E$590,5,FALSE)</f>
        <v>Gobiernos Autonomos Municipales</v>
      </c>
      <c r="W400" s="456" t="str">
        <f>+V400</f>
        <v>Gobiernos Autonomos Municipales</v>
      </c>
      <c r="X400" s="245">
        <f>+VLOOKUP(A400,[2]Sheet1!$A$13:$D$744,4,FALSE)</f>
        <v>0</v>
      </c>
      <c r="Y400" s="245" t="e">
        <f>+VLOOKUP(X400,bd_lista!$A$3:$C$590,3,FALSE)</f>
        <v>#N/A</v>
      </c>
      <c r="Z400" s="305">
        <f>+X400</f>
        <v>0</v>
      </c>
      <c r="AA400" s="306" t="e">
        <f>+Y400</f>
        <v>#N/A</v>
      </c>
    </row>
    <row r="401" spans="1:27" customFormat="1" ht="15" hidden="1" customHeight="1">
      <c r="A401" s="32">
        <v>1103</v>
      </c>
      <c r="B401" s="453"/>
      <c r="C401" s="348" t="str">
        <f>+VLOOKUP(A401,bd_lista!$A$3:$C$590,3,FALSE)</f>
        <v>Gobierno Autónomo Municipal de Poroma</v>
      </c>
      <c r="D401" s="455"/>
      <c r="E401" s="247" t="s">
        <v>1312</v>
      </c>
      <c r="F401" s="246">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6">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6">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6">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6">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6">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6">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6">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6">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6">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6">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6">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6">
        <f t="shared" ca="1" si="12"/>
        <v>0</v>
      </c>
      <c r="S401" s="253">
        <f ca="1">+R400+R401</f>
        <v>0</v>
      </c>
      <c r="T401" s="246">
        <f ca="1">+S401</f>
        <v>0</v>
      </c>
      <c r="U401" s="245">
        <f t="shared" si="13"/>
        <v>2</v>
      </c>
      <c r="V401" s="348" t="str">
        <f>+VLOOKUP(A401,bd_lista!$A$3:$E$590,5,FALSE)</f>
        <v>Gobiernos Autonomos Municipales</v>
      </c>
      <c r="W401" s="457"/>
      <c r="X401" s="245">
        <f>+VLOOKUP(A401,[2]Sheet1!$A$13:$D$744,4,FALSE)</f>
        <v>0</v>
      </c>
      <c r="Y401" s="245" t="e">
        <f>+VLOOKUP(X401,bd_lista!$A$3:$C$590,3,FALSE)</f>
        <v>#N/A</v>
      </c>
      <c r="Z401" s="303"/>
      <c r="AA401" s="304"/>
    </row>
    <row r="402" spans="1:27" customFormat="1" ht="27" hidden="1" customHeight="1">
      <c r="A402" s="32">
        <v>1104</v>
      </c>
      <c r="B402" s="452">
        <f>+A402</f>
        <v>1104</v>
      </c>
      <c r="C402" s="250" t="str">
        <f>+VLOOKUP(A402,bd_lista!$A$3:$C$590,3,FALSE)</f>
        <v>Gobierno Autónomo Municipal de Villa Azurduy</v>
      </c>
      <c r="D402" s="454" t="str">
        <f>+C402</f>
        <v>Gobierno Autónomo Municipal de Villa Azurduy</v>
      </c>
      <c r="E402" s="245" t="s">
        <v>1311</v>
      </c>
      <c r="F402" s="246">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6">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6">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6">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6">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6">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6">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6">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6">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6">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6">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6">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6">
        <f t="shared" ca="1" si="12"/>
        <v>0</v>
      </c>
      <c r="S402" s="253"/>
      <c r="T402" s="246">
        <f ca="1">+T403</f>
        <v>0</v>
      </c>
      <c r="U402" s="245">
        <f t="shared" si="13"/>
        <v>1</v>
      </c>
      <c r="V402" s="348" t="str">
        <f>+VLOOKUP(A402,bd_lista!$A$3:$E$590,5,FALSE)</f>
        <v>Gobiernos Autonomos Municipales</v>
      </c>
      <c r="W402" s="456" t="str">
        <f>+V402</f>
        <v>Gobiernos Autonomos Municipales</v>
      </c>
      <c r="X402" s="245">
        <f>+VLOOKUP(A402,[2]Sheet1!$A$13:$D$744,4,FALSE)</f>
        <v>0</v>
      </c>
      <c r="Y402" s="245" t="e">
        <f>+VLOOKUP(X402,bd_lista!$A$3:$C$590,3,FALSE)</f>
        <v>#N/A</v>
      </c>
      <c r="Z402" s="305">
        <f>+X402</f>
        <v>0</v>
      </c>
      <c r="AA402" s="306" t="e">
        <f>+Y402</f>
        <v>#N/A</v>
      </c>
    </row>
    <row r="403" spans="1:27" customFormat="1" ht="27" hidden="1" customHeight="1">
      <c r="A403" s="32">
        <v>1104</v>
      </c>
      <c r="B403" s="453"/>
      <c r="C403" s="348" t="str">
        <f>+VLOOKUP(A403,bd_lista!$A$3:$C$590,3,FALSE)</f>
        <v>Gobierno Autónomo Municipal de Villa Azurduy</v>
      </c>
      <c r="D403" s="455"/>
      <c r="E403" s="247" t="s">
        <v>1312</v>
      </c>
      <c r="F403" s="246">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6">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6">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6">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6">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6">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6">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6">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6">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6">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6">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6">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6">
        <f t="shared" ca="1" si="12"/>
        <v>0</v>
      </c>
      <c r="S403" s="253">
        <f ca="1">+R402+R403</f>
        <v>0</v>
      </c>
      <c r="T403" s="246">
        <f ca="1">+S403</f>
        <v>0</v>
      </c>
      <c r="U403" s="245">
        <f t="shared" si="13"/>
        <v>2</v>
      </c>
      <c r="V403" s="348" t="str">
        <f>+VLOOKUP(A403,bd_lista!$A$3:$E$590,5,FALSE)</f>
        <v>Gobiernos Autonomos Municipales</v>
      </c>
      <c r="W403" s="457"/>
      <c r="X403" s="245">
        <f>+VLOOKUP(A403,[2]Sheet1!$A$13:$D$744,4,FALSE)</f>
        <v>0</v>
      </c>
      <c r="Y403" s="245" t="e">
        <f>+VLOOKUP(X403,bd_lista!$A$3:$C$590,3,FALSE)</f>
        <v>#N/A</v>
      </c>
      <c r="Z403" s="303"/>
      <c r="AA403" s="304"/>
    </row>
    <row r="404" spans="1:27" customFormat="1" ht="27" hidden="1" customHeight="1">
      <c r="A404" s="32">
        <v>1105</v>
      </c>
      <c r="B404" s="452">
        <f>+A404</f>
        <v>1105</v>
      </c>
      <c r="C404" s="250" t="str">
        <f>+VLOOKUP(A404,bd_lista!$A$3:$C$590,3,FALSE)</f>
        <v>Gobierno Autónomo Municipal de Tarvita (Villa Orías)</v>
      </c>
      <c r="D404" s="454" t="str">
        <f>+C404</f>
        <v>Gobierno Autónomo Municipal de Tarvita (Villa Orías)</v>
      </c>
      <c r="E404" s="245" t="s">
        <v>1311</v>
      </c>
      <c r="F404" s="246">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6">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6">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6">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6">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6">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6">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6">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6">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6">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6">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6">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6">
        <f t="shared" ca="1" si="12"/>
        <v>0</v>
      </c>
      <c r="S404" s="253"/>
      <c r="T404" s="246">
        <f ca="1">+T405</f>
        <v>0</v>
      </c>
      <c r="U404" s="245">
        <f t="shared" si="13"/>
        <v>1</v>
      </c>
      <c r="V404" s="348" t="str">
        <f>+VLOOKUP(A404,bd_lista!$A$3:$E$590,5,FALSE)</f>
        <v>Gobiernos Autonomos Municipales</v>
      </c>
      <c r="W404" s="456" t="str">
        <f>+V404</f>
        <v>Gobiernos Autonomos Municipales</v>
      </c>
      <c r="X404" s="245">
        <f>+VLOOKUP(A404,[2]Sheet1!$A$13:$D$744,4,FALSE)</f>
        <v>0</v>
      </c>
      <c r="Y404" s="245" t="e">
        <f>+VLOOKUP(X404,bd_lista!$A$3:$C$590,3,FALSE)</f>
        <v>#N/A</v>
      </c>
      <c r="Z404" s="305">
        <f>+X404</f>
        <v>0</v>
      </c>
      <c r="AA404" s="306" t="e">
        <f>+Y404</f>
        <v>#N/A</v>
      </c>
    </row>
    <row r="405" spans="1:27" customFormat="1" ht="27" hidden="1" customHeight="1">
      <c r="A405" s="32">
        <v>1105</v>
      </c>
      <c r="B405" s="453"/>
      <c r="C405" s="348" t="str">
        <f>+VLOOKUP(A405,bd_lista!$A$3:$C$590,3,FALSE)</f>
        <v>Gobierno Autónomo Municipal de Tarvita (Villa Orías)</v>
      </c>
      <c r="D405" s="455"/>
      <c r="E405" s="247" t="s">
        <v>1312</v>
      </c>
      <c r="F405" s="246">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6">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6">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6">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6">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6">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6">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6">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6">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6">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6">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6">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6">
        <f t="shared" ca="1" si="12"/>
        <v>0</v>
      </c>
      <c r="S405" s="253">
        <f ca="1">+R404+R405</f>
        <v>0</v>
      </c>
      <c r="T405" s="246">
        <f ca="1">+S405</f>
        <v>0</v>
      </c>
      <c r="U405" s="245">
        <f t="shared" si="13"/>
        <v>2</v>
      </c>
      <c r="V405" s="348" t="str">
        <f>+VLOOKUP(A405,bd_lista!$A$3:$E$590,5,FALSE)</f>
        <v>Gobiernos Autonomos Municipales</v>
      </c>
      <c r="W405" s="457"/>
      <c r="X405" s="245">
        <f>+VLOOKUP(A405,[2]Sheet1!$A$13:$D$744,4,FALSE)</f>
        <v>0</v>
      </c>
      <c r="Y405" s="245" t="e">
        <f>+VLOOKUP(X405,bd_lista!$A$3:$C$590,3,FALSE)</f>
        <v>#N/A</v>
      </c>
      <c r="Z405" s="303"/>
      <c r="AA405" s="304"/>
    </row>
    <row r="406" spans="1:27" customFormat="1" ht="15" hidden="1" customHeight="1">
      <c r="A406" s="32">
        <v>1106</v>
      </c>
      <c r="B406" s="452">
        <f>+A406</f>
        <v>1106</v>
      </c>
      <c r="C406" s="250" t="str">
        <f>+VLOOKUP(A406,bd_lista!$A$3:$C$590,3,FALSE)</f>
        <v>Gobierno Autónomo Municipal de Villa Zudañez (Tacopaya)</v>
      </c>
      <c r="D406" s="454" t="str">
        <f>+C406</f>
        <v>Gobierno Autónomo Municipal de Villa Zudañez (Tacopaya)</v>
      </c>
      <c r="E406" s="245" t="s">
        <v>1311</v>
      </c>
      <c r="F406" s="246">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6">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6">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6">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6">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6">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6">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6">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6">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6">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6">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6">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6">
        <f t="shared" ca="1" si="12"/>
        <v>0</v>
      </c>
      <c r="S406" s="253"/>
      <c r="T406" s="246">
        <f ca="1">+T407</f>
        <v>0</v>
      </c>
      <c r="U406" s="245">
        <f t="shared" si="13"/>
        <v>1</v>
      </c>
      <c r="V406" s="348" t="str">
        <f>+VLOOKUP(A406,bd_lista!$A$3:$E$590,5,FALSE)</f>
        <v>Gobiernos Autonomos Municipales</v>
      </c>
      <c r="W406" s="456" t="str">
        <f>+V406</f>
        <v>Gobiernos Autonomos Municipales</v>
      </c>
      <c r="X406" s="245">
        <f>+VLOOKUP(A406,[2]Sheet1!$A$13:$D$744,4,FALSE)</f>
        <v>0</v>
      </c>
      <c r="Y406" s="245" t="e">
        <f>+VLOOKUP(X406,bd_lista!$A$3:$C$590,3,FALSE)</f>
        <v>#N/A</v>
      </c>
      <c r="Z406" s="305">
        <f>+X406</f>
        <v>0</v>
      </c>
      <c r="AA406" s="306" t="e">
        <f>+Y406</f>
        <v>#N/A</v>
      </c>
    </row>
    <row r="407" spans="1:27" customFormat="1" ht="15" hidden="1" customHeight="1">
      <c r="A407" s="32">
        <v>1106</v>
      </c>
      <c r="B407" s="453"/>
      <c r="C407" s="348" t="str">
        <f>+VLOOKUP(A407,bd_lista!$A$3:$C$590,3,FALSE)</f>
        <v>Gobierno Autónomo Municipal de Villa Zudañez (Tacopaya)</v>
      </c>
      <c r="D407" s="455"/>
      <c r="E407" s="247" t="s">
        <v>1312</v>
      </c>
      <c r="F407" s="246">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6">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6">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6">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6">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6">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6">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6">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6">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6">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6">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6">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6">
        <f t="shared" ca="1" si="12"/>
        <v>0</v>
      </c>
      <c r="S407" s="253">
        <f ca="1">+R406+R407</f>
        <v>0</v>
      </c>
      <c r="T407" s="246">
        <f ca="1">+S407</f>
        <v>0</v>
      </c>
      <c r="U407" s="245">
        <f t="shared" si="13"/>
        <v>2</v>
      </c>
      <c r="V407" s="348" t="str">
        <f>+VLOOKUP(A407,bd_lista!$A$3:$E$590,5,FALSE)</f>
        <v>Gobiernos Autonomos Municipales</v>
      </c>
      <c r="W407" s="457"/>
      <c r="X407" s="245">
        <f>+VLOOKUP(A407,[2]Sheet1!$A$13:$D$744,4,FALSE)</f>
        <v>0</v>
      </c>
      <c r="Y407" s="245" t="e">
        <f>+VLOOKUP(X407,bd_lista!$A$3:$C$590,3,FALSE)</f>
        <v>#N/A</v>
      </c>
      <c r="Z407" s="303"/>
      <c r="AA407" s="304"/>
    </row>
    <row r="408" spans="1:27" customFormat="1" ht="15" hidden="1" customHeight="1">
      <c r="A408" s="32">
        <v>1107</v>
      </c>
      <c r="B408" s="452">
        <f>+A408</f>
        <v>1107</v>
      </c>
      <c r="C408" s="250" t="str">
        <f>+VLOOKUP(A408,bd_lista!$A$3:$C$590,3,FALSE)</f>
        <v>Gobierno Autónomo Municipal de Presto</v>
      </c>
      <c r="D408" s="454" t="str">
        <f>+C408</f>
        <v>Gobierno Autónomo Municipal de Presto</v>
      </c>
      <c r="E408" s="245" t="s">
        <v>1311</v>
      </c>
      <c r="F408" s="246">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6">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6">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6">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6">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6">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6">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6">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6">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6">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6">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6">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6">
        <f t="shared" ca="1" si="12"/>
        <v>0</v>
      </c>
      <c r="S408" s="253"/>
      <c r="T408" s="246">
        <f ca="1">+T409</f>
        <v>0</v>
      </c>
      <c r="U408" s="245">
        <f t="shared" si="13"/>
        <v>1</v>
      </c>
      <c r="V408" s="348" t="str">
        <f>+VLOOKUP(A408,bd_lista!$A$3:$E$590,5,FALSE)</f>
        <v>Gobiernos Autonomos Municipales</v>
      </c>
      <c r="W408" s="456" t="str">
        <f>+V408</f>
        <v>Gobiernos Autonomos Municipales</v>
      </c>
      <c r="X408" s="245">
        <f>+VLOOKUP(A408,[2]Sheet1!$A$13:$D$744,4,FALSE)</f>
        <v>0</v>
      </c>
      <c r="Y408" s="245" t="e">
        <f>+VLOOKUP(X408,bd_lista!$A$3:$C$590,3,FALSE)</f>
        <v>#N/A</v>
      </c>
      <c r="Z408" s="305">
        <f>+X408</f>
        <v>0</v>
      </c>
      <c r="AA408" s="306" t="e">
        <f>+Y408</f>
        <v>#N/A</v>
      </c>
    </row>
    <row r="409" spans="1:27" customFormat="1" ht="15" hidden="1" customHeight="1">
      <c r="A409" s="32">
        <v>1107</v>
      </c>
      <c r="B409" s="453"/>
      <c r="C409" s="348" t="str">
        <f>+VLOOKUP(A409,bd_lista!$A$3:$C$590,3,FALSE)</f>
        <v>Gobierno Autónomo Municipal de Presto</v>
      </c>
      <c r="D409" s="455"/>
      <c r="E409" s="247" t="s">
        <v>1312</v>
      </c>
      <c r="F409" s="248">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8">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8">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8">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8">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8">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8">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8">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8">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8">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8">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8">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8">
        <f t="shared" ca="1" si="12"/>
        <v>0</v>
      </c>
      <c r="S409" s="253">
        <f ca="1">+R408+R409</f>
        <v>0</v>
      </c>
      <c r="T409" s="246">
        <f ca="1">+S409</f>
        <v>0</v>
      </c>
      <c r="U409" s="245">
        <f t="shared" si="13"/>
        <v>2</v>
      </c>
      <c r="V409" s="348" t="str">
        <f>+VLOOKUP(A409,bd_lista!$A$3:$E$590,5,FALSE)</f>
        <v>Gobiernos Autonomos Municipales</v>
      </c>
      <c r="W409" s="457"/>
      <c r="X409" s="245">
        <f>+VLOOKUP(A409,[2]Sheet1!$A$13:$D$744,4,FALSE)</f>
        <v>0</v>
      </c>
      <c r="Y409" s="245" t="e">
        <f>+VLOOKUP(X409,bd_lista!$A$3:$C$590,3,FALSE)</f>
        <v>#N/A</v>
      </c>
      <c r="Z409" s="303"/>
      <c r="AA409" s="304"/>
    </row>
    <row r="410" spans="1:27" customFormat="1" ht="27" hidden="1" customHeight="1">
      <c r="A410" s="32">
        <v>1108</v>
      </c>
      <c r="B410" s="452">
        <f>+A410</f>
        <v>1108</v>
      </c>
      <c r="C410" s="250" t="str">
        <f>+VLOOKUP(A410,bd_lista!$A$3:$C$590,3,FALSE)</f>
        <v>Gobierno Autónomo Municipal de Villa Mojocoya</v>
      </c>
      <c r="D410" s="454" t="str">
        <f>+C410</f>
        <v>Gobierno Autónomo Municipal de Villa Mojocoya</v>
      </c>
      <c r="E410" s="245" t="s">
        <v>1311</v>
      </c>
      <c r="F410" s="246">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6">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6">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6">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6">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6">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6">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6">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6">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6">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6">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6">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6">
        <f t="shared" ca="1" si="12"/>
        <v>0</v>
      </c>
      <c r="S410" s="253"/>
      <c r="T410" s="246">
        <f ca="1">+T411</f>
        <v>0</v>
      </c>
      <c r="U410" s="245">
        <f t="shared" si="13"/>
        <v>1</v>
      </c>
      <c r="V410" s="348" t="str">
        <f>+VLOOKUP(A410,bd_lista!$A$3:$E$590,5,FALSE)</f>
        <v>Gobiernos Autonomos Municipales</v>
      </c>
      <c r="W410" s="456" t="str">
        <f>+V410</f>
        <v>Gobiernos Autonomos Municipales</v>
      </c>
      <c r="X410" s="245">
        <f>+VLOOKUP(A410,[2]Sheet1!$A$13:$D$744,4,FALSE)</f>
        <v>0</v>
      </c>
      <c r="Y410" s="245" t="e">
        <f>+VLOOKUP(X410,bd_lista!$A$3:$C$590,3,FALSE)</f>
        <v>#N/A</v>
      </c>
      <c r="Z410" s="305">
        <f>+X410</f>
        <v>0</v>
      </c>
      <c r="AA410" s="306" t="e">
        <f>+Y410</f>
        <v>#N/A</v>
      </c>
    </row>
    <row r="411" spans="1:27" customFormat="1" ht="27" hidden="1" customHeight="1">
      <c r="A411" s="32">
        <v>1108</v>
      </c>
      <c r="B411" s="453"/>
      <c r="C411" s="348" t="str">
        <f>+VLOOKUP(A411,bd_lista!$A$3:$C$590,3,FALSE)</f>
        <v>Gobierno Autónomo Municipal de Villa Mojocoya</v>
      </c>
      <c r="D411" s="455"/>
      <c r="E411" s="247" t="s">
        <v>1312</v>
      </c>
      <c r="F411" s="246">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6">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6">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6">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6">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6">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6">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6">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6">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6">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6">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6">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6">
        <f t="shared" ca="1" si="12"/>
        <v>0</v>
      </c>
      <c r="S411" s="253">
        <f ca="1">+R410+R411</f>
        <v>0</v>
      </c>
      <c r="T411" s="246">
        <f ca="1">+S411</f>
        <v>0</v>
      </c>
      <c r="U411" s="245">
        <f t="shared" si="13"/>
        <v>2</v>
      </c>
      <c r="V411" s="348" t="str">
        <f>+VLOOKUP(A411,bd_lista!$A$3:$E$590,5,FALSE)</f>
        <v>Gobiernos Autonomos Municipales</v>
      </c>
      <c r="W411" s="457"/>
      <c r="X411" s="245">
        <f>+VLOOKUP(A411,[2]Sheet1!$A$13:$D$744,4,FALSE)</f>
        <v>0</v>
      </c>
      <c r="Y411" s="245" t="e">
        <f>+VLOOKUP(X411,bd_lista!$A$3:$C$590,3,FALSE)</f>
        <v>#N/A</v>
      </c>
      <c r="Z411" s="303"/>
      <c r="AA411" s="304"/>
    </row>
    <row r="412" spans="1:27" ht="15" hidden="1" customHeight="1">
      <c r="A412" s="32">
        <v>1109</v>
      </c>
      <c r="B412" s="452">
        <f>+A412</f>
        <v>1109</v>
      </c>
      <c r="C412" s="250" t="str">
        <f>+VLOOKUP(A412,bd_lista!$A$3:$C$590,3,FALSE)</f>
        <v>Gobierno Autónomo Municipal de Icla</v>
      </c>
      <c r="D412" s="454" t="str">
        <f>+C412</f>
        <v>Gobierno Autónomo Municipal de Icla</v>
      </c>
      <c r="E412" s="245" t="s">
        <v>1311</v>
      </c>
      <c r="F412" s="246">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6">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6">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6">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6">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6">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6">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6">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6">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6">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6">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6">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6">
        <f t="shared" ref="R412:R475" ca="1" si="14">+SUM(F412:Q412)</f>
        <v>0</v>
      </c>
      <c r="S412" s="276"/>
      <c r="T412" s="274">
        <f ca="1">+T413</f>
        <v>0</v>
      </c>
      <c r="U412" s="281">
        <f t="shared" ref="U412:U475" si="15">+IF(E412="Débitos",1,2)</f>
        <v>1</v>
      </c>
      <c r="V412" s="348" t="str">
        <f>+VLOOKUP(A412,bd_lista!$A$3:$E$590,5,FALSE)</f>
        <v>Gobiernos Autonomos Municipales</v>
      </c>
      <c r="W412" s="456" t="str">
        <f>+V412</f>
        <v>Gobiernos Autonomos Municipales</v>
      </c>
      <c r="X412" s="245">
        <f>+VLOOKUP(A412,[2]Sheet1!$A$13:$D$744,4,FALSE)</f>
        <v>0</v>
      </c>
      <c r="Y412" s="245" t="e">
        <f>+VLOOKUP(X412,bd_lista!$A$3:$C$590,3,FALSE)</f>
        <v>#N/A</v>
      </c>
      <c r="Z412" s="305">
        <f>+X412</f>
        <v>0</v>
      </c>
      <c r="AA412" s="306" t="e">
        <f>+Y412</f>
        <v>#N/A</v>
      </c>
    </row>
    <row r="413" spans="1:27" ht="15" hidden="1" customHeight="1">
      <c r="A413" s="32">
        <v>1109</v>
      </c>
      <c r="B413" s="453"/>
      <c r="C413" s="348" t="str">
        <f>+VLOOKUP(A413,bd_lista!$A$3:$C$590,3,FALSE)</f>
        <v>Gobierno Autónomo Municipal de Icla</v>
      </c>
      <c r="D413" s="455"/>
      <c r="E413" s="247" t="s">
        <v>1312</v>
      </c>
      <c r="F413" s="248">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8">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8">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8">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8">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8">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8">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8">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8">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8">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8">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8">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8">
        <f t="shared" ca="1" si="14"/>
        <v>0</v>
      </c>
      <c r="S413" s="265">
        <f ca="1">+R412+R413</f>
        <v>0</v>
      </c>
      <c r="T413" s="248">
        <f ca="1">+S413</f>
        <v>0</v>
      </c>
      <c r="U413" s="247">
        <f t="shared" si="15"/>
        <v>2</v>
      </c>
      <c r="V413" s="348" t="str">
        <f>+VLOOKUP(A413,bd_lista!$A$3:$E$590,5,FALSE)</f>
        <v>Gobiernos Autonomos Municipales</v>
      </c>
      <c r="W413" s="457"/>
      <c r="X413" s="245">
        <f>+VLOOKUP(A413,[2]Sheet1!$A$13:$D$744,4,FALSE)</f>
        <v>0</v>
      </c>
      <c r="Y413" s="245" t="e">
        <f>+VLOOKUP(X413,bd_lista!$A$3:$C$590,3,FALSE)</f>
        <v>#N/A</v>
      </c>
      <c r="Z413" s="303"/>
      <c r="AA413" s="304"/>
    </row>
    <row r="414" spans="1:27" ht="15" hidden="1" customHeight="1">
      <c r="A414" s="255">
        <v>1110</v>
      </c>
      <c r="B414" s="452">
        <f>+A414</f>
        <v>1110</v>
      </c>
      <c r="C414" s="250" t="str">
        <f>+VLOOKUP(A414,bd_lista!$A$3:$C$590,3,FALSE)</f>
        <v>Gobierno Autónomo Municipal de Padilla</v>
      </c>
      <c r="D414" s="454" t="str">
        <f>+C414</f>
        <v>Gobierno Autónomo Municipal de Padilla</v>
      </c>
      <c r="E414" s="245" t="s">
        <v>1311</v>
      </c>
      <c r="F414" s="246">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6">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6">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6">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6">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6">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6">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6">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6">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6">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6">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6">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6">
        <f t="shared" ca="1" si="14"/>
        <v>0</v>
      </c>
      <c r="S414" s="253"/>
      <c r="T414" s="246">
        <f ca="1">+T415</f>
        <v>0</v>
      </c>
      <c r="U414" s="245">
        <f t="shared" si="15"/>
        <v>1</v>
      </c>
      <c r="V414" s="348" t="str">
        <f>+VLOOKUP(A414,bd_lista!$A$3:$E$590,5,FALSE)</f>
        <v>Gobiernos Autonomos Municipales</v>
      </c>
      <c r="W414" s="456" t="str">
        <f>+V414</f>
        <v>Gobiernos Autonomos Municipales</v>
      </c>
      <c r="X414" s="245">
        <f>+VLOOKUP(A414,[2]Sheet1!$A$13:$D$744,4,FALSE)</f>
        <v>0</v>
      </c>
      <c r="Y414" s="245" t="e">
        <f>+VLOOKUP(X414,bd_lista!$A$3:$C$590,3,FALSE)</f>
        <v>#N/A</v>
      </c>
      <c r="Z414" s="305">
        <f>+X414</f>
        <v>0</v>
      </c>
      <c r="AA414" s="306" t="e">
        <f>+Y414</f>
        <v>#N/A</v>
      </c>
    </row>
    <row r="415" spans="1:27" ht="15" hidden="1" customHeight="1">
      <c r="A415" s="255">
        <v>1110</v>
      </c>
      <c r="B415" s="453"/>
      <c r="C415" s="348" t="str">
        <f>+VLOOKUP(A415,bd_lista!$A$3:$C$590,3,FALSE)</f>
        <v>Gobierno Autónomo Municipal de Padilla</v>
      </c>
      <c r="D415" s="455"/>
      <c r="E415" s="247" t="s">
        <v>1312</v>
      </c>
      <c r="F415" s="248">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8">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8">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8">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8">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8">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8">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8">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8">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8">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8">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8">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8">
        <f t="shared" ca="1" si="14"/>
        <v>0</v>
      </c>
      <c r="S415" s="265">
        <f ca="1">+R414+R415</f>
        <v>0</v>
      </c>
      <c r="T415" s="248">
        <f ca="1">+S415</f>
        <v>0</v>
      </c>
      <c r="U415" s="247">
        <f t="shared" si="15"/>
        <v>2</v>
      </c>
      <c r="V415" s="348" t="str">
        <f>+VLOOKUP(A415,bd_lista!$A$3:$E$590,5,FALSE)</f>
        <v>Gobiernos Autonomos Municipales</v>
      </c>
      <c r="W415" s="457"/>
      <c r="X415" s="245">
        <f>+VLOOKUP(A415,[2]Sheet1!$A$13:$D$744,4,FALSE)</f>
        <v>0</v>
      </c>
      <c r="Y415" s="245" t="e">
        <f>+VLOOKUP(X415,bd_lista!$A$3:$C$590,3,FALSE)</f>
        <v>#N/A</v>
      </c>
      <c r="Z415" s="303"/>
      <c r="AA415" s="304"/>
    </row>
    <row r="416" spans="1:27" ht="15" hidden="1" customHeight="1">
      <c r="A416" s="255">
        <v>1111</v>
      </c>
      <c r="B416" s="452">
        <f>+A416</f>
        <v>1111</v>
      </c>
      <c r="C416" s="250" t="str">
        <f>+VLOOKUP(A416,bd_lista!$A$3:$C$590,3,FALSE)</f>
        <v>Gobierno Autónomo Municipal de Tomina</v>
      </c>
      <c r="D416" s="454" t="str">
        <f>+C416</f>
        <v>Gobierno Autónomo Municipal de Tomina</v>
      </c>
      <c r="E416" s="245" t="s">
        <v>1311</v>
      </c>
      <c r="F416" s="246">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6">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6">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6">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6">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6">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6">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6">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6">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6">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6">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6">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6">
        <f t="shared" ca="1" si="14"/>
        <v>0</v>
      </c>
      <c r="S416" s="253"/>
      <c r="T416" s="246">
        <f ca="1">+T417</f>
        <v>0</v>
      </c>
      <c r="U416" s="245">
        <f t="shared" si="15"/>
        <v>1</v>
      </c>
      <c r="V416" s="348" t="str">
        <f>+VLOOKUP(A416,bd_lista!$A$3:$E$590,5,FALSE)</f>
        <v>Gobiernos Autonomos Municipales</v>
      </c>
      <c r="W416" s="456" t="str">
        <f>+V416</f>
        <v>Gobiernos Autonomos Municipales</v>
      </c>
      <c r="X416" s="245">
        <f>+VLOOKUP(A416,[2]Sheet1!$A$13:$D$744,4,FALSE)</f>
        <v>0</v>
      </c>
      <c r="Y416" s="245" t="e">
        <f>+VLOOKUP(X416,bd_lista!$A$3:$C$590,3,FALSE)</f>
        <v>#N/A</v>
      </c>
      <c r="Z416" s="305">
        <f>+X416</f>
        <v>0</v>
      </c>
      <c r="AA416" s="306" t="e">
        <f>+Y416</f>
        <v>#N/A</v>
      </c>
    </row>
    <row r="417" spans="1:27" ht="15" hidden="1" customHeight="1">
      <c r="A417" s="255">
        <v>1111</v>
      </c>
      <c r="B417" s="453"/>
      <c r="C417" s="348" t="str">
        <f>+VLOOKUP(A417,bd_lista!$A$3:$C$590,3,FALSE)</f>
        <v>Gobierno Autónomo Municipal de Tomina</v>
      </c>
      <c r="D417" s="455"/>
      <c r="E417" s="247" t="s">
        <v>1312</v>
      </c>
      <c r="F417" s="248">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8">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8">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8">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8">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8">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8">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8">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8">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8">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8">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8">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8">
        <f t="shared" ca="1" si="14"/>
        <v>0</v>
      </c>
      <c r="S417" s="265">
        <f ca="1">+R416+R417</f>
        <v>0</v>
      </c>
      <c r="T417" s="248">
        <f ca="1">+S417</f>
        <v>0</v>
      </c>
      <c r="U417" s="247">
        <f t="shared" si="15"/>
        <v>2</v>
      </c>
      <c r="V417" s="348" t="str">
        <f>+VLOOKUP(A417,bd_lista!$A$3:$E$590,5,FALSE)</f>
        <v>Gobiernos Autonomos Municipales</v>
      </c>
      <c r="W417" s="457"/>
      <c r="X417" s="245">
        <f>+VLOOKUP(A417,[2]Sheet1!$A$13:$D$744,4,FALSE)</f>
        <v>0</v>
      </c>
      <c r="Y417" s="245" t="e">
        <f>+VLOOKUP(X417,bd_lista!$A$3:$C$590,3,FALSE)</f>
        <v>#N/A</v>
      </c>
      <c r="Z417" s="303"/>
      <c r="AA417" s="304"/>
    </row>
    <row r="418" spans="1:27" ht="15" hidden="1" customHeight="1">
      <c r="A418" s="255">
        <v>1112</v>
      </c>
      <c r="B418" s="452">
        <f>+A418</f>
        <v>1112</v>
      </c>
      <c r="C418" s="250" t="str">
        <f>+VLOOKUP(A418,bd_lista!$A$3:$C$590,3,FALSE)</f>
        <v>Gobierno Autónomo Municipal de Sopachuy</v>
      </c>
      <c r="D418" s="454" t="str">
        <f>+C418</f>
        <v>Gobierno Autónomo Municipal de Sopachuy</v>
      </c>
      <c r="E418" s="245" t="s">
        <v>1311</v>
      </c>
      <c r="F418" s="246">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6">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6">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6">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6">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6">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6">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6">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6">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6">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6">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6">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6">
        <f t="shared" ca="1" si="14"/>
        <v>0</v>
      </c>
      <c r="S418" s="253"/>
      <c r="T418" s="246">
        <f ca="1">+T419</f>
        <v>0</v>
      </c>
      <c r="U418" s="245">
        <f t="shared" si="15"/>
        <v>1</v>
      </c>
      <c r="V418" s="348" t="str">
        <f>+VLOOKUP(A418,bd_lista!$A$3:$E$590,5,FALSE)</f>
        <v>Gobiernos Autonomos Municipales</v>
      </c>
      <c r="W418" s="456" t="str">
        <f>+V418</f>
        <v>Gobiernos Autonomos Municipales</v>
      </c>
      <c r="X418" s="245">
        <f>+VLOOKUP(A418,[2]Sheet1!$A$13:$D$744,4,FALSE)</f>
        <v>0</v>
      </c>
      <c r="Y418" s="245" t="e">
        <f>+VLOOKUP(X418,bd_lista!$A$3:$C$590,3,FALSE)</f>
        <v>#N/A</v>
      </c>
      <c r="Z418" s="305">
        <f>+X418</f>
        <v>0</v>
      </c>
      <c r="AA418" s="306" t="e">
        <f>+Y418</f>
        <v>#N/A</v>
      </c>
    </row>
    <row r="419" spans="1:27" ht="15" hidden="1" customHeight="1">
      <c r="A419" s="255">
        <v>1112</v>
      </c>
      <c r="B419" s="453"/>
      <c r="C419" s="348" t="str">
        <f>+VLOOKUP(A419,bd_lista!$A$3:$C$590,3,FALSE)</f>
        <v>Gobierno Autónomo Municipal de Sopachuy</v>
      </c>
      <c r="D419" s="455"/>
      <c r="E419" s="247" t="s">
        <v>1312</v>
      </c>
      <c r="F419" s="248">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8">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8">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8">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8">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8">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8">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8">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8">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8">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8">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8">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8">
        <f t="shared" ca="1" si="14"/>
        <v>0</v>
      </c>
      <c r="S419" s="265">
        <f ca="1">+R418+R419</f>
        <v>0</v>
      </c>
      <c r="T419" s="248">
        <f ca="1">+S419</f>
        <v>0</v>
      </c>
      <c r="U419" s="247">
        <f t="shared" si="15"/>
        <v>2</v>
      </c>
      <c r="V419" s="348" t="str">
        <f>+VLOOKUP(A419,bd_lista!$A$3:$E$590,5,FALSE)</f>
        <v>Gobiernos Autonomos Municipales</v>
      </c>
      <c r="W419" s="457"/>
      <c r="X419" s="245">
        <f>+VLOOKUP(A419,[2]Sheet1!$A$13:$D$744,4,FALSE)</f>
        <v>0</v>
      </c>
      <c r="Y419" s="245" t="e">
        <f>+VLOOKUP(X419,bd_lista!$A$3:$C$590,3,FALSE)</f>
        <v>#N/A</v>
      </c>
      <c r="Z419" s="303"/>
      <c r="AA419" s="304"/>
    </row>
    <row r="420" spans="1:27" ht="15" hidden="1" customHeight="1">
      <c r="A420" s="255">
        <v>1113</v>
      </c>
      <c r="B420" s="452">
        <f>+A420</f>
        <v>1113</v>
      </c>
      <c r="C420" s="250" t="str">
        <f>+VLOOKUP(A420,bd_lista!$A$3:$C$590,3,FALSE)</f>
        <v>Gobierno Autónomo Municipal de Villa Alcalá</v>
      </c>
      <c r="D420" s="454" t="str">
        <f>+C420</f>
        <v>Gobierno Autónomo Municipal de Villa Alcalá</v>
      </c>
      <c r="E420" s="245" t="s">
        <v>1311</v>
      </c>
      <c r="F420" s="246">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6">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6">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6">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6">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6">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6">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6">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6">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6">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6">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6">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6">
        <f t="shared" ca="1" si="14"/>
        <v>0</v>
      </c>
      <c r="S420" s="253"/>
      <c r="T420" s="246">
        <f ca="1">+T421</f>
        <v>0</v>
      </c>
      <c r="U420" s="245">
        <f t="shared" si="15"/>
        <v>1</v>
      </c>
      <c r="V420" s="348" t="str">
        <f>+VLOOKUP(A420,bd_lista!$A$3:$E$590,5,FALSE)</f>
        <v>Gobiernos Autonomos Municipales</v>
      </c>
      <c r="W420" s="456" t="str">
        <f>+V420</f>
        <v>Gobiernos Autonomos Municipales</v>
      </c>
      <c r="X420" s="245">
        <f>+VLOOKUP(A420,[2]Sheet1!$A$13:$D$744,4,FALSE)</f>
        <v>0</v>
      </c>
      <c r="Y420" s="245" t="e">
        <f>+VLOOKUP(X420,bd_lista!$A$3:$C$590,3,FALSE)</f>
        <v>#N/A</v>
      </c>
      <c r="Z420" s="305">
        <f>+X420</f>
        <v>0</v>
      </c>
      <c r="AA420" s="306" t="e">
        <f>+Y420</f>
        <v>#N/A</v>
      </c>
    </row>
    <row r="421" spans="1:27" ht="15" hidden="1" customHeight="1">
      <c r="A421" s="255">
        <v>1113</v>
      </c>
      <c r="B421" s="453"/>
      <c r="C421" s="348" t="str">
        <f>+VLOOKUP(A421,bd_lista!$A$3:$C$590,3,FALSE)</f>
        <v>Gobierno Autónomo Municipal de Villa Alcalá</v>
      </c>
      <c r="D421" s="455"/>
      <c r="E421" s="247" t="s">
        <v>1312</v>
      </c>
      <c r="F421" s="248">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8">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8">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8">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8">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8">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8">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8">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8">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8">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8">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8">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8">
        <f t="shared" ca="1" si="14"/>
        <v>0</v>
      </c>
      <c r="S421" s="265">
        <f ca="1">+R420+R421</f>
        <v>0</v>
      </c>
      <c r="T421" s="248">
        <f ca="1">+S421</f>
        <v>0</v>
      </c>
      <c r="U421" s="247">
        <f t="shared" si="15"/>
        <v>2</v>
      </c>
      <c r="V421" s="348" t="str">
        <f>+VLOOKUP(A421,bd_lista!$A$3:$E$590,5,FALSE)</f>
        <v>Gobiernos Autonomos Municipales</v>
      </c>
      <c r="W421" s="457"/>
      <c r="X421" s="245">
        <f>+VLOOKUP(A421,[2]Sheet1!$A$13:$D$744,4,FALSE)</f>
        <v>0</v>
      </c>
      <c r="Y421" s="245" t="e">
        <f>+VLOOKUP(X421,bd_lista!$A$3:$C$590,3,FALSE)</f>
        <v>#N/A</v>
      </c>
      <c r="Z421" s="303"/>
      <c r="AA421" s="304"/>
    </row>
    <row r="422" spans="1:27" customFormat="1" ht="27" hidden="1" customHeight="1">
      <c r="A422" s="255">
        <v>1114</v>
      </c>
      <c r="B422" s="452">
        <f>+A422</f>
        <v>1114</v>
      </c>
      <c r="C422" s="250" t="str">
        <f>+VLOOKUP(A422,bd_lista!$A$3:$C$590,3,FALSE)</f>
        <v>Gobierno Autónomo Municipal de El Villar</v>
      </c>
      <c r="D422" s="454" t="str">
        <f>+C422</f>
        <v>Gobierno Autónomo Municipal de El Villar</v>
      </c>
      <c r="E422" s="245" t="s">
        <v>1311</v>
      </c>
      <c r="F422" s="246">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6">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6">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6">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6">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6">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6">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6">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6">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6">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6">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6">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6">
        <f t="shared" ca="1" si="14"/>
        <v>0</v>
      </c>
      <c r="S422" s="253"/>
      <c r="T422" s="246">
        <f ca="1">+T423</f>
        <v>0</v>
      </c>
      <c r="U422" s="245">
        <f t="shared" si="15"/>
        <v>1</v>
      </c>
      <c r="V422" s="348" t="str">
        <f>+VLOOKUP(A422,bd_lista!$A$3:$E$590,5,FALSE)</f>
        <v>Gobiernos Autonomos Municipales</v>
      </c>
      <c r="W422" s="456" t="str">
        <f>+V422</f>
        <v>Gobiernos Autonomos Municipales</v>
      </c>
      <c r="X422" s="245">
        <f>+VLOOKUP(A422,[2]Sheet1!$A$13:$D$744,4,FALSE)</f>
        <v>0</v>
      </c>
      <c r="Y422" s="245" t="e">
        <f>+VLOOKUP(X422,bd_lista!$A$3:$C$590,3,FALSE)</f>
        <v>#N/A</v>
      </c>
      <c r="Z422" s="305">
        <f>+X422</f>
        <v>0</v>
      </c>
      <c r="AA422" s="306" t="e">
        <f>+Y422</f>
        <v>#N/A</v>
      </c>
    </row>
    <row r="423" spans="1:27" customFormat="1" ht="27" hidden="1" customHeight="1">
      <c r="A423" s="32">
        <v>1114</v>
      </c>
      <c r="B423" s="453"/>
      <c r="C423" s="250" t="str">
        <f>+VLOOKUP(A423,bd_lista!$A$3:$C$590,3,FALSE)</f>
        <v>Gobierno Autónomo Municipal de El Villar</v>
      </c>
      <c r="D423" s="455"/>
      <c r="E423" s="247" t="s">
        <v>1312</v>
      </c>
      <c r="F423" s="246">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6">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6">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6">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6">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6">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6">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6">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6">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6">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6">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6">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6">
        <f t="shared" ca="1" si="14"/>
        <v>0</v>
      </c>
      <c r="S423" s="253">
        <f ca="1">+R422+R423</f>
        <v>0</v>
      </c>
      <c r="T423" s="246">
        <f ca="1">+S423</f>
        <v>0</v>
      </c>
      <c r="U423" s="245">
        <f t="shared" si="15"/>
        <v>2</v>
      </c>
      <c r="V423" s="348" t="str">
        <f>+VLOOKUP(A423,bd_lista!$A$3:$E$590,5,FALSE)</f>
        <v>Gobiernos Autonomos Municipales</v>
      </c>
      <c r="W423" s="457"/>
      <c r="X423" s="245">
        <f>+VLOOKUP(A423,[2]Sheet1!$A$13:$D$744,4,FALSE)</f>
        <v>0</v>
      </c>
      <c r="Y423" s="245" t="e">
        <f>+VLOOKUP(X423,bd_lista!$A$3:$C$590,3,FALSE)</f>
        <v>#N/A</v>
      </c>
      <c r="Z423" s="303"/>
      <c r="AA423" s="304"/>
    </row>
    <row r="424" spans="1:27" customFormat="1" ht="15" hidden="1" customHeight="1">
      <c r="A424" s="32">
        <v>1115</v>
      </c>
      <c r="B424" s="452">
        <f>+A424</f>
        <v>1115</v>
      </c>
      <c r="C424" s="250" t="str">
        <f>+VLOOKUP(A424,bd_lista!$A$3:$C$590,3,FALSE)</f>
        <v>Gobierno Autónomo Municipal de Monteagudo</v>
      </c>
      <c r="D424" s="454" t="str">
        <f>+C424</f>
        <v>Gobierno Autónomo Municipal de Monteagudo</v>
      </c>
      <c r="E424" s="245" t="s">
        <v>1311</v>
      </c>
      <c r="F424" s="246">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6">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6">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6">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6">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6">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6">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6">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6">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6">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6">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6">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6">
        <f t="shared" ca="1" si="14"/>
        <v>0</v>
      </c>
      <c r="S424" s="253"/>
      <c r="T424" s="246">
        <f ca="1">+T425</f>
        <v>0</v>
      </c>
      <c r="U424" s="245">
        <f t="shared" si="15"/>
        <v>1</v>
      </c>
      <c r="V424" s="348" t="str">
        <f>+VLOOKUP(A424,bd_lista!$A$3:$E$590,5,FALSE)</f>
        <v>Gobiernos Autonomos Municipales</v>
      </c>
      <c r="W424" s="456" t="str">
        <f>+V424</f>
        <v>Gobiernos Autonomos Municipales</v>
      </c>
      <c r="X424" s="245">
        <f>+VLOOKUP(A424,[2]Sheet1!$A$13:$D$744,4,FALSE)</f>
        <v>0</v>
      </c>
      <c r="Y424" s="245" t="e">
        <f>+VLOOKUP(X424,bd_lista!$A$3:$C$590,3,FALSE)</f>
        <v>#N/A</v>
      </c>
      <c r="Z424" s="305">
        <f>+X424</f>
        <v>0</v>
      </c>
      <c r="AA424" s="306" t="e">
        <f>+Y424</f>
        <v>#N/A</v>
      </c>
    </row>
    <row r="425" spans="1:27" customFormat="1" ht="15" hidden="1" customHeight="1">
      <c r="A425" s="32">
        <v>1115</v>
      </c>
      <c r="B425" s="453"/>
      <c r="C425" s="348" t="str">
        <f>+VLOOKUP(A425,bd_lista!$A$3:$C$590,3,FALSE)</f>
        <v>Gobierno Autónomo Municipal de Monteagudo</v>
      </c>
      <c r="D425" s="455"/>
      <c r="E425" s="247" t="s">
        <v>1312</v>
      </c>
      <c r="F425" s="248">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8">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8">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8">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8">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8">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8">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8">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8">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8">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8">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8">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8">
        <f t="shared" ca="1" si="14"/>
        <v>0</v>
      </c>
      <c r="S425" s="265">
        <f ca="1">+R424+R425</f>
        <v>0</v>
      </c>
      <c r="T425" s="248">
        <f ca="1">+S425</f>
        <v>0</v>
      </c>
      <c r="U425" s="247">
        <f t="shared" si="15"/>
        <v>2</v>
      </c>
      <c r="V425" s="348" t="str">
        <f>+VLOOKUP(A425,bd_lista!$A$3:$E$590,5,FALSE)</f>
        <v>Gobiernos Autonomos Municipales</v>
      </c>
      <c r="W425" s="457"/>
      <c r="X425" s="245">
        <f>+VLOOKUP(A425,[2]Sheet1!$A$13:$D$744,4,FALSE)</f>
        <v>0</v>
      </c>
      <c r="Y425" s="245" t="e">
        <f>+VLOOKUP(X425,bd_lista!$A$3:$C$590,3,FALSE)</f>
        <v>#N/A</v>
      </c>
      <c r="Z425" s="303"/>
      <c r="AA425" s="304"/>
    </row>
    <row r="426" spans="1:27" customFormat="1" ht="27" hidden="1" customHeight="1">
      <c r="A426" s="32">
        <v>1116</v>
      </c>
      <c r="B426" s="452">
        <f>+A426</f>
        <v>1116</v>
      </c>
      <c r="C426" s="250" t="str">
        <f>+VLOOKUP(A426,bd_lista!$A$3:$C$590,3,FALSE)</f>
        <v>Gobierno Autónomo Municipal de San Pablo de Huacareta</v>
      </c>
      <c r="D426" s="454" t="str">
        <f>+C426</f>
        <v>Gobierno Autónomo Municipal de San Pablo de Huacareta</v>
      </c>
      <c r="E426" s="245" t="s">
        <v>1311</v>
      </c>
      <c r="F426" s="246">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6">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6">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6">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6">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6">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6">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6">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6">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6">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6">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6">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6">
        <f t="shared" ca="1" si="14"/>
        <v>0</v>
      </c>
      <c r="S426" s="253"/>
      <c r="T426" s="246">
        <f ca="1">+T427</f>
        <v>0</v>
      </c>
      <c r="U426" s="245">
        <f t="shared" si="15"/>
        <v>1</v>
      </c>
      <c r="V426" s="348" t="str">
        <f>+VLOOKUP(A426,bd_lista!$A$3:$E$590,5,FALSE)</f>
        <v>Gobiernos Autonomos Municipales</v>
      </c>
      <c r="W426" s="456" t="str">
        <f>+V426</f>
        <v>Gobiernos Autonomos Municipales</v>
      </c>
      <c r="X426" s="245">
        <f>+VLOOKUP(A426,[2]Sheet1!$A$13:$D$744,4,FALSE)</f>
        <v>0</v>
      </c>
      <c r="Y426" s="245" t="e">
        <f>+VLOOKUP(X426,bd_lista!$A$3:$C$590,3,FALSE)</f>
        <v>#N/A</v>
      </c>
      <c r="Z426" s="305">
        <f>+X426</f>
        <v>0</v>
      </c>
      <c r="AA426" s="306" t="e">
        <f>+Y426</f>
        <v>#N/A</v>
      </c>
    </row>
    <row r="427" spans="1:27" customFormat="1" ht="27" hidden="1" customHeight="1">
      <c r="A427" s="32">
        <v>1116</v>
      </c>
      <c r="B427" s="453"/>
      <c r="C427" s="250" t="str">
        <f>+VLOOKUP(A427,bd_lista!$A$3:$C$590,3,FALSE)</f>
        <v>Gobierno Autónomo Municipal de San Pablo de Huacareta</v>
      </c>
      <c r="D427" s="455"/>
      <c r="E427" s="247" t="s">
        <v>1312</v>
      </c>
      <c r="F427" s="246">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6">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6">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6">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6">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6">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6">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6">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6">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6">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6">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6">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6">
        <f t="shared" ca="1" si="14"/>
        <v>0</v>
      </c>
      <c r="S427" s="253">
        <f ca="1">+R426+R427</f>
        <v>0</v>
      </c>
      <c r="T427" s="246">
        <f ca="1">+S427</f>
        <v>0</v>
      </c>
      <c r="U427" s="245">
        <f t="shared" si="15"/>
        <v>2</v>
      </c>
      <c r="V427" s="348" t="str">
        <f>+VLOOKUP(A427,bd_lista!$A$3:$E$590,5,FALSE)</f>
        <v>Gobiernos Autonomos Municipales</v>
      </c>
      <c r="W427" s="457"/>
      <c r="X427" s="245">
        <f>+VLOOKUP(A427,[2]Sheet1!$A$13:$D$744,4,FALSE)</f>
        <v>0</v>
      </c>
      <c r="Y427" s="245" t="e">
        <f>+VLOOKUP(X427,bd_lista!$A$3:$C$590,3,FALSE)</f>
        <v>#N/A</v>
      </c>
      <c r="Z427" s="303"/>
      <c r="AA427" s="304"/>
    </row>
    <row r="428" spans="1:27" customFormat="1" ht="27" hidden="1" customHeight="1">
      <c r="A428" s="32">
        <v>1117</v>
      </c>
      <c r="B428" s="452">
        <f>+A428</f>
        <v>1117</v>
      </c>
      <c r="C428" s="250" t="str">
        <f>+VLOOKUP(A428,bd_lista!$A$3:$C$590,3,FALSE)</f>
        <v>Gobierno Autónomo Municipal de Tarabuco</v>
      </c>
      <c r="D428" s="454" t="str">
        <f>+C428</f>
        <v>Gobierno Autónomo Municipal de Tarabuco</v>
      </c>
      <c r="E428" s="245" t="s">
        <v>1311</v>
      </c>
      <c r="F428" s="246">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6">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6">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6">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6">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6">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6">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6">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6">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6">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6">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6">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6">
        <f t="shared" ca="1" si="14"/>
        <v>0</v>
      </c>
      <c r="S428" s="253"/>
      <c r="T428" s="246">
        <f ca="1">+T429</f>
        <v>0</v>
      </c>
      <c r="U428" s="245">
        <f t="shared" si="15"/>
        <v>1</v>
      </c>
      <c r="V428" s="348" t="str">
        <f>+VLOOKUP(A428,bd_lista!$A$3:$E$590,5,FALSE)</f>
        <v>Gobiernos Autonomos Municipales</v>
      </c>
      <c r="W428" s="456" t="str">
        <f>+V428</f>
        <v>Gobiernos Autonomos Municipales</v>
      </c>
      <c r="X428" s="245">
        <f>+VLOOKUP(A428,[2]Sheet1!$A$13:$D$744,4,FALSE)</f>
        <v>0</v>
      </c>
      <c r="Y428" s="245" t="e">
        <f>+VLOOKUP(X428,bd_lista!$A$3:$C$590,3,FALSE)</f>
        <v>#N/A</v>
      </c>
      <c r="Z428" s="305">
        <f>+X428</f>
        <v>0</v>
      </c>
      <c r="AA428" s="306" t="e">
        <f>+Y428</f>
        <v>#N/A</v>
      </c>
    </row>
    <row r="429" spans="1:27" customFormat="1" ht="27" hidden="1" customHeight="1">
      <c r="A429" s="32">
        <v>1117</v>
      </c>
      <c r="B429" s="453"/>
      <c r="C429" s="250" t="str">
        <f>+VLOOKUP(A429,bd_lista!$A$3:$C$590,3,FALSE)</f>
        <v>Gobierno Autónomo Municipal de Tarabuco</v>
      </c>
      <c r="D429" s="455"/>
      <c r="E429" s="247" t="s">
        <v>1312</v>
      </c>
      <c r="F429" s="246">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6">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6">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6">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6">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6">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6">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6">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6">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6">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6">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6">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6">
        <f t="shared" ca="1" si="14"/>
        <v>0</v>
      </c>
      <c r="S429" s="253">
        <f ca="1">+R428+R429</f>
        <v>0</v>
      </c>
      <c r="T429" s="246">
        <f ca="1">+S429</f>
        <v>0</v>
      </c>
      <c r="U429" s="245">
        <f t="shared" si="15"/>
        <v>2</v>
      </c>
      <c r="V429" s="348" t="str">
        <f>+VLOOKUP(A429,bd_lista!$A$3:$E$590,5,FALSE)</f>
        <v>Gobiernos Autonomos Municipales</v>
      </c>
      <c r="W429" s="457"/>
      <c r="X429" s="245">
        <f>+VLOOKUP(A429,[2]Sheet1!$A$13:$D$744,4,FALSE)</f>
        <v>0</v>
      </c>
      <c r="Y429" s="245" t="e">
        <f>+VLOOKUP(X429,bd_lista!$A$3:$C$590,3,FALSE)</f>
        <v>#N/A</v>
      </c>
      <c r="Z429" s="303"/>
      <c r="AA429" s="304"/>
    </row>
    <row r="430" spans="1:27" customFormat="1" ht="27" hidden="1" customHeight="1">
      <c r="A430" s="32">
        <v>1118</v>
      </c>
      <c r="B430" s="452">
        <f>+A430</f>
        <v>1118</v>
      </c>
      <c r="C430" s="250" t="str">
        <f>+VLOOKUP(A430,bd_lista!$A$3:$C$590,3,FALSE)</f>
        <v>Gobierno Autónomo Municipal de Yamparáez</v>
      </c>
      <c r="D430" s="454" t="str">
        <f>+C430</f>
        <v>Gobierno Autónomo Municipal de Yamparáez</v>
      </c>
      <c r="E430" s="245" t="s">
        <v>1311</v>
      </c>
      <c r="F430" s="246">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6">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6">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6">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6">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6">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6">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6">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6">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6">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6">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6">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6">
        <f t="shared" ca="1" si="14"/>
        <v>0</v>
      </c>
      <c r="S430" s="253"/>
      <c r="T430" s="246">
        <f ca="1">+T431</f>
        <v>0</v>
      </c>
      <c r="U430" s="245">
        <f t="shared" si="15"/>
        <v>1</v>
      </c>
      <c r="V430" s="348" t="str">
        <f>+VLOOKUP(A430,bd_lista!$A$3:$E$590,5,FALSE)</f>
        <v>Gobiernos Autonomos Municipales</v>
      </c>
      <c r="W430" s="456" t="str">
        <f>+V430</f>
        <v>Gobiernos Autonomos Municipales</v>
      </c>
      <c r="X430" s="245">
        <f>+VLOOKUP(A430,[2]Sheet1!$A$13:$D$744,4,FALSE)</f>
        <v>0</v>
      </c>
      <c r="Y430" s="245" t="e">
        <f>+VLOOKUP(X430,bd_lista!$A$3:$C$590,3,FALSE)</f>
        <v>#N/A</v>
      </c>
      <c r="Z430" s="305">
        <f>+X430</f>
        <v>0</v>
      </c>
      <c r="AA430" s="306" t="e">
        <f>+Y430</f>
        <v>#N/A</v>
      </c>
    </row>
    <row r="431" spans="1:27" customFormat="1" ht="27" hidden="1" customHeight="1">
      <c r="A431" s="32">
        <v>1118</v>
      </c>
      <c r="B431" s="453"/>
      <c r="C431" s="250" t="str">
        <f>+VLOOKUP(A431,bd_lista!$A$3:$C$590,3,FALSE)</f>
        <v>Gobierno Autónomo Municipal de Yamparáez</v>
      </c>
      <c r="D431" s="455"/>
      <c r="E431" s="247" t="s">
        <v>1312</v>
      </c>
      <c r="F431" s="246">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6">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6">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6">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6">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6">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6">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6">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6">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6">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6">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6">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6">
        <f t="shared" ca="1" si="14"/>
        <v>0</v>
      </c>
      <c r="S431" s="253">
        <f ca="1">+R430+R431</f>
        <v>0</v>
      </c>
      <c r="T431" s="246">
        <f ca="1">+S431</f>
        <v>0</v>
      </c>
      <c r="U431" s="245">
        <f t="shared" si="15"/>
        <v>2</v>
      </c>
      <c r="V431" s="348" t="str">
        <f>+VLOOKUP(A431,bd_lista!$A$3:$E$590,5,FALSE)</f>
        <v>Gobiernos Autonomos Municipales</v>
      </c>
      <c r="W431" s="457"/>
      <c r="X431" s="245">
        <f>+VLOOKUP(A431,[2]Sheet1!$A$13:$D$744,4,FALSE)</f>
        <v>0</v>
      </c>
      <c r="Y431" s="245" t="e">
        <f>+VLOOKUP(X431,bd_lista!$A$3:$C$590,3,FALSE)</f>
        <v>#N/A</v>
      </c>
      <c r="Z431" s="303"/>
      <c r="AA431" s="304"/>
    </row>
    <row r="432" spans="1:27" customFormat="1" ht="27" hidden="1" customHeight="1">
      <c r="A432" s="32">
        <v>1119</v>
      </c>
      <c r="B432" s="452">
        <f>+A432</f>
        <v>1119</v>
      </c>
      <c r="C432" s="250" t="str">
        <f>+VLOOKUP(A432,bd_lista!$A$3:$C$590,3,FALSE)</f>
        <v>Gobierno Autónomo Municipal de Camargo</v>
      </c>
      <c r="D432" s="454" t="str">
        <f>+C432</f>
        <v>Gobierno Autónomo Municipal de Camargo</v>
      </c>
      <c r="E432" s="245" t="s">
        <v>1311</v>
      </c>
      <c r="F432" s="246">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6">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6">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6">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6">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6">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6">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6">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6">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6">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6">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6">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6">
        <f t="shared" ca="1" si="14"/>
        <v>0</v>
      </c>
      <c r="S432" s="253"/>
      <c r="T432" s="246">
        <f ca="1">+T433</f>
        <v>0</v>
      </c>
      <c r="U432" s="245">
        <f t="shared" si="15"/>
        <v>1</v>
      </c>
      <c r="V432" s="348" t="str">
        <f>+VLOOKUP(A432,bd_lista!$A$3:$E$590,5,FALSE)</f>
        <v>Gobiernos Autonomos Municipales</v>
      </c>
      <c r="W432" s="456" t="str">
        <f>+V432</f>
        <v>Gobiernos Autonomos Municipales</v>
      </c>
      <c r="X432" s="245">
        <f>+VLOOKUP(A432,[2]Sheet1!$A$13:$D$744,4,FALSE)</f>
        <v>0</v>
      </c>
      <c r="Y432" s="245" t="e">
        <f>+VLOOKUP(X432,bd_lista!$A$3:$C$590,3,FALSE)</f>
        <v>#N/A</v>
      </c>
      <c r="Z432" s="305">
        <f>+X432</f>
        <v>0</v>
      </c>
      <c r="AA432" s="306" t="e">
        <f>+Y432</f>
        <v>#N/A</v>
      </c>
    </row>
    <row r="433" spans="1:27" customFormat="1" ht="27" hidden="1" customHeight="1">
      <c r="A433" s="32">
        <v>1119</v>
      </c>
      <c r="B433" s="453"/>
      <c r="C433" s="250" t="str">
        <f>+VLOOKUP(A433,bd_lista!$A$3:$C$590,3,FALSE)</f>
        <v>Gobierno Autónomo Municipal de Camargo</v>
      </c>
      <c r="D433" s="455"/>
      <c r="E433" s="247" t="s">
        <v>1312</v>
      </c>
      <c r="F433" s="246">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6">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6">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6">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6">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6">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6">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6">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6">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6">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6">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6">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6">
        <f t="shared" ca="1" si="14"/>
        <v>0</v>
      </c>
      <c r="S433" s="253">
        <f ca="1">+R432+R433</f>
        <v>0</v>
      </c>
      <c r="T433" s="246">
        <f ca="1">+S433</f>
        <v>0</v>
      </c>
      <c r="U433" s="245">
        <f t="shared" si="15"/>
        <v>2</v>
      </c>
      <c r="V433" s="348" t="str">
        <f>+VLOOKUP(A433,bd_lista!$A$3:$E$590,5,FALSE)</f>
        <v>Gobiernos Autonomos Municipales</v>
      </c>
      <c r="W433" s="457"/>
      <c r="X433" s="245">
        <f>+VLOOKUP(A433,[2]Sheet1!$A$13:$D$744,4,FALSE)</f>
        <v>0</v>
      </c>
      <c r="Y433" s="245" t="e">
        <f>+VLOOKUP(X433,bd_lista!$A$3:$C$590,3,FALSE)</f>
        <v>#N/A</v>
      </c>
      <c r="Z433" s="303"/>
      <c r="AA433" s="304"/>
    </row>
    <row r="434" spans="1:27" customFormat="1" ht="15" hidden="1" customHeight="1">
      <c r="A434" s="32">
        <v>1120</v>
      </c>
      <c r="B434" s="452">
        <f>+A434</f>
        <v>1120</v>
      </c>
      <c r="C434" s="250" t="str">
        <f>+VLOOKUP(A434,bd_lista!$A$3:$C$590,3,FALSE)</f>
        <v>Gobierno Autónomo Municipal de San Lucas</v>
      </c>
      <c r="D434" s="454" t="str">
        <f>+C434</f>
        <v>Gobierno Autónomo Municipal de San Lucas</v>
      </c>
      <c r="E434" s="245" t="s">
        <v>1311</v>
      </c>
      <c r="F434" s="246">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6">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6">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6">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6">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6">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6">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6">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6">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6">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6">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6">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6">
        <f t="shared" ca="1" si="14"/>
        <v>0</v>
      </c>
      <c r="S434" s="253"/>
      <c r="T434" s="246">
        <f ca="1">+T435</f>
        <v>0</v>
      </c>
      <c r="U434" s="245">
        <f t="shared" si="15"/>
        <v>1</v>
      </c>
      <c r="V434" s="348" t="str">
        <f>+VLOOKUP(A434,bd_lista!$A$3:$E$590,5,FALSE)</f>
        <v>Gobiernos Autonomos Municipales</v>
      </c>
      <c r="W434" s="456" t="str">
        <f>+V434</f>
        <v>Gobiernos Autonomos Municipales</v>
      </c>
      <c r="X434" s="245">
        <f>+VLOOKUP(A434,[2]Sheet1!$A$13:$D$744,4,FALSE)</f>
        <v>0</v>
      </c>
      <c r="Y434" s="245" t="e">
        <f>+VLOOKUP(X434,bd_lista!$A$3:$C$590,3,FALSE)</f>
        <v>#N/A</v>
      </c>
      <c r="Z434" s="305">
        <f>+X434</f>
        <v>0</v>
      </c>
      <c r="AA434" s="306" t="e">
        <f>+Y434</f>
        <v>#N/A</v>
      </c>
    </row>
    <row r="435" spans="1:27" customFormat="1" ht="15" hidden="1" customHeight="1">
      <c r="A435" s="32">
        <v>1120</v>
      </c>
      <c r="B435" s="453"/>
      <c r="C435" s="348" t="str">
        <f>+VLOOKUP(A435,bd_lista!$A$3:$C$590,3,FALSE)</f>
        <v>Gobierno Autónomo Municipal de San Lucas</v>
      </c>
      <c r="D435" s="455"/>
      <c r="E435" s="247" t="s">
        <v>1312</v>
      </c>
      <c r="F435" s="246">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6">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6">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6">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6">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6">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6">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6">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6">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6">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6">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6">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8">
        <f t="shared" ca="1" si="14"/>
        <v>0</v>
      </c>
      <c r="S435" s="265">
        <f ca="1">+R434+R435</f>
        <v>0</v>
      </c>
      <c r="T435" s="248">
        <f ca="1">+S435</f>
        <v>0</v>
      </c>
      <c r="U435" s="247">
        <f t="shared" si="15"/>
        <v>2</v>
      </c>
      <c r="V435" s="348" t="str">
        <f>+VLOOKUP(A435,bd_lista!$A$3:$E$590,5,FALSE)</f>
        <v>Gobiernos Autonomos Municipales</v>
      </c>
      <c r="W435" s="457"/>
      <c r="X435" s="245">
        <f>+VLOOKUP(A435,[2]Sheet1!$A$13:$D$744,4,FALSE)</f>
        <v>0</v>
      </c>
      <c r="Y435" s="245" t="e">
        <f>+VLOOKUP(X435,bd_lista!$A$3:$C$590,3,FALSE)</f>
        <v>#N/A</v>
      </c>
      <c r="Z435" s="303"/>
      <c r="AA435" s="304"/>
    </row>
    <row r="436" spans="1:27" customFormat="1" ht="27" hidden="1" customHeight="1">
      <c r="A436" s="32">
        <v>1121</v>
      </c>
      <c r="B436" s="452">
        <f>+A436</f>
        <v>1121</v>
      </c>
      <c r="C436" s="250" t="str">
        <f>+VLOOKUP(A436,bd_lista!$A$3:$C$590,3,FALSE)</f>
        <v>Gobierno Autónomo Municipal de Incahuasi</v>
      </c>
      <c r="D436" s="454" t="str">
        <f>+C436</f>
        <v>Gobierno Autónomo Municipal de Incahuasi</v>
      </c>
      <c r="E436" s="245" t="s">
        <v>1311</v>
      </c>
      <c r="F436" s="246">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6">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6">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6">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6">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6">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6">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6">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6">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6">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6">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6">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6">
        <f t="shared" ca="1" si="14"/>
        <v>0</v>
      </c>
      <c r="S436" s="253"/>
      <c r="T436" s="246">
        <f ca="1">+T437</f>
        <v>0</v>
      </c>
      <c r="U436" s="245">
        <f t="shared" si="15"/>
        <v>1</v>
      </c>
      <c r="V436" s="348" t="str">
        <f>+VLOOKUP(A436,bd_lista!$A$3:$E$590,5,FALSE)</f>
        <v>Gobiernos Autonomos Municipales</v>
      </c>
      <c r="W436" s="456" t="str">
        <f>+V436</f>
        <v>Gobiernos Autonomos Municipales</v>
      </c>
      <c r="X436" s="245">
        <f>+VLOOKUP(A436,[2]Sheet1!$A$13:$D$744,4,FALSE)</f>
        <v>0</v>
      </c>
      <c r="Y436" s="245" t="e">
        <f>+VLOOKUP(X436,bd_lista!$A$3:$C$590,3,FALSE)</f>
        <v>#N/A</v>
      </c>
      <c r="Z436" s="305">
        <f>+X436</f>
        <v>0</v>
      </c>
      <c r="AA436" s="306" t="e">
        <f>+Y436</f>
        <v>#N/A</v>
      </c>
    </row>
    <row r="437" spans="1:27" customFormat="1" ht="27" hidden="1" customHeight="1">
      <c r="A437" s="32">
        <v>1121</v>
      </c>
      <c r="B437" s="453"/>
      <c r="C437" s="250" t="str">
        <f>+VLOOKUP(A437,bd_lista!$A$3:$C$590,3,FALSE)</f>
        <v>Gobierno Autónomo Municipal de Incahuasi</v>
      </c>
      <c r="D437" s="455"/>
      <c r="E437" s="247" t="s">
        <v>1312</v>
      </c>
      <c r="F437" s="246">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6">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6">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6">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6">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6">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6">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6">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6">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6">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6">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6">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6">
        <f t="shared" ca="1" si="14"/>
        <v>0</v>
      </c>
      <c r="S437" s="253">
        <f ca="1">+R436+R437</f>
        <v>0</v>
      </c>
      <c r="T437" s="246">
        <f ca="1">+S437</f>
        <v>0</v>
      </c>
      <c r="U437" s="245">
        <f t="shared" si="15"/>
        <v>2</v>
      </c>
      <c r="V437" s="348" t="str">
        <f>+VLOOKUP(A437,bd_lista!$A$3:$E$590,5,FALSE)</f>
        <v>Gobiernos Autonomos Municipales</v>
      </c>
      <c r="W437" s="457"/>
      <c r="X437" s="245">
        <f>+VLOOKUP(A437,[2]Sheet1!$A$13:$D$744,4,FALSE)</f>
        <v>0</v>
      </c>
      <c r="Y437" s="245" t="e">
        <f>+VLOOKUP(X437,bd_lista!$A$3:$C$590,3,FALSE)</f>
        <v>#N/A</v>
      </c>
      <c r="Z437" s="303"/>
      <c r="AA437" s="304"/>
    </row>
    <row r="438" spans="1:27" customFormat="1" ht="27" hidden="1" customHeight="1">
      <c r="A438" s="32">
        <v>1122</v>
      </c>
      <c r="B438" s="452">
        <f>+A438</f>
        <v>1122</v>
      </c>
      <c r="C438" s="250" t="str">
        <f>+VLOOKUP(A438,bd_lista!$A$3:$C$590,3,FALSE)</f>
        <v>Gobierno Autónomo Municipal de Villa Serrano</v>
      </c>
      <c r="D438" s="454" t="str">
        <f>+C438</f>
        <v>Gobierno Autónomo Municipal de Villa Serrano</v>
      </c>
      <c r="E438" s="245" t="s">
        <v>1311</v>
      </c>
      <c r="F438" s="246">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6">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6">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6">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6">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6">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6">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6">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6">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6">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6">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6">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6">
        <f t="shared" ca="1" si="14"/>
        <v>0</v>
      </c>
      <c r="S438" s="253"/>
      <c r="T438" s="246">
        <f ca="1">+T439</f>
        <v>0</v>
      </c>
      <c r="U438" s="245">
        <f t="shared" si="15"/>
        <v>1</v>
      </c>
      <c r="V438" s="348" t="str">
        <f>+VLOOKUP(A438,bd_lista!$A$3:$E$590,5,FALSE)</f>
        <v>Gobiernos Autonomos Municipales</v>
      </c>
      <c r="W438" s="456" t="str">
        <f>+V438</f>
        <v>Gobiernos Autonomos Municipales</v>
      </c>
      <c r="X438" s="245">
        <f>+VLOOKUP(A438,[2]Sheet1!$A$13:$D$744,4,FALSE)</f>
        <v>0</v>
      </c>
      <c r="Y438" s="245" t="e">
        <f>+VLOOKUP(X438,bd_lista!$A$3:$C$590,3,FALSE)</f>
        <v>#N/A</v>
      </c>
      <c r="Z438" s="305">
        <f>+X438</f>
        <v>0</v>
      </c>
      <c r="AA438" s="306" t="e">
        <f>+Y438</f>
        <v>#N/A</v>
      </c>
    </row>
    <row r="439" spans="1:27" customFormat="1" ht="27" hidden="1" customHeight="1">
      <c r="A439" s="32">
        <v>1122</v>
      </c>
      <c r="B439" s="453"/>
      <c r="C439" s="250" t="str">
        <f>+VLOOKUP(A439,bd_lista!$A$3:$C$590,3,FALSE)</f>
        <v>Gobierno Autónomo Municipal de Villa Serrano</v>
      </c>
      <c r="D439" s="455"/>
      <c r="E439" s="247" t="s">
        <v>1312</v>
      </c>
      <c r="F439" s="246">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6">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6">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6">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6">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6">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6">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6">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6">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6">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6">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6">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6">
        <f t="shared" ca="1" si="14"/>
        <v>0</v>
      </c>
      <c r="S439" s="253">
        <f ca="1">+R438+R439</f>
        <v>0</v>
      </c>
      <c r="T439" s="246">
        <f ca="1">+S439</f>
        <v>0</v>
      </c>
      <c r="U439" s="245">
        <f t="shared" si="15"/>
        <v>2</v>
      </c>
      <c r="V439" s="348" t="str">
        <f>+VLOOKUP(A439,bd_lista!$A$3:$E$590,5,FALSE)</f>
        <v>Gobiernos Autonomos Municipales</v>
      </c>
      <c r="W439" s="457"/>
      <c r="X439" s="245">
        <f>+VLOOKUP(A439,[2]Sheet1!$A$13:$D$744,4,FALSE)</f>
        <v>0</v>
      </c>
      <c r="Y439" s="245" t="e">
        <f>+VLOOKUP(X439,bd_lista!$A$3:$C$590,3,FALSE)</f>
        <v>#N/A</v>
      </c>
      <c r="Z439" s="303"/>
      <c r="AA439" s="304"/>
    </row>
    <row r="440" spans="1:27" customFormat="1" ht="27" hidden="1" customHeight="1">
      <c r="A440" s="32">
        <v>1123</v>
      </c>
      <c r="B440" s="452">
        <f>+A440</f>
        <v>1123</v>
      </c>
      <c r="C440" s="250" t="str">
        <f>+VLOOKUP(A440,bd_lista!$A$3:$C$590,3,FALSE)</f>
        <v>Gobierno Autónomo Municipal de Camataqui (Villa Abecia)</v>
      </c>
      <c r="D440" s="454" t="str">
        <f>+C440</f>
        <v>Gobierno Autónomo Municipal de Camataqui (Villa Abecia)</v>
      </c>
      <c r="E440" s="245" t="s">
        <v>1311</v>
      </c>
      <c r="F440" s="246">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6">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6">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6">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6">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6">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6">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6">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6">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6">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6">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6">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6">
        <f t="shared" ca="1" si="14"/>
        <v>0</v>
      </c>
      <c r="S440" s="253"/>
      <c r="T440" s="246">
        <f ca="1">+T441</f>
        <v>0</v>
      </c>
      <c r="U440" s="245">
        <f t="shared" si="15"/>
        <v>1</v>
      </c>
      <c r="V440" s="348" t="str">
        <f>+VLOOKUP(A440,bd_lista!$A$3:$E$590,5,FALSE)</f>
        <v>Gobiernos Autonomos Municipales</v>
      </c>
      <c r="W440" s="456" t="str">
        <f>+V440</f>
        <v>Gobiernos Autonomos Municipales</v>
      </c>
      <c r="X440" s="245">
        <f>+VLOOKUP(A440,[2]Sheet1!$A$13:$D$744,4,FALSE)</f>
        <v>0</v>
      </c>
      <c r="Y440" s="245" t="e">
        <f>+VLOOKUP(X440,bd_lista!$A$3:$C$590,3,FALSE)</f>
        <v>#N/A</v>
      </c>
      <c r="Z440" s="305">
        <f>+X440</f>
        <v>0</v>
      </c>
      <c r="AA440" s="306" t="e">
        <f>+Y440</f>
        <v>#N/A</v>
      </c>
    </row>
    <row r="441" spans="1:27" customFormat="1" ht="27" hidden="1" customHeight="1">
      <c r="A441" s="32">
        <v>1123</v>
      </c>
      <c r="B441" s="453"/>
      <c r="C441" s="250" t="str">
        <f>+VLOOKUP(A441,bd_lista!$A$3:$C$590,3,FALSE)</f>
        <v>Gobierno Autónomo Municipal de Camataqui (Villa Abecia)</v>
      </c>
      <c r="D441" s="455"/>
      <c r="E441" s="247" t="s">
        <v>1312</v>
      </c>
      <c r="F441" s="246">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6">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6">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6">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6">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6">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6">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6">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6">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6">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6">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6">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6">
        <f t="shared" ca="1" si="14"/>
        <v>0</v>
      </c>
      <c r="S441" s="253">
        <f ca="1">+R440+R441</f>
        <v>0</v>
      </c>
      <c r="T441" s="246">
        <f ca="1">+S441</f>
        <v>0</v>
      </c>
      <c r="U441" s="245">
        <f t="shared" si="15"/>
        <v>2</v>
      </c>
      <c r="V441" s="348" t="str">
        <f>+VLOOKUP(A441,bd_lista!$A$3:$E$590,5,FALSE)</f>
        <v>Gobiernos Autonomos Municipales</v>
      </c>
      <c r="W441" s="457"/>
      <c r="X441" s="245">
        <f>+VLOOKUP(A441,[2]Sheet1!$A$13:$D$744,4,FALSE)</f>
        <v>0</v>
      </c>
      <c r="Y441" s="245" t="e">
        <f>+VLOOKUP(X441,bd_lista!$A$3:$C$590,3,FALSE)</f>
        <v>#N/A</v>
      </c>
      <c r="Z441" s="303"/>
      <c r="AA441" s="304"/>
    </row>
    <row r="442" spans="1:27" customFormat="1" ht="15" hidden="1" customHeight="1">
      <c r="A442" s="32">
        <v>1124</v>
      </c>
      <c r="B442" s="452">
        <f>+A442</f>
        <v>1124</v>
      </c>
      <c r="C442" s="250" t="str">
        <f>+VLOOKUP(A442,bd_lista!$A$3:$C$590,3,FALSE)</f>
        <v>Gobierno Autónomo Municipal de Culpina</v>
      </c>
      <c r="D442" s="454" t="str">
        <f>+C442</f>
        <v>Gobierno Autónomo Municipal de Culpina</v>
      </c>
      <c r="E442" s="245" t="s">
        <v>1311</v>
      </c>
      <c r="F442" s="246">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6">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6">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6">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6">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6">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6">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6">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6">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6">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6">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6">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6">
        <f t="shared" ca="1" si="14"/>
        <v>0</v>
      </c>
      <c r="S442" s="253"/>
      <c r="T442" s="246">
        <f ca="1">+T443</f>
        <v>0</v>
      </c>
      <c r="U442" s="245">
        <f t="shared" si="15"/>
        <v>1</v>
      </c>
      <c r="V442" s="348" t="str">
        <f>+VLOOKUP(A442,bd_lista!$A$3:$E$590,5,FALSE)</f>
        <v>Gobiernos Autonomos Municipales</v>
      </c>
      <c r="W442" s="456" t="str">
        <f>+V442</f>
        <v>Gobiernos Autonomos Municipales</v>
      </c>
      <c r="X442" s="245">
        <f>+VLOOKUP(A442,[2]Sheet1!$A$13:$D$744,4,FALSE)</f>
        <v>0</v>
      </c>
      <c r="Y442" s="245" t="e">
        <f>+VLOOKUP(X442,bd_lista!$A$3:$C$590,3,FALSE)</f>
        <v>#N/A</v>
      </c>
      <c r="Z442" s="305">
        <f>+X442</f>
        <v>0</v>
      </c>
      <c r="AA442" s="306" t="e">
        <f>+Y442</f>
        <v>#N/A</v>
      </c>
    </row>
    <row r="443" spans="1:27" customFormat="1" ht="15" hidden="1" customHeight="1">
      <c r="A443" s="32">
        <v>1124</v>
      </c>
      <c r="B443" s="453"/>
      <c r="C443" s="250" t="str">
        <f>+VLOOKUP(A443,bd_lista!$A$3:$C$590,3,FALSE)</f>
        <v>Gobierno Autónomo Municipal de Culpina</v>
      </c>
      <c r="D443" s="455"/>
      <c r="E443" s="247" t="s">
        <v>1312</v>
      </c>
      <c r="F443" s="246">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6">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6">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6">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6">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6">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6">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6">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6">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6">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6">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6">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6">
        <f t="shared" ca="1" si="14"/>
        <v>0</v>
      </c>
      <c r="S443" s="253">
        <f ca="1">+R442+R443</f>
        <v>0</v>
      </c>
      <c r="T443" s="246">
        <f ca="1">+S443</f>
        <v>0</v>
      </c>
      <c r="U443" s="245">
        <f t="shared" si="15"/>
        <v>2</v>
      </c>
      <c r="V443" s="348" t="str">
        <f>+VLOOKUP(A443,bd_lista!$A$3:$E$590,5,FALSE)</f>
        <v>Gobiernos Autonomos Municipales</v>
      </c>
      <c r="W443" s="457"/>
      <c r="X443" s="245">
        <f>+VLOOKUP(A443,[2]Sheet1!$A$13:$D$744,4,FALSE)</f>
        <v>0</v>
      </c>
      <c r="Y443" s="245" t="e">
        <f>+VLOOKUP(X443,bd_lista!$A$3:$C$590,3,FALSE)</f>
        <v>#N/A</v>
      </c>
      <c r="Z443" s="303"/>
      <c r="AA443" s="304"/>
    </row>
    <row r="444" spans="1:27" customFormat="1" ht="15" hidden="1" customHeight="1">
      <c r="A444" s="32">
        <v>1125</v>
      </c>
      <c r="B444" s="452">
        <f>+A444</f>
        <v>1125</v>
      </c>
      <c r="C444" s="250" t="str">
        <f>+VLOOKUP(A444,bd_lista!$A$3:$C$590,3,FALSE)</f>
        <v>Gobierno Autónomo Municipal de Las Carreras</v>
      </c>
      <c r="D444" s="454" t="str">
        <f>+C444</f>
        <v>Gobierno Autónomo Municipal de Las Carreras</v>
      </c>
      <c r="E444" s="245" t="s">
        <v>1311</v>
      </c>
      <c r="F444" s="246">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6">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6">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6">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6">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6">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6">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6">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6">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6">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6">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6">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6">
        <f t="shared" ca="1" si="14"/>
        <v>0</v>
      </c>
      <c r="S444" s="253"/>
      <c r="T444" s="246">
        <f ca="1">+T445</f>
        <v>0</v>
      </c>
      <c r="U444" s="245">
        <f t="shared" si="15"/>
        <v>1</v>
      </c>
      <c r="V444" s="348" t="str">
        <f>+VLOOKUP(A444,bd_lista!$A$3:$E$590,5,FALSE)</f>
        <v>Gobiernos Autonomos Municipales</v>
      </c>
      <c r="W444" s="456" t="str">
        <f>+V444</f>
        <v>Gobiernos Autonomos Municipales</v>
      </c>
      <c r="X444" s="245">
        <f>+VLOOKUP(A444,[2]Sheet1!$A$13:$D$744,4,FALSE)</f>
        <v>0</v>
      </c>
      <c r="Y444" s="245" t="e">
        <f>+VLOOKUP(X444,bd_lista!$A$3:$C$590,3,FALSE)</f>
        <v>#N/A</v>
      </c>
      <c r="Z444" s="305">
        <f>+X444</f>
        <v>0</v>
      </c>
      <c r="AA444" s="306" t="e">
        <f>+Y444</f>
        <v>#N/A</v>
      </c>
    </row>
    <row r="445" spans="1:27" customFormat="1" ht="15" hidden="1" customHeight="1">
      <c r="A445" s="32">
        <v>1125</v>
      </c>
      <c r="B445" s="453"/>
      <c r="C445" s="250" t="str">
        <f>+VLOOKUP(A445,bd_lista!$A$3:$C$590,3,FALSE)</f>
        <v>Gobierno Autónomo Municipal de Las Carreras</v>
      </c>
      <c r="D445" s="455"/>
      <c r="E445" s="247" t="s">
        <v>1312</v>
      </c>
      <c r="F445" s="246">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6">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6">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6">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6">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6">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6">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6">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6">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6">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6">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6">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6">
        <f t="shared" ca="1" si="14"/>
        <v>0</v>
      </c>
      <c r="S445" s="253">
        <f ca="1">+R444+R445</f>
        <v>0</v>
      </c>
      <c r="T445" s="246">
        <f ca="1">+S445</f>
        <v>0</v>
      </c>
      <c r="U445" s="245">
        <f t="shared" si="15"/>
        <v>2</v>
      </c>
      <c r="V445" s="348" t="str">
        <f>+VLOOKUP(A445,bd_lista!$A$3:$E$590,5,FALSE)</f>
        <v>Gobiernos Autonomos Municipales</v>
      </c>
      <c r="W445" s="457"/>
      <c r="X445" s="245">
        <f>+VLOOKUP(A445,[2]Sheet1!$A$13:$D$744,4,FALSE)</f>
        <v>0</v>
      </c>
      <c r="Y445" s="245" t="e">
        <f>+VLOOKUP(X445,bd_lista!$A$3:$C$590,3,FALSE)</f>
        <v>#N/A</v>
      </c>
      <c r="Z445" s="303"/>
      <c r="AA445" s="304"/>
    </row>
    <row r="446" spans="1:27" customFormat="1" ht="15" hidden="1" customHeight="1">
      <c r="A446" s="32">
        <v>1126</v>
      </c>
      <c r="B446" s="452">
        <f>+A446</f>
        <v>1126</v>
      </c>
      <c r="C446" s="250" t="str">
        <f>+VLOOKUP(A446,bd_lista!$A$3:$C$590,3,FALSE)</f>
        <v>Gobierno Autónomo Municipal de Villa Vaca Guzmán</v>
      </c>
      <c r="D446" s="454" t="str">
        <f>+C446</f>
        <v>Gobierno Autónomo Municipal de Villa Vaca Guzmán</v>
      </c>
      <c r="E446" s="245" t="s">
        <v>1311</v>
      </c>
      <c r="F446" s="246">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6">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6">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6">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6">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6">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6">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6">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6">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6">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6">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6">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6">
        <f t="shared" ca="1" si="14"/>
        <v>0</v>
      </c>
      <c r="S446" s="253"/>
      <c r="T446" s="246">
        <f ca="1">+T447</f>
        <v>0</v>
      </c>
      <c r="U446" s="245">
        <f t="shared" si="15"/>
        <v>1</v>
      </c>
      <c r="V446" s="348" t="str">
        <f>+VLOOKUP(A446,bd_lista!$A$3:$E$590,5,FALSE)</f>
        <v>Gobiernos Autonomos Municipales</v>
      </c>
      <c r="W446" s="456" t="str">
        <f>+V446</f>
        <v>Gobiernos Autonomos Municipales</v>
      </c>
      <c r="X446" s="245">
        <f>+VLOOKUP(A446,[2]Sheet1!$A$13:$D$744,4,FALSE)</f>
        <v>0</v>
      </c>
      <c r="Y446" s="245" t="e">
        <f>+VLOOKUP(X446,bd_lista!$A$3:$C$590,3,FALSE)</f>
        <v>#N/A</v>
      </c>
      <c r="Z446" s="305">
        <f>+X446</f>
        <v>0</v>
      </c>
      <c r="AA446" s="306" t="e">
        <f>+Y446</f>
        <v>#N/A</v>
      </c>
    </row>
    <row r="447" spans="1:27" customFormat="1" ht="15" hidden="1" customHeight="1">
      <c r="A447" s="32">
        <v>1126</v>
      </c>
      <c r="B447" s="453"/>
      <c r="C447" s="250" t="str">
        <f>+VLOOKUP(A447,bd_lista!$A$3:$C$590,3,FALSE)</f>
        <v>Gobierno Autónomo Municipal de Villa Vaca Guzmán</v>
      </c>
      <c r="D447" s="455"/>
      <c r="E447" s="247" t="s">
        <v>1312</v>
      </c>
      <c r="F447" s="246">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6">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6">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6">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6">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6">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6">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6">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6">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6">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6">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6">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6">
        <f t="shared" ca="1" si="14"/>
        <v>0</v>
      </c>
      <c r="S447" s="253">
        <f ca="1">+R446+R447</f>
        <v>0</v>
      </c>
      <c r="T447" s="246">
        <f ca="1">+S447</f>
        <v>0</v>
      </c>
      <c r="U447" s="245">
        <f t="shared" si="15"/>
        <v>2</v>
      </c>
      <c r="V447" s="348" t="str">
        <f>+VLOOKUP(A447,bd_lista!$A$3:$E$590,5,FALSE)</f>
        <v>Gobiernos Autonomos Municipales</v>
      </c>
      <c r="W447" s="457"/>
      <c r="X447" s="245">
        <f>+VLOOKUP(A447,[2]Sheet1!$A$13:$D$744,4,FALSE)</f>
        <v>0</v>
      </c>
      <c r="Y447" s="245" t="e">
        <f>+VLOOKUP(X447,bd_lista!$A$3:$C$590,3,FALSE)</f>
        <v>#N/A</v>
      </c>
      <c r="Z447" s="303"/>
      <c r="AA447" s="304"/>
    </row>
    <row r="448" spans="1:27" customFormat="1" ht="15" hidden="1" customHeight="1">
      <c r="A448" s="32">
        <v>1127</v>
      </c>
      <c r="B448" s="452">
        <f>+A448</f>
        <v>1127</v>
      </c>
      <c r="C448" s="250" t="str">
        <f>+VLOOKUP(A448,bd_lista!$A$3:$C$590,3,FALSE)</f>
        <v>Gobierno Autónomo Municipal de Villa de Huacaya</v>
      </c>
      <c r="D448" s="454" t="str">
        <f>+C448</f>
        <v>Gobierno Autónomo Municipal de Villa de Huacaya</v>
      </c>
      <c r="E448" s="245" t="s">
        <v>1311</v>
      </c>
      <c r="F448" s="246">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6">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6">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6">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6">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6">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6">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6">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6">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6">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6">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6">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6">
        <f t="shared" ca="1" si="14"/>
        <v>0</v>
      </c>
      <c r="S448" s="253"/>
      <c r="T448" s="246">
        <f ca="1">+T449</f>
        <v>0</v>
      </c>
      <c r="U448" s="245">
        <f t="shared" si="15"/>
        <v>1</v>
      </c>
      <c r="V448" s="348" t="str">
        <f>+VLOOKUP(A448,bd_lista!$A$3:$E$590,5,FALSE)</f>
        <v>Gobiernos Autonomos Municipales</v>
      </c>
      <c r="W448" s="456" t="str">
        <f>+V448</f>
        <v>Gobiernos Autonomos Municipales</v>
      </c>
      <c r="X448" s="245">
        <f>+VLOOKUP(A448,[2]Sheet1!$A$13:$D$744,4,FALSE)</f>
        <v>0</v>
      </c>
      <c r="Y448" s="245" t="e">
        <f>+VLOOKUP(X448,bd_lista!$A$3:$C$590,3,FALSE)</f>
        <v>#N/A</v>
      </c>
      <c r="Z448" s="305">
        <f>+X448</f>
        <v>0</v>
      </c>
      <c r="AA448" s="306" t="e">
        <f>+Y448</f>
        <v>#N/A</v>
      </c>
    </row>
    <row r="449" spans="1:27" customFormat="1" ht="15" hidden="1" customHeight="1">
      <c r="A449" s="32">
        <v>1127</v>
      </c>
      <c r="B449" s="453"/>
      <c r="C449" s="250" t="str">
        <f>+VLOOKUP(A449,bd_lista!$A$3:$C$590,3,FALSE)</f>
        <v>Gobierno Autónomo Municipal de Villa de Huacaya</v>
      </c>
      <c r="D449" s="455"/>
      <c r="E449" s="247" t="s">
        <v>1312</v>
      </c>
      <c r="F449" s="246">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6">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6">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6">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6">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6">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6">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6">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6">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6">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6">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6">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6">
        <f t="shared" ca="1" si="14"/>
        <v>0</v>
      </c>
      <c r="S449" s="253">
        <f ca="1">+R448+R449</f>
        <v>0</v>
      </c>
      <c r="T449" s="246">
        <f ca="1">+S449</f>
        <v>0</v>
      </c>
      <c r="U449" s="245">
        <f t="shared" si="15"/>
        <v>2</v>
      </c>
      <c r="V449" s="348" t="str">
        <f>+VLOOKUP(A449,bd_lista!$A$3:$E$590,5,FALSE)</f>
        <v>Gobiernos Autonomos Municipales</v>
      </c>
      <c r="W449" s="457"/>
      <c r="X449" s="245">
        <f>+VLOOKUP(A449,[2]Sheet1!$A$13:$D$744,4,FALSE)</f>
        <v>0</v>
      </c>
      <c r="Y449" s="245" t="e">
        <f>+VLOOKUP(X449,bd_lista!$A$3:$C$590,3,FALSE)</f>
        <v>#N/A</v>
      </c>
      <c r="Z449" s="303"/>
      <c r="AA449" s="304"/>
    </row>
    <row r="450" spans="1:27" customFormat="1" ht="15" hidden="1" customHeight="1">
      <c r="A450" s="32">
        <v>1128</v>
      </c>
      <c r="B450" s="452">
        <f>+A450</f>
        <v>1128</v>
      </c>
      <c r="C450" s="250" t="str">
        <f>+VLOOKUP(A450,bd_lista!$A$3:$C$590,3,FALSE)</f>
        <v>Gobierno Autónomo Municipal de Machareti</v>
      </c>
      <c r="D450" s="454" t="str">
        <f>+C450</f>
        <v>Gobierno Autónomo Municipal de Machareti</v>
      </c>
      <c r="E450" s="245" t="s">
        <v>1311</v>
      </c>
      <c r="F450" s="246">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6">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6">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6">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6">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6">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6">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6">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6">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6">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6">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6">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6">
        <f t="shared" ca="1" si="14"/>
        <v>0</v>
      </c>
      <c r="S450" s="253"/>
      <c r="T450" s="246">
        <f ca="1">+T451</f>
        <v>0</v>
      </c>
      <c r="U450" s="245">
        <f t="shared" si="15"/>
        <v>1</v>
      </c>
      <c r="V450" s="348" t="str">
        <f>+VLOOKUP(A450,bd_lista!$A$3:$E$590,5,FALSE)</f>
        <v>Gobiernos Autonomos Municipales</v>
      </c>
      <c r="W450" s="456" t="str">
        <f>+V450</f>
        <v>Gobiernos Autonomos Municipales</v>
      </c>
      <c r="X450" s="245">
        <f>+VLOOKUP(A450,[2]Sheet1!$A$13:$D$744,4,FALSE)</f>
        <v>0</v>
      </c>
      <c r="Y450" s="245" t="e">
        <f>+VLOOKUP(X450,bd_lista!$A$3:$C$590,3,FALSE)</f>
        <v>#N/A</v>
      </c>
      <c r="Z450" s="305">
        <f>+X450</f>
        <v>0</v>
      </c>
      <c r="AA450" s="306" t="e">
        <f>+Y450</f>
        <v>#N/A</v>
      </c>
    </row>
    <row r="451" spans="1:27" customFormat="1" ht="15" hidden="1" customHeight="1">
      <c r="A451" s="32">
        <v>1128</v>
      </c>
      <c r="B451" s="453"/>
      <c r="C451" s="250" t="str">
        <f>+VLOOKUP(A451,bd_lista!$A$3:$C$590,3,FALSE)</f>
        <v>Gobierno Autónomo Municipal de Machareti</v>
      </c>
      <c r="D451" s="455"/>
      <c r="E451" s="247" t="s">
        <v>1312</v>
      </c>
      <c r="F451" s="246">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6">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6">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6">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6">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6">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6">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6">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6">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6">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6">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6">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6">
        <f t="shared" ca="1" si="14"/>
        <v>0</v>
      </c>
      <c r="S451" s="253">
        <f ca="1">+R450+R451</f>
        <v>0</v>
      </c>
      <c r="T451" s="246">
        <f ca="1">+S451</f>
        <v>0</v>
      </c>
      <c r="U451" s="245">
        <f t="shared" si="15"/>
        <v>2</v>
      </c>
      <c r="V451" s="348" t="str">
        <f>+VLOOKUP(A451,bd_lista!$A$3:$E$590,5,FALSE)</f>
        <v>Gobiernos Autonomos Municipales</v>
      </c>
      <c r="W451" s="457"/>
      <c r="X451" s="245">
        <f>+VLOOKUP(A451,[2]Sheet1!$A$13:$D$744,4,FALSE)</f>
        <v>0</v>
      </c>
      <c r="Y451" s="245" t="e">
        <f>+VLOOKUP(X451,bd_lista!$A$3:$C$590,3,FALSE)</f>
        <v>#N/A</v>
      </c>
      <c r="Z451" s="303"/>
      <c r="AA451" s="304"/>
    </row>
    <row r="452" spans="1:27" customFormat="1" ht="27" hidden="1" customHeight="1">
      <c r="A452" s="32">
        <v>1129</v>
      </c>
      <c r="B452" s="452">
        <f>+A452</f>
        <v>1129</v>
      </c>
      <c r="C452" s="250" t="str">
        <f>+VLOOKUP(A452,bd_lista!$A$3:$C$590,3,FALSE)</f>
        <v>Gobierno Autónomo Municipal de Villa Charcas</v>
      </c>
      <c r="D452" s="454" t="str">
        <f>+C452</f>
        <v>Gobierno Autónomo Municipal de Villa Charcas</v>
      </c>
      <c r="E452" s="245" t="s">
        <v>1311</v>
      </c>
      <c r="F452" s="246">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6">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6">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6">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6">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6">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6">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6">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6">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6">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6">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6">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6">
        <f t="shared" ca="1" si="14"/>
        <v>0</v>
      </c>
      <c r="S452" s="253"/>
      <c r="T452" s="246">
        <f ca="1">+T453</f>
        <v>0</v>
      </c>
      <c r="U452" s="245">
        <f t="shared" si="15"/>
        <v>1</v>
      </c>
      <c r="V452" s="348" t="str">
        <f>+VLOOKUP(A452,bd_lista!$A$3:$E$590,5,FALSE)</f>
        <v>Gobiernos Autonomos Municipales</v>
      </c>
      <c r="W452" s="456" t="str">
        <f>+V452</f>
        <v>Gobiernos Autonomos Municipales</v>
      </c>
      <c r="X452" s="245">
        <f>+VLOOKUP(A452,[2]Sheet1!$A$13:$D$744,4,FALSE)</f>
        <v>0</v>
      </c>
      <c r="Y452" s="245" t="e">
        <f>+VLOOKUP(X452,bd_lista!$A$3:$C$590,3,FALSE)</f>
        <v>#N/A</v>
      </c>
      <c r="Z452" s="305">
        <f>+X452</f>
        <v>0</v>
      </c>
      <c r="AA452" s="306" t="e">
        <f>+Y452</f>
        <v>#N/A</v>
      </c>
    </row>
    <row r="453" spans="1:27" customFormat="1" ht="27" hidden="1" customHeight="1">
      <c r="A453" s="32">
        <v>1129</v>
      </c>
      <c r="B453" s="453"/>
      <c r="C453" s="250" t="str">
        <f>+VLOOKUP(A453,bd_lista!$A$3:$C$590,3,FALSE)</f>
        <v>Gobierno Autónomo Municipal de Villa Charcas</v>
      </c>
      <c r="D453" s="455"/>
      <c r="E453" s="247" t="s">
        <v>1312</v>
      </c>
      <c r="F453" s="246">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6">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6">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6">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6">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6">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6">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6">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6">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6">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6">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6">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6">
        <f t="shared" ca="1" si="14"/>
        <v>0</v>
      </c>
      <c r="S453" s="253">
        <f ca="1">+R452+R453</f>
        <v>0</v>
      </c>
      <c r="T453" s="246">
        <f ca="1">+S453</f>
        <v>0</v>
      </c>
      <c r="U453" s="245">
        <f t="shared" si="15"/>
        <v>2</v>
      </c>
      <c r="V453" s="348" t="str">
        <f>+VLOOKUP(A453,bd_lista!$A$3:$E$590,5,FALSE)</f>
        <v>Gobiernos Autonomos Municipales</v>
      </c>
      <c r="W453" s="457"/>
      <c r="X453" s="245">
        <f>+VLOOKUP(A453,[2]Sheet1!$A$13:$D$744,4,FALSE)</f>
        <v>0</v>
      </c>
      <c r="Y453" s="245" t="e">
        <f>+VLOOKUP(X453,bd_lista!$A$3:$C$590,3,FALSE)</f>
        <v>#N/A</v>
      </c>
      <c r="Z453" s="303"/>
      <c r="AA453" s="304"/>
    </row>
    <row r="454" spans="1:27" customFormat="1" ht="27" hidden="1" customHeight="1">
      <c r="A454" s="32">
        <v>1202</v>
      </c>
      <c r="B454" s="452">
        <f>+A454</f>
        <v>1202</v>
      </c>
      <c r="C454" s="250" t="str">
        <f>+VLOOKUP(A454,bd_lista!$A$3:$C$590,3,FALSE)</f>
        <v>Gobierno Autónomo Municipal de Palca</v>
      </c>
      <c r="D454" s="454" t="str">
        <f>+C454</f>
        <v>Gobierno Autónomo Municipal de Palca</v>
      </c>
      <c r="E454" s="245" t="s">
        <v>1311</v>
      </c>
      <c r="F454" s="246">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6">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6">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6">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6">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6">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6">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6">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6">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6">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6">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6">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6">
        <f t="shared" ca="1" si="14"/>
        <v>0</v>
      </c>
      <c r="S454" s="253"/>
      <c r="T454" s="246">
        <f ca="1">+T455</f>
        <v>0</v>
      </c>
      <c r="U454" s="245">
        <f t="shared" si="15"/>
        <v>1</v>
      </c>
      <c r="V454" s="348" t="str">
        <f>+VLOOKUP(A454,bd_lista!$A$3:$E$590,5,FALSE)</f>
        <v>Gobiernos Autonomos Municipales</v>
      </c>
      <c r="W454" s="456" t="str">
        <f>+V454</f>
        <v>Gobiernos Autonomos Municipales</v>
      </c>
      <c r="X454" s="245">
        <f>+VLOOKUP(A454,[2]Sheet1!$A$13:$D$744,4,FALSE)</f>
        <v>0</v>
      </c>
      <c r="Y454" s="245" t="e">
        <f>+VLOOKUP(X454,bd_lista!$A$3:$C$590,3,FALSE)</f>
        <v>#N/A</v>
      </c>
      <c r="Z454" s="305">
        <f>+X454</f>
        <v>0</v>
      </c>
      <c r="AA454" s="306" t="e">
        <f>+Y454</f>
        <v>#N/A</v>
      </c>
    </row>
    <row r="455" spans="1:27" customFormat="1" ht="27" hidden="1" customHeight="1">
      <c r="A455" s="32">
        <v>1202</v>
      </c>
      <c r="B455" s="453"/>
      <c r="C455" s="250" t="str">
        <f>+VLOOKUP(A455,bd_lista!$A$3:$C$590,3,FALSE)</f>
        <v>Gobierno Autónomo Municipal de Palca</v>
      </c>
      <c r="D455" s="455"/>
      <c r="E455" s="247" t="s">
        <v>1312</v>
      </c>
      <c r="F455" s="246">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6">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6">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6">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6">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6">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6">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6">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6">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6">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6">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6">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6">
        <f t="shared" ca="1" si="14"/>
        <v>0</v>
      </c>
      <c r="S455" s="253">
        <f ca="1">+R454+R455</f>
        <v>0</v>
      </c>
      <c r="T455" s="246">
        <f ca="1">+S455</f>
        <v>0</v>
      </c>
      <c r="U455" s="245">
        <f t="shared" si="15"/>
        <v>2</v>
      </c>
      <c r="V455" s="348" t="str">
        <f>+VLOOKUP(A455,bd_lista!$A$3:$E$590,5,FALSE)</f>
        <v>Gobiernos Autonomos Municipales</v>
      </c>
      <c r="W455" s="457"/>
      <c r="X455" s="245">
        <f>+VLOOKUP(A455,[2]Sheet1!$A$13:$D$744,4,FALSE)</f>
        <v>0</v>
      </c>
      <c r="Y455" s="245" t="e">
        <f>+VLOOKUP(X455,bd_lista!$A$3:$C$590,3,FALSE)</f>
        <v>#N/A</v>
      </c>
      <c r="Z455" s="303"/>
      <c r="AA455" s="304"/>
    </row>
    <row r="456" spans="1:27" customFormat="1" ht="15" hidden="1" customHeight="1">
      <c r="A456" s="32">
        <v>1203</v>
      </c>
      <c r="B456" s="452">
        <f>+A456</f>
        <v>1203</v>
      </c>
      <c r="C456" s="250" t="str">
        <f>+VLOOKUP(A456,bd_lista!$A$3:$C$590,3,FALSE)</f>
        <v>Gobierno Autónomo Municipal de Mecapaca</v>
      </c>
      <c r="D456" s="454" t="str">
        <f>+C456</f>
        <v>Gobierno Autónomo Municipal de Mecapaca</v>
      </c>
      <c r="E456" s="245" t="s">
        <v>1311</v>
      </c>
      <c r="F456" s="246">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6">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6">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6">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6">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6">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6">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6">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6">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6">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6">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6">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6">
        <f t="shared" ca="1" si="14"/>
        <v>0</v>
      </c>
      <c r="S456" s="253"/>
      <c r="T456" s="246">
        <f ca="1">+T457</f>
        <v>0</v>
      </c>
      <c r="U456" s="245">
        <f t="shared" si="15"/>
        <v>1</v>
      </c>
      <c r="V456" s="348" t="str">
        <f>+VLOOKUP(A456,bd_lista!$A$3:$E$590,5,FALSE)</f>
        <v>Gobiernos Autonomos Municipales</v>
      </c>
      <c r="W456" s="456" t="str">
        <f>+V456</f>
        <v>Gobiernos Autonomos Municipales</v>
      </c>
      <c r="X456" s="245">
        <f>+VLOOKUP(A456,[2]Sheet1!$A$13:$D$744,4,FALSE)</f>
        <v>0</v>
      </c>
      <c r="Y456" s="245" t="e">
        <f>+VLOOKUP(X456,bd_lista!$A$3:$C$590,3,FALSE)</f>
        <v>#N/A</v>
      </c>
      <c r="Z456" s="305">
        <f>+X456</f>
        <v>0</v>
      </c>
      <c r="AA456" s="306" t="e">
        <f>+Y456</f>
        <v>#N/A</v>
      </c>
    </row>
    <row r="457" spans="1:27" customFormat="1" ht="15" hidden="1" customHeight="1">
      <c r="A457" s="32">
        <v>1203</v>
      </c>
      <c r="B457" s="453"/>
      <c r="C457" s="250" t="str">
        <f>+VLOOKUP(A457,bd_lista!$A$3:$C$590,3,FALSE)</f>
        <v>Gobierno Autónomo Municipal de Mecapaca</v>
      </c>
      <c r="D457" s="455"/>
      <c r="E457" s="247" t="s">
        <v>1312</v>
      </c>
      <c r="F457" s="246">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6">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6">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6">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6">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6">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6">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6">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6">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6">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6">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6">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6">
        <f t="shared" ca="1" si="14"/>
        <v>0</v>
      </c>
      <c r="S457" s="253">
        <f ca="1">+R456+R457</f>
        <v>0</v>
      </c>
      <c r="T457" s="246">
        <f ca="1">+S457</f>
        <v>0</v>
      </c>
      <c r="U457" s="245">
        <f t="shared" si="15"/>
        <v>2</v>
      </c>
      <c r="V457" s="348" t="str">
        <f>+VLOOKUP(A457,bd_lista!$A$3:$E$590,5,FALSE)</f>
        <v>Gobiernos Autonomos Municipales</v>
      </c>
      <c r="W457" s="457"/>
      <c r="X457" s="245">
        <f>+VLOOKUP(A457,[2]Sheet1!$A$13:$D$744,4,FALSE)</f>
        <v>0</v>
      </c>
      <c r="Y457" s="245" t="e">
        <f>+VLOOKUP(X457,bd_lista!$A$3:$C$590,3,FALSE)</f>
        <v>#N/A</v>
      </c>
      <c r="Z457" s="303"/>
      <c r="AA457" s="304"/>
    </row>
    <row r="458" spans="1:27" customFormat="1" ht="15" hidden="1" customHeight="1">
      <c r="A458" s="32">
        <v>1204</v>
      </c>
      <c r="B458" s="452">
        <f>+A458</f>
        <v>1204</v>
      </c>
      <c r="C458" s="250" t="str">
        <f>+VLOOKUP(A458,bd_lista!$A$3:$C$590,3,FALSE)</f>
        <v>Gobierno Autónomo Municipal de Achocalla</v>
      </c>
      <c r="D458" s="454" t="str">
        <f>+C458</f>
        <v>Gobierno Autónomo Municipal de Achocalla</v>
      </c>
      <c r="E458" s="245" t="s">
        <v>1311</v>
      </c>
      <c r="F458" s="246">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6">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6">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6">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6">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6">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6">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6">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6">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6">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6">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6">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6">
        <f t="shared" ca="1" si="14"/>
        <v>0</v>
      </c>
      <c r="S458" s="253"/>
      <c r="T458" s="246">
        <f ca="1">+T459</f>
        <v>0</v>
      </c>
      <c r="U458" s="245">
        <f t="shared" si="15"/>
        <v>1</v>
      </c>
      <c r="V458" s="348" t="str">
        <f>+VLOOKUP(A458,bd_lista!$A$3:$E$590,5,FALSE)</f>
        <v>Gobiernos Autonomos Municipales</v>
      </c>
      <c r="W458" s="456" t="str">
        <f>+V458</f>
        <v>Gobiernos Autonomos Municipales</v>
      </c>
      <c r="X458" s="245">
        <f>+VLOOKUP(A458,[2]Sheet1!$A$13:$D$744,4,FALSE)</f>
        <v>0</v>
      </c>
      <c r="Y458" s="245" t="e">
        <f>+VLOOKUP(X458,bd_lista!$A$3:$C$590,3,FALSE)</f>
        <v>#N/A</v>
      </c>
      <c r="Z458" s="305">
        <f>+X458</f>
        <v>0</v>
      </c>
      <c r="AA458" s="306" t="e">
        <f>+Y458</f>
        <v>#N/A</v>
      </c>
    </row>
    <row r="459" spans="1:27" customFormat="1" ht="15" hidden="1" customHeight="1">
      <c r="A459" s="32">
        <v>1204</v>
      </c>
      <c r="B459" s="453"/>
      <c r="C459" s="250" t="str">
        <f>+VLOOKUP(A459,bd_lista!$A$3:$C$590,3,FALSE)</f>
        <v>Gobierno Autónomo Municipal de Achocalla</v>
      </c>
      <c r="D459" s="455"/>
      <c r="E459" s="247" t="s">
        <v>1312</v>
      </c>
      <c r="F459" s="246">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6">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6">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6">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6">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6">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6">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6">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6">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6">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6">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6">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6">
        <f t="shared" ca="1" si="14"/>
        <v>0</v>
      </c>
      <c r="S459" s="253">
        <f ca="1">+R458+R459</f>
        <v>0</v>
      </c>
      <c r="T459" s="246">
        <f ca="1">+S459</f>
        <v>0</v>
      </c>
      <c r="U459" s="245">
        <f t="shared" si="15"/>
        <v>2</v>
      </c>
      <c r="V459" s="348" t="str">
        <f>+VLOOKUP(A459,bd_lista!$A$3:$E$590,5,FALSE)</f>
        <v>Gobiernos Autonomos Municipales</v>
      </c>
      <c r="W459" s="457"/>
      <c r="X459" s="245">
        <f>+VLOOKUP(A459,[2]Sheet1!$A$13:$D$744,4,FALSE)</f>
        <v>0</v>
      </c>
      <c r="Y459" s="245" t="e">
        <f>+VLOOKUP(X459,bd_lista!$A$3:$C$590,3,FALSE)</f>
        <v>#N/A</v>
      </c>
      <c r="Z459" s="303"/>
      <c r="AA459" s="304"/>
    </row>
    <row r="460" spans="1:27" customFormat="1" ht="15" hidden="1" customHeight="1">
      <c r="A460" s="32">
        <v>1205</v>
      </c>
      <c r="B460" s="452">
        <f>+A460</f>
        <v>1205</v>
      </c>
      <c r="C460" s="250" t="str">
        <f>+VLOOKUP(A460,bd_lista!$A$3:$C$590,3,FALSE)</f>
        <v>Gobierno Autónomo Municipal de El Alto de La Paz</v>
      </c>
      <c r="D460" s="454" t="str">
        <f>+C460</f>
        <v>Gobierno Autónomo Municipal de El Alto de La Paz</v>
      </c>
      <c r="E460" s="245" t="s">
        <v>1311</v>
      </c>
      <c r="F460" s="246">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6">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6">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6">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6">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6">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6">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6">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6">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6">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6">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6">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6">
        <f t="shared" ca="1" si="14"/>
        <v>0</v>
      </c>
      <c r="S460" s="253"/>
      <c r="T460" s="246">
        <f ca="1">+T461</f>
        <v>0</v>
      </c>
      <c r="U460" s="245">
        <f t="shared" si="15"/>
        <v>1</v>
      </c>
      <c r="V460" s="348" t="str">
        <f>+VLOOKUP(A460,bd_lista!$A$3:$E$590,5,FALSE)</f>
        <v>Gobiernos Autonomos Municipales</v>
      </c>
      <c r="W460" s="456" t="str">
        <f>+V460</f>
        <v>Gobiernos Autonomos Municipales</v>
      </c>
      <c r="X460" s="245">
        <f>+VLOOKUP(A460,[2]Sheet1!$A$13:$D$744,4,FALSE)</f>
        <v>0</v>
      </c>
      <c r="Y460" s="245" t="e">
        <f>+VLOOKUP(X460,bd_lista!$A$3:$C$590,3,FALSE)</f>
        <v>#N/A</v>
      </c>
      <c r="Z460" s="305">
        <f>+X460</f>
        <v>0</v>
      </c>
      <c r="AA460" s="306" t="e">
        <f>+Y460</f>
        <v>#N/A</v>
      </c>
    </row>
    <row r="461" spans="1:27" customFormat="1" ht="15" hidden="1" customHeight="1">
      <c r="A461" s="32">
        <v>1205</v>
      </c>
      <c r="B461" s="453"/>
      <c r="C461" s="250" t="str">
        <f>+VLOOKUP(A461,bd_lista!$A$3:$C$590,3,FALSE)</f>
        <v>Gobierno Autónomo Municipal de El Alto de La Paz</v>
      </c>
      <c r="D461" s="455"/>
      <c r="E461" s="247" t="s">
        <v>1312</v>
      </c>
      <c r="F461" s="246">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6">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6">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6">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6">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6">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6">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6">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6">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6">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6">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6">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6">
        <f t="shared" ca="1" si="14"/>
        <v>0</v>
      </c>
      <c r="S461" s="253">
        <f ca="1">+R460+R461</f>
        <v>0</v>
      </c>
      <c r="T461" s="246">
        <f ca="1">+S461</f>
        <v>0</v>
      </c>
      <c r="U461" s="245">
        <f t="shared" si="15"/>
        <v>2</v>
      </c>
      <c r="V461" s="348" t="str">
        <f>+VLOOKUP(A461,bd_lista!$A$3:$E$590,5,FALSE)</f>
        <v>Gobiernos Autonomos Municipales</v>
      </c>
      <c r="W461" s="457"/>
      <c r="X461" s="245">
        <f>+VLOOKUP(A461,[2]Sheet1!$A$13:$D$744,4,FALSE)</f>
        <v>0</v>
      </c>
      <c r="Y461" s="245" t="e">
        <f>+VLOOKUP(X461,bd_lista!$A$3:$C$590,3,FALSE)</f>
        <v>#N/A</v>
      </c>
      <c r="Z461" s="303"/>
      <c r="AA461" s="304"/>
    </row>
    <row r="462" spans="1:27" customFormat="1" ht="15" hidden="1" customHeight="1">
      <c r="A462" s="32">
        <v>1206</v>
      </c>
      <c r="B462" s="452">
        <f>+A462</f>
        <v>1206</v>
      </c>
      <c r="C462" s="250" t="str">
        <f>+VLOOKUP(A462,bd_lista!$A$3:$C$590,3,FALSE)</f>
        <v>Gobierno Autónomo Municipal de Viacha</v>
      </c>
      <c r="D462" s="454" t="str">
        <f>+C462</f>
        <v>Gobierno Autónomo Municipal de Viacha</v>
      </c>
      <c r="E462" s="245" t="s">
        <v>1311</v>
      </c>
      <c r="F462" s="246">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6">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6">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6">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6">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6">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6">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6">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6">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6">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6">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6">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6">
        <f t="shared" ca="1" si="14"/>
        <v>0</v>
      </c>
      <c r="S462" s="253"/>
      <c r="T462" s="246">
        <f ca="1">+T463</f>
        <v>0</v>
      </c>
      <c r="U462" s="245">
        <f t="shared" si="15"/>
        <v>1</v>
      </c>
      <c r="V462" s="348" t="str">
        <f>+VLOOKUP(A462,bd_lista!$A$3:$E$590,5,FALSE)</f>
        <v>Gobiernos Autonomos Municipales</v>
      </c>
      <c r="W462" s="456" t="str">
        <f>+V462</f>
        <v>Gobiernos Autonomos Municipales</v>
      </c>
      <c r="X462" s="245">
        <f>+VLOOKUP(A462,[2]Sheet1!$A$13:$D$744,4,FALSE)</f>
        <v>0</v>
      </c>
      <c r="Y462" s="245" t="e">
        <f>+VLOOKUP(X462,bd_lista!$A$3:$C$590,3,FALSE)</f>
        <v>#N/A</v>
      </c>
      <c r="Z462" s="305">
        <f>+X462</f>
        <v>0</v>
      </c>
      <c r="AA462" s="306" t="e">
        <f>+Y462</f>
        <v>#N/A</v>
      </c>
    </row>
    <row r="463" spans="1:27" customFormat="1" ht="15" hidden="1" customHeight="1">
      <c r="A463" s="32">
        <v>1206</v>
      </c>
      <c r="B463" s="453"/>
      <c r="C463" s="250" t="str">
        <f>+VLOOKUP(A463,bd_lista!$A$3:$C$590,3,FALSE)</f>
        <v>Gobierno Autónomo Municipal de Viacha</v>
      </c>
      <c r="D463" s="455"/>
      <c r="E463" s="247" t="s">
        <v>1312</v>
      </c>
      <c r="F463" s="246">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6">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6">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6">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6">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6">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6">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6">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6">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6">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6">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6">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6">
        <f t="shared" ca="1" si="14"/>
        <v>0</v>
      </c>
      <c r="S463" s="253">
        <f ca="1">+R462+R463</f>
        <v>0</v>
      </c>
      <c r="T463" s="246">
        <f ca="1">+S463</f>
        <v>0</v>
      </c>
      <c r="U463" s="245">
        <f t="shared" si="15"/>
        <v>2</v>
      </c>
      <c r="V463" s="348" t="str">
        <f>+VLOOKUP(A463,bd_lista!$A$3:$E$590,5,FALSE)</f>
        <v>Gobiernos Autonomos Municipales</v>
      </c>
      <c r="W463" s="457"/>
      <c r="X463" s="245">
        <f>+VLOOKUP(A463,[2]Sheet1!$A$13:$D$744,4,FALSE)</f>
        <v>0</v>
      </c>
      <c r="Y463" s="245" t="e">
        <f>+VLOOKUP(X463,bd_lista!$A$3:$C$590,3,FALSE)</f>
        <v>#N/A</v>
      </c>
      <c r="Z463" s="303"/>
      <c r="AA463" s="304"/>
    </row>
    <row r="464" spans="1:27" customFormat="1" ht="15" hidden="1" customHeight="1">
      <c r="A464" s="32">
        <v>1207</v>
      </c>
      <c r="B464" s="452">
        <f>+A464</f>
        <v>1207</v>
      </c>
      <c r="C464" s="250" t="str">
        <f>+VLOOKUP(A464,bd_lista!$A$3:$C$590,3,FALSE)</f>
        <v>Gobierno Autónomo Municipal de Guaqui</v>
      </c>
      <c r="D464" s="454" t="str">
        <f>+C464</f>
        <v>Gobierno Autónomo Municipal de Guaqui</v>
      </c>
      <c r="E464" s="245" t="s">
        <v>1311</v>
      </c>
      <c r="F464" s="246">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6">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6">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6">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6">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6">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6">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6">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6">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6">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6">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6">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6">
        <f t="shared" ca="1" si="14"/>
        <v>0</v>
      </c>
      <c r="S464" s="253"/>
      <c r="T464" s="246">
        <f ca="1">+T465</f>
        <v>0</v>
      </c>
      <c r="U464" s="245">
        <f t="shared" si="15"/>
        <v>1</v>
      </c>
      <c r="V464" s="348" t="str">
        <f>+VLOOKUP(A464,bd_lista!$A$3:$E$590,5,FALSE)</f>
        <v>Gobiernos Autonomos Municipales</v>
      </c>
      <c r="W464" s="456" t="str">
        <f>+V464</f>
        <v>Gobiernos Autonomos Municipales</v>
      </c>
      <c r="X464" s="245">
        <f>+VLOOKUP(A464,[2]Sheet1!$A$13:$D$744,4,FALSE)</f>
        <v>0</v>
      </c>
      <c r="Y464" s="245" t="e">
        <f>+VLOOKUP(X464,bd_lista!$A$3:$C$590,3,FALSE)</f>
        <v>#N/A</v>
      </c>
      <c r="Z464" s="305">
        <f>+X464</f>
        <v>0</v>
      </c>
      <c r="AA464" s="306" t="e">
        <f>+Y464</f>
        <v>#N/A</v>
      </c>
    </row>
    <row r="465" spans="1:27" customFormat="1" ht="15" hidden="1" customHeight="1">
      <c r="A465" s="32">
        <v>1207</v>
      </c>
      <c r="B465" s="453"/>
      <c r="C465" s="250" t="str">
        <f>+VLOOKUP(A465,bd_lista!$A$3:$C$590,3,FALSE)</f>
        <v>Gobierno Autónomo Municipal de Guaqui</v>
      </c>
      <c r="D465" s="455"/>
      <c r="E465" s="247" t="s">
        <v>1312</v>
      </c>
      <c r="F465" s="246">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6">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6">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6">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6">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6">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6">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6">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6">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6">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6">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6">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6">
        <f t="shared" ca="1" si="14"/>
        <v>0</v>
      </c>
      <c r="S465" s="253">
        <f ca="1">+R464+R465</f>
        <v>0</v>
      </c>
      <c r="T465" s="246">
        <f ca="1">+S465</f>
        <v>0</v>
      </c>
      <c r="U465" s="245">
        <f t="shared" si="15"/>
        <v>2</v>
      </c>
      <c r="V465" s="348" t="str">
        <f>+VLOOKUP(A465,bd_lista!$A$3:$E$590,5,FALSE)</f>
        <v>Gobiernos Autonomos Municipales</v>
      </c>
      <c r="W465" s="457"/>
      <c r="X465" s="245">
        <f>+VLOOKUP(A465,[2]Sheet1!$A$13:$D$744,4,FALSE)</f>
        <v>0</v>
      </c>
      <c r="Y465" s="245" t="e">
        <f>+VLOOKUP(X465,bd_lista!$A$3:$C$590,3,FALSE)</f>
        <v>#N/A</v>
      </c>
      <c r="Z465" s="303"/>
      <c r="AA465" s="304"/>
    </row>
    <row r="466" spans="1:27" customFormat="1" ht="15" hidden="1" customHeight="1">
      <c r="A466" s="32">
        <v>1208</v>
      </c>
      <c r="B466" s="452">
        <f>+A466</f>
        <v>1208</v>
      </c>
      <c r="C466" s="250" t="str">
        <f>+VLOOKUP(A466,bd_lista!$A$3:$C$590,3,FALSE)</f>
        <v>Gobierno Autónomo Municipal de Tiahuanacu</v>
      </c>
      <c r="D466" s="454" t="str">
        <f>+C466</f>
        <v>Gobierno Autónomo Municipal de Tiahuanacu</v>
      </c>
      <c r="E466" s="245" t="s">
        <v>1311</v>
      </c>
      <c r="F466" s="246">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6">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6">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6">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6">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6">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6">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6">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6">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6">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6">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6">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6">
        <f t="shared" ca="1" si="14"/>
        <v>0</v>
      </c>
      <c r="S466" s="253"/>
      <c r="T466" s="246">
        <f ca="1">+T467</f>
        <v>0</v>
      </c>
      <c r="U466" s="245">
        <f t="shared" si="15"/>
        <v>1</v>
      </c>
      <c r="V466" s="348" t="str">
        <f>+VLOOKUP(A466,bd_lista!$A$3:$E$590,5,FALSE)</f>
        <v>Gobiernos Autonomos Municipales</v>
      </c>
      <c r="W466" s="456" t="str">
        <f>+V466</f>
        <v>Gobiernos Autonomos Municipales</v>
      </c>
      <c r="X466" s="245">
        <f>+VLOOKUP(A466,[2]Sheet1!$A$13:$D$744,4,FALSE)</f>
        <v>0</v>
      </c>
      <c r="Y466" s="245" t="e">
        <f>+VLOOKUP(X466,bd_lista!$A$3:$C$590,3,FALSE)</f>
        <v>#N/A</v>
      </c>
      <c r="Z466" s="305">
        <f>+X466</f>
        <v>0</v>
      </c>
      <c r="AA466" s="306" t="e">
        <f>+Y466</f>
        <v>#N/A</v>
      </c>
    </row>
    <row r="467" spans="1:27" customFormat="1" ht="15" hidden="1" customHeight="1">
      <c r="A467" s="32">
        <v>1208</v>
      </c>
      <c r="B467" s="453"/>
      <c r="C467" s="250" t="str">
        <f>+VLOOKUP(A467,bd_lista!$A$3:$C$590,3,FALSE)</f>
        <v>Gobierno Autónomo Municipal de Tiahuanacu</v>
      </c>
      <c r="D467" s="455"/>
      <c r="E467" s="247" t="s">
        <v>1312</v>
      </c>
      <c r="F467" s="246">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6">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6">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6">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6">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6">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6">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6">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6">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6">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6">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6">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6">
        <f t="shared" ca="1" si="14"/>
        <v>0</v>
      </c>
      <c r="S467" s="253">
        <f ca="1">+R466+R467</f>
        <v>0</v>
      </c>
      <c r="T467" s="246">
        <f ca="1">+S467</f>
        <v>0</v>
      </c>
      <c r="U467" s="245">
        <f t="shared" si="15"/>
        <v>2</v>
      </c>
      <c r="V467" s="348" t="str">
        <f>+VLOOKUP(A467,bd_lista!$A$3:$E$590,5,FALSE)</f>
        <v>Gobiernos Autonomos Municipales</v>
      </c>
      <c r="W467" s="457"/>
      <c r="X467" s="245">
        <f>+VLOOKUP(A467,[2]Sheet1!$A$13:$D$744,4,FALSE)</f>
        <v>0</v>
      </c>
      <c r="Y467" s="245" t="e">
        <f>+VLOOKUP(X467,bd_lista!$A$3:$C$590,3,FALSE)</f>
        <v>#N/A</v>
      </c>
      <c r="Z467" s="303"/>
      <c r="AA467" s="304"/>
    </row>
    <row r="468" spans="1:27" customFormat="1" ht="15" hidden="1" customHeight="1">
      <c r="A468" s="32">
        <v>1209</v>
      </c>
      <c r="B468" s="452">
        <f>+A468</f>
        <v>1209</v>
      </c>
      <c r="C468" s="250" t="str">
        <f>+VLOOKUP(A468,bd_lista!$A$3:$C$590,3,FALSE)</f>
        <v>Gobierno Autónomo Municipal de Desaguadero</v>
      </c>
      <c r="D468" s="454" t="str">
        <f>+C468</f>
        <v>Gobierno Autónomo Municipal de Desaguadero</v>
      </c>
      <c r="E468" s="245" t="s">
        <v>1311</v>
      </c>
      <c r="F468" s="246">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6">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6">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6">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6">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6">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6">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6">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6">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6">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6">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6">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6">
        <f t="shared" ca="1" si="14"/>
        <v>0</v>
      </c>
      <c r="S468" s="253"/>
      <c r="T468" s="246">
        <f ca="1">+T469</f>
        <v>0</v>
      </c>
      <c r="U468" s="245">
        <f t="shared" si="15"/>
        <v>1</v>
      </c>
      <c r="V468" s="348" t="str">
        <f>+VLOOKUP(A468,bd_lista!$A$3:$E$590,5,FALSE)</f>
        <v>Gobiernos Autonomos Municipales</v>
      </c>
      <c r="W468" s="456" t="str">
        <f>+V468</f>
        <v>Gobiernos Autonomos Municipales</v>
      </c>
      <c r="X468" s="245">
        <f>+VLOOKUP(A468,[2]Sheet1!$A$13:$D$744,4,FALSE)</f>
        <v>0</v>
      </c>
      <c r="Y468" s="245" t="e">
        <f>+VLOOKUP(X468,bd_lista!$A$3:$C$590,3,FALSE)</f>
        <v>#N/A</v>
      </c>
      <c r="Z468" s="305">
        <f>+X468</f>
        <v>0</v>
      </c>
      <c r="AA468" s="306" t="e">
        <f>+Y468</f>
        <v>#N/A</v>
      </c>
    </row>
    <row r="469" spans="1:27" customFormat="1" ht="15" hidden="1" customHeight="1">
      <c r="A469" s="32">
        <v>1209</v>
      </c>
      <c r="B469" s="453"/>
      <c r="C469" s="250" t="str">
        <f>+VLOOKUP(A469,bd_lista!$A$3:$C$590,3,FALSE)</f>
        <v>Gobierno Autónomo Municipal de Desaguadero</v>
      </c>
      <c r="D469" s="455"/>
      <c r="E469" s="247" t="s">
        <v>1312</v>
      </c>
      <c r="F469" s="246">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6">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6">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6">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6">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6">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6">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6">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6">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6">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6">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6">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6">
        <f t="shared" ca="1" si="14"/>
        <v>0</v>
      </c>
      <c r="S469" s="253">
        <f ca="1">+R468+R469</f>
        <v>0</v>
      </c>
      <c r="T469" s="246">
        <f ca="1">+S469</f>
        <v>0</v>
      </c>
      <c r="U469" s="245">
        <f t="shared" si="15"/>
        <v>2</v>
      </c>
      <c r="V469" s="348" t="str">
        <f>+VLOOKUP(A469,bd_lista!$A$3:$E$590,5,FALSE)</f>
        <v>Gobiernos Autonomos Municipales</v>
      </c>
      <c r="W469" s="457"/>
      <c r="X469" s="245">
        <f>+VLOOKUP(A469,[2]Sheet1!$A$13:$D$744,4,FALSE)</f>
        <v>0</v>
      </c>
      <c r="Y469" s="245" t="e">
        <f>+VLOOKUP(X469,bd_lista!$A$3:$C$590,3,FALSE)</f>
        <v>#N/A</v>
      </c>
      <c r="Z469" s="303"/>
      <c r="AA469" s="304"/>
    </row>
    <row r="470" spans="1:27" customFormat="1" ht="15" hidden="1" customHeight="1">
      <c r="A470" s="32">
        <v>1210</v>
      </c>
      <c r="B470" s="452">
        <f>+A470</f>
        <v>1210</v>
      </c>
      <c r="C470" s="250" t="str">
        <f>+VLOOKUP(A470,bd_lista!$A$3:$C$590,3,FALSE)</f>
        <v>Gobierno Autónomo Municipal de Caranavi</v>
      </c>
      <c r="D470" s="454" t="str">
        <f>+C470</f>
        <v>Gobierno Autónomo Municipal de Caranavi</v>
      </c>
      <c r="E470" s="245" t="s">
        <v>1311</v>
      </c>
      <c r="F470" s="246">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6">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6">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6">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6">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6">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6">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6">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6">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6">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6">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6">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6">
        <f t="shared" ca="1" si="14"/>
        <v>0</v>
      </c>
      <c r="S470" s="253"/>
      <c r="T470" s="246">
        <f ca="1">+T471</f>
        <v>0</v>
      </c>
      <c r="U470" s="245">
        <f t="shared" si="15"/>
        <v>1</v>
      </c>
      <c r="V470" s="348" t="str">
        <f>+VLOOKUP(A470,bd_lista!$A$3:$E$590,5,FALSE)</f>
        <v>Gobiernos Autonomos Municipales</v>
      </c>
      <c r="W470" s="456" t="str">
        <f>+V470</f>
        <v>Gobiernos Autonomos Municipales</v>
      </c>
      <c r="X470" s="245">
        <f>+VLOOKUP(A470,[2]Sheet1!$A$13:$D$744,4,FALSE)</f>
        <v>0</v>
      </c>
      <c r="Y470" s="245" t="e">
        <f>+VLOOKUP(X470,bd_lista!$A$3:$C$590,3,FALSE)</f>
        <v>#N/A</v>
      </c>
      <c r="Z470" s="305">
        <f>+X470</f>
        <v>0</v>
      </c>
      <c r="AA470" s="306" t="e">
        <f>+Y470</f>
        <v>#N/A</v>
      </c>
    </row>
    <row r="471" spans="1:27" customFormat="1" ht="15" hidden="1" customHeight="1">
      <c r="A471" s="32">
        <v>1210</v>
      </c>
      <c r="B471" s="453"/>
      <c r="C471" s="250" t="str">
        <f>+VLOOKUP(A471,bd_lista!$A$3:$C$590,3,FALSE)</f>
        <v>Gobierno Autónomo Municipal de Caranavi</v>
      </c>
      <c r="D471" s="455"/>
      <c r="E471" s="247" t="s">
        <v>1312</v>
      </c>
      <c r="F471" s="246">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6">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6">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6">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6">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6">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6">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6">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6">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6">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6">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6">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6">
        <f t="shared" ca="1" si="14"/>
        <v>0</v>
      </c>
      <c r="S471" s="253">
        <f ca="1">+R470+R471</f>
        <v>0</v>
      </c>
      <c r="T471" s="246">
        <f ca="1">+S471</f>
        <v>0</v>
      </c>
      <c r="U471" s="245">
        <f t="shared" si="15"/>
        <v>2</v>
      </c>
      <c r="V471" s="348" t="str">
        <f>+VLOOKUP(A471,bd_lista!$A$3:$E$590,5,FALSE)</f>
        <v>Gobiernos Autonomos Municipales</v>
      </c>
      <c r="W471" s="457"/>
      <c r="X471" s="245">
        <f>+VLOOKUP(A471,[2]Sheet1!$A$13:$D$744,4,FALSE)</f>
        <v>0</v>
      </c>
      <c r="Y471" s="245" t="e">
        <f>+VLOOKUP(X471,bd_lista!$A$3:$C$590,3,FALSE)</f>
        <v>#N/A</v>
      </c>
      <c r="Z471" s="303"/>
      <c r="AA471" s="304"/>
    </row>
    <row r="472" spans="1:27" customFormat="1" ht="15" hidden="1" customHeight="1">
      <c r="A472" s="32">
        <v>1211</v>
      </c>
      <c r="B472" s="452">
        <f>+A472</f>
        <v>1211</v>
      </c>
      <c r="C472" s="250" t="str">
        <f>+VLOOKUP(A472,bd_lista!$A$3:$C$590,3,FALSE)</f>
        <v>Gobierno Autónomo Municipal de Sica Sica (Villa Aroma)</v>
      </c>
      <c r="D472" s="454" t="str">
        <f>+C472</f>
        <v>Gobierno Autónomo Municipal de Sica Sica (Villa Aroma)</v>
      </c>
      <c r="E472" s="245" t="s">
        <v>1311</v>
      </c>
      <c r="F472" s="246">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6">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6">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6">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6">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6">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6">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6">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6">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6">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6">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6">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6">
        <f t="shared" ca="1" si="14"/>
        <v>0</v>
      </c>
      <c r="S472" s="253"/>
      <c r="T472" s="246">
        <f ca="1">+T473</f>
        <v>0</v>
      </c>
      <c r="U472" s="245">
        <f t="shared" si="15"/>
        <v>1</v>
      </c>
      <c r="V472" s="348" t="str">
        <f>+VLOOKUP(A472,bd_lista!$A$3:$E$590,5,FALSE)</f>
        <v>Gobiernos Autonomos Municipales</v>
      </c>
      <c r="W472" s="456" t="str">
        <f>+V472</f>
        <v>Gobiernos Autonomos Municipales</v>
      </c>
      <c r="X472" s="245">
        <f>+VLOOKUP(A472,[2]Sheet1!$A$13:$D$744,4,FALSE)</f>
        <v>0</v>
      </c>
      <c r="Y472" s="245" t="e">
        <f>+VLOOKUP(X472,bd_lista!$A$3:$C$590,3,FALSE)</f>
        <v>#N/A</v>
      </c>
      <c r="Z472" s="305">
        <f>+X472</f>
        <v>0</v>
      </c>
      <c r="AA472" s="306" t="e">
        <f>+Y472</f>
        <v>#N/A</v>
      </c>
    </row>
    <row r="473" spans="1:27" customFormat="1" ht="15" hidden="1" customHeight="1">
      <c r="A473" s="32">
        <v>1211</v>
      </c>
      <c r="B473" s="453"/>
      <c r="C473" s="250" t="str">
        <f>+VLOOKUP(A473,bd_lista!$A$3:$C$590,3,FALSE)</f>
        <v>Gobierno Autónomo Municipal de Sica Sica (Villa Aroma)</v>
      </c>
      <c r="D473" s="455"/>
      <c r="E473" s="247" t="s">
        <v>1312</v>
      </c>
      <c r="F473" s="246">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6">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6">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6">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6">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6">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6">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6">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6">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6">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6">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6">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6">
        <f t="shared" ca="1" si="14"/>
        <v>0</v>
      </c>
      <c r="S473" s="253">
        <f ca="1">+R472+R473</f>
        <v>0</v>
      </c>
      <c r="T473" s="246">
        <f ca="1">+S473</f>
        <v>0</v>
      </c>
      <c r="U473" s="245">
        <f t="shared" si="15"/>
        <v>2</v>
      </c>
      <c r="V473" s="348" t="str">
        <f>+VLOOKUP(A473,bd_lista!$A$3:$E$590,5,FALSE)</f>
        <v>Gobiernos Autonomos Municipales</v>
      </c>
      <c r="W473" s="457"/>
      <c r="X473" s="245">
        <f>+VLOOKUP(A473,[2]Sheet1!$A$13:$D$744,4,FALSE)</f>
        <v>0</v>
      </c>
      <c r="Y473" s="245" t="e">
        <f>+VLOOKUP(X473,bd_lista!$A$3:$C$590,3,FALSE)</f>
        <v>#N/A</v>
      </c>
      <c r="Z473" s="303"/>
      <c r="AA473" s="304"/>
    </row>
    <row r="474" spans="1:27" customFormat="1" ht="27" hidden="1" customHeight="1">
      <c r="A474" s="32">
        <v>1212</v>
      </c>
      <c r="B474" s="452">
        <f>+A474</f>
        <v>1212</v>
      </c>
      <c r="C474" s="250" t="str">
        <f>+VLOOKUP(A474,bd_lista!$A$3:$C$590,3,FALSE)</f>
        <v>Gobierno Autónomo Municipal de Umala</v>
      </c>
      <c r="D474" s="454" t="str">
        <f>+C474</f>
        <v>Gobierno Autónomo Municipal de Umala</v>
      </c>
      <c r="E474" s="245" t="s">
        <v>1311</v>
      </c>
      <c r="F474" s="246">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6">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6">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6">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6">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6">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6">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6">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6">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6">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6">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6">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6">
        <f t="shared" ca="1" si="14"/>
        <v>0</v>
      </c>
      <c r="S474" s="253"/>
      <c r="T474" s="246">
        <f ca="1">+T475</f>
        <v>0</v>
      </c>
      <c r="U474" s="245">
        <f t="shared" si="15"/>
        <v>1</v>
      </c>
      <c r="V474" s="348" t="str">
        <f>+VLOOKUP(A474,bd_lista!$A$3:$E$590,5,FALSE)</f>
        <v>Gobiernos Autonomos Municipales</v>
      </c>
      <c r="W474" s="456" t="str">
        <f>+V474</f>
        <v>Gobiernos Autonomos Municipales</v>
      </c>
      <c r="X474" s="245">
        <f>+VLOOKUP(A474,[2]Sheet1!$A$13:$D$744,4,FALSE)</f>
        <v>0</v>
      </c>
      <c r="Y474" s="245" t="e">
        <f>+VLOOKUP(X474,bd_lista!$A$3:$C$590,3,FALSE)</f>
        <v>#N/A</v>
      </c>
      <c r="Z474" s="305">
        <f>+X474</f>
        <v>0</v>
      </c>
      <c r="AA474" s="306" t="e">
        <f>+Y474</f>
        <v>#N/A</v>
      </c>
    </row>
    <row r="475" spans="1:27" customFormat="1" ht="27" hidden="1" customHeight="1">
      <c r="A475" s="32">
        <v>1212</v>
      </c>
      <c r="B475" s="453"/>
      <c r="C475" s="250" t="str">
        <f>+VLOOKUP(A475,bd_lista!$A$3:$C$590,3,FALSE)</f>
        <v>Gobierno Autónomo Municipal de Umala</v>
      </c>
      <c r="D475" s="455"/>
      <c r="E475" s="247" t="s">
        <v>1312</v>
      </c>
      <c r="F475" s="246">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6">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6">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6">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6">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6">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6">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6">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6">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6">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6">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6">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6">
        <f t="shared" ca="1" si="14"/>
        <v>0</v>
      </c>
      <c r="S475" s="253">
        <f ca="1">+R474+R475</f>
        <v>0</v>
      </c>
      <c r="T475" s="246">
        <f ca="1">+S475</f>
        <v>0</v>
      </c>
      <c r="U475" s="245">
        <f t="shared" si="15"/>
        <v>2</v>
      </c>
      <c r="V475" s="348" t="str">
        <f>+VLOOKUP(A475,bd_lista!$A$3:$E$590,5,FALSE)</f>
        <v>Gobiernos Autonomos Municipales</v>
      </c>
      <c r="W475" s="457"/>
      <c r="X475" s="245">
        <f>+VLOOKUP(A475,[2]Sheet1!$A$13:$D$744,4,FALSE)</f>
        <v>0</v>
      </c>
      <c r="Y475" s="245" t="e">
        <f>+VLOOKUP(X475,bd_lista!$A$3:$C$590,3,FALSE)</f>
        <v>#N/A</v>
      </c>
      <c r="Z475" s="303"/>
      <c r="AA475" s="304"/>
    </row>
    <row r="476" spans="1:27" customFormat="1" ht="15" hidden="1" customHeight="1">
      <c r="A476" s="32">
        <v>1213</v>
      </c>
      <c r="B476" s="452">
        <f>+A476</f>
        <v>1213</v>
      </c>
      <c r="C476" s="250" t="str">
        <f>+VLOOKUP(A476,bd_lista!$A$3:$C$590,3,FALSE)</f>
        <v>Gobierno Autónomo Municipal de Ayo Ayo</v>
      </c>
      <c r="D476" s="454" t="str">
        <f>+C476</f>
        <v>Gobierno Autónomo Municipal de Ayo Ayo</v>
      </c>
      <c r="E476" s="245" t="s">
        <v>1311</v>
      </c>
      <c r="F476" s="246">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6">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6">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6">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6">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6">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6">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6">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6">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6">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6">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6">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6">
        <f t="shared" ref="R476:R539" ca="1" si="16">+SUM(F476:Q476)</f>
        <v>0</v>
      </c>
      <c r="S476" s="253"/>
      <c r="T476" s="246">
        <f ca="1">+T477</f>
        <v>0</v>
      </c>
      <c r="U476" s="245">
        <f t="shared" ref="U476:U539" si="17">+IF(E476="Débitos",1,2)</f>
        <v>1</v>
      </c>
      <c r="V476" s="348" t="str">
        <f>+VLOOKUP(A476,bd_lista!$A$3:$E$590,5,FALSE)</f>
        <v>Gobiernos Autonomos Municipales</v>
      </c>
      <c r="W476" s="456" t="str">
        <f>+V476</f>
        <v>Gobiernos Autonomos Municipales</v>
      </c>
      <c r="X476" s="245">
        <f>+VLOOKUP(A476,[2]Sheet1!$A$13:$D$744,4,FALSE)</f>
        <v>0</v>
      </c>
      <c r="Y476" s="245" t="e">
        <f>+VLOOKUP(X476,bd_lista!$A$3:$C$590,3,FALSE)</f>
        <v>#N/A</v>
      </c>
      <c r="Z476" s="305">
        <f>+X476</f>
        <v>0</v>
      </c>
      <c r="AA476" s="306" t="e">
        <f>+Y476</f>
        <v>#N/A</v>
      </c>
    </row>
    <row r="477" spans="1:27" customFormat="1" ht="15" hidden="1" customHeight="1">
      <c r="A477" s="32">
        <v>1213</v>
      </c>
      <c r="B477" s="453"/>
      <c r="C477" s="250" t="str">
        <f>+VLOOKUP(A477,bd_lista!$A$3:$C$590,3,FALSE)</f>
        <v>Gobierno Autónomo Municipal de Ayo Ayo</v>
      </c>
      <c r="D477" s="455"/>
      <c r="E477" s="247" t="s">
        <v>1312</v>
      </c>
      <c r="F477" s="246">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6">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6">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6">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6">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6">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6">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6">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6">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6">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6">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6">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6">
        <f t="shared" ca="1" si="16"/>
        <v>0</v>
      </c>
      <c r="S477" s="253">
        <f ca="1">+R476+R477</f>
        <v>0</v>
      </c>
      <c r="T477" s="246">
        <f ca="1">+S477</f>
        <v>0</v>
      </c>
      <c r="U477" s="245">
        <f t="shared" si="17"/>
        <v>2</v>
      </c>
      <c r="V477" s="348" t="str">
        <f>+VLOOKUP(A477,bd_lista!$A$3:$E$590,5,FALSE)</f>
        <v>Gobiernos Autonomos Municipales</v>
      </c>
      <c r="W477" s="457"/>
      <c r="X477" s="245">
        <f>+VLOOKUP(A477,[2]Sheet1!$A$13:$D$744,4,FALSE)</f>
        <v>0</v>
      </c>
      <c r="Y477" s="245" t="e">
        <f>+VLOOKUP(X477,bd_lista!$A$3:$C$590,3,FALSE)</f>
        <v>#N/A</v>
      </c>
      <c r="Z477" s="303"/>
      <c r="AA477" s="304"/>
    </row>
    <row r="478" spans="1:27" customFormat="1" ht="15" hidden="1" customHeight="1">
      <c r="A478" s="32">
        <v>1214</v>
      </c>
      <c r="B478" s="452">
        <f>+A478</f>
        <v>1214</v>
      </c>
      <c r="C478" s="250" t="str">
        <f>+VLOOKUP(A478,bd_lista!$A$3:$C$590,3,FALSE)</f>
        <v>Gobierno Autónomo Municipal de Calamarca</v>
      </c>
      <c r="D478" s="454" t="str">
        <f>+C478</f>
        <v>Gobierno Autónomo Municipal de Calamarca</v>
      </c>
      <c r="E478" s="245" t="s">
        <v>1311</v>
      </c>
      <c r="F478" s="246">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6">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6">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6">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6">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6">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6">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6">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6">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6">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6">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6">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6">
        <f t="shared" ca="1" si="16"/>
        <v>0</v>
      </c>
      <c r="S478" s="253"/>
      <c r="T478" s="246">
        <f ca="1">+T479</f>
        <v>0</v>
      </c>
      <c r="U478" s="245">
        <f t="shared" si="17"/>
        <v>1</v>
      </c>
      <c r="V478" s="348" t="str">
        <f>+VLOOKUP(A478,bd_lista!$A$3:$E$590,5,FALSE)</f>
        <v>Gobiernos Autonomos Municipales</v>
      </c>
      <c r="W478" s="456" t="str">
        <f>+V478</f>
        <v>Gobiernos Autonomos Municipales</v>
      </c>
      <c r="X478" s="245">
        <f>+VLOOKUP(A478,[2]Sheet1!$A$13:$D$744,4,FALSE)</f>
        <v>0</v>
      </c>
      <c r="Y478" s="245" t="e">
        <f>+VLOOKUP(X478,bd_lista!$A$3:$C$590,3,FALSE)</f>
        <v>#N/A</v>
      </c>
      <c r="Z478" s="305">
        <f>+X478</f>
        <v>0</v>
      </c>
      <c r="AA478" s="306" t="e">
        <f>+Y478</f>
        <v>#N/A</v>
      </c>
    </row>
    <row r="479" spans="1:27" customFormat="1" ht="15" hidden="1" customHeight="1">
      <c r="A479" s="32">
        <v>1214</v>
      </c>
      <c r="B479" s="453"/>
      <c r="C479" s="250" t="str">
        <f>+VLOOKUP(A479,bd_lista!$A$3:$C$590,3,FALSE)</f>
        <v>Gobierno Autónomo Municipal de Calamarca</v>
      </c>
      <c r="D479" s="455"/>
      <c r="E479" s="247" t="s">
        <v>1312</v>
      </c>
      <c r="F479" s="246">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6">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6">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6">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6">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6">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6">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6">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6">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6">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6">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6">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6">
        <f t="shared" ca="1" si="16"/>
        <v>0</v>
      </c>
      <c r="S479" s="253">
        <f ca="1">+R478+R479</f>
        <v>0</v>
      </c>
      <c r="T479" s="246">
        <f ca="1">+S479</f>
        <v>0</v>
      </c>
      <c r="U479" s="245">
        <f t="shared" si="17"/>
        <v>2</v>
      </c>
      <c r="V479" s="348" t="str">
        <f>+VLOOKUP(A479,bd_lista!$A$3:$E$590,5,FALSE)</f>
        <v>Gobiernos Autonomos Municipales</v>
      </c>
      <c r="W479" s="457"/>
      <c r="X479" s="245">
        <f>+VLOOKUP(A479,[2]Sheet1!$A$13:$D$744,4,FALSE)</f>
        <v>0</v>
      </c>
      <c r="Y479" s="245" t="e">
        <f>+VLOOKUP(X479,bd_lista!$A$3:$C$590,3,FALSE)</f>
        <v>#N/A</v>
      </c>
      <c r="Z479" s="303"/>
      <c r="AA479" s="304"/>
    </row>
    <row r="480" spans="1:27" customFormat="1" ht="15" hidden="1" customHeight="1">
      <c r="A480" s="32">
        <v>1215</v>
      </c>
      <c r="B480" s="452">
        <f>+A480</f>
        <v>1215</v>
      </c>
      <c r="C480" s="250" t="str">
        <f>+VLOOKUP(A480,bd_lista!$A$3:$C$590,3,FALSE)</f>
        <v>Gobierno Autónomo Municipal de Patacamaya</v>
      </c>
      <c r="D480" s="454" t="str">
        <f>+C480</f>
        <v>Gobierno Autónomo Municipal de Patacamaya</v>
      </c>
      <c r="E480" s="245" t="s">
        <v>1311</v>
      </c>
      <c r="F480" s="246">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6">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6">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6">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6">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6">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6">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6">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6">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6">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6">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6">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6">
        <f t="shared" ca="1" si="16"/>
        <v>0</v>
      </c>
      <c r="S480" s="253"/>
      <c r="T480" s="246">
        <f ca="1">+T481</f>
        <v>0</v>
      </c>
      <c r="U480" s="245">
        <f t="shared" si="17"/>
        <v>1</v>
      </c>
      <c r="V480" s="348" t="str">
        <f>+VLOOKUP(A480,bd_lista!$A$3:$E$590,5,FALSE)</f>
        <v>Gobiernos Autonomos Municipales</v>
      </c>
      <c r="W480" s="456" t="str">
        <f>+V480</f>
        <v>Gobiernos Autonomos Municipales</v>
      </c>
      <c r="X480" s="245">
        <f>+VLOOKUP(A480,[2]Sheet1!$A$13:$D$744,4,FALSE)</f>
        <v>0</v>
      </c>
      <c r="Y480" s="245" t="e">
        <f>+VLOOKUP(X480,bd_lista!$A$3:$C$590,3,FALSE)</f>
        <v>#N/A</v>
      </c>
      <c r="Z480" s="305">
        <f>+X480</f>
        <v>0</v>
      </c>
      <c r="AA480" s="306" t="e">
        <f>+Y480</f>
        <v>#N/A</v>
      </c>
    </row>
    <row r="481" spans="1:27" customFormat="1" ht="15" hidden="1" customHeight="1">
      <c r="A481" s="32">
        <v>1215</v>
      </c>
      <c r="B481" s="453"/>
      <c r="C481" s="250" t="str">
        <f>+VLOOKUP(A481,bd_lista!$A$3:$C$590,3,FALSE)</f>
        <v>Gobierno Autónomo Municipal de Patacamaya</v>
      </c>
      <c r="D481" s="455"/>
      <c r="E481" s="247" t="s">
        <v>1312</v>
      </c>
      <c r="F481" s="246">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6">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6">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6">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6">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6">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6">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6">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6">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6">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6">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6">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6">
        <f t="shared" ca="1" si="16"/>
        <v>0</v>
      </c>
      <c r="S481" s="253">
        <f ca="1">+R480+R481</f>
        <v>0</v>
      </c>
      <c r="T481" s="246">
        <f ca="1">+S481</f>
        <v>0</v>
      </c>
      <c r="U481" s="245">
        <f t="shared" si="17"/>
        <v>2</v>
      </c>
      <c r="V481" s="348" t="str">
        <f>+VLOOKUP(A481,bd_lista!$A$3:$E$590,5,FALSE)</f>
        <v>Gobiernos Autonomos Municipales</v>
      </c>
      <c r="W481" s="457"/>
      <c r="X481" s="245">
        <f>+VLOOKUP(A481,[2]Sheet1!$A$13:$D$744,4,FALSE)</f>
        <v>0</v>
      </c>
      <c r="Y481" s="245" t="e">
        <f>+VLOOKUP(X481,bd_lista!$A$3:$C$590,3,FALSE)</f>
        <v>#N/A</v>
      </c>
      <c r="Z481" s="303"/>
      <c r="AA481" s="304"/>
    </row>
    <row r="482" spans="1:27" customFormat="1" ht="15" hidden="1" customHeight="1">
      <c r="A482" s="32">
        <v>1216</v>
      </c>
      <c r="B482" s="452">
        <f>+A482</f>
        <v>1216</v>
      </c>
      <c r="C482" s="250" t="str">
        <f>+VLOOKUP(A482,bd_lista!$A$3:$C$590,3,FALSE)</f>
        <v>Gobierno Autónomo Municipal de Colquencha</v>
      </c>
      <c r="D482" s="454" t="str">
        <f>+C482</f>
        <v>Gobierno Autónomo Municipal de Colquencha</v>
      </c>
      <c r="E482" s="245" t="s">
        <v>1311</v>
      </c>
      <c r="F482" s="246">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6">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6">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6">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6">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6">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6">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6">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6">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6">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6">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6">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6">
        <f t="shared" ca="1" si="16"/>
        <v>0</v>
      </c>
      <c r="S482" s="253"/>
      <c r="T482" s="246">
        <f ca="1">+T483</f>
        <v>0</v>
      </c>
      <c r="U482" s="245">
        <f t="shared" si="17"/>
        <v>1</v>
      </c>
      <c r="V482" s="348" t="str">
        <f>+VLOOKUP(A482,bd_lista!$A$3:$E$590,5,FALSE)</f>
        <v>Gobiernos Autonomos Municipales</v>
      </c>
      <c r="W482" s="456" t="str">
        <f>+V482</f>
        <v>Gobiernos Autonomos Municipales</v>
      </c>
      <c r="X482" s="245">
        <f>+VLOOKUP(A482,[2]Sheet1!$A$13:$D$744,4,FALSE)</f>
        <v>0</v>
      </c>
      <c r="Y482" s="245" t="e">
        <f>+VLOOKUP(X482,bd_lista!$A$3:$C$590,3,FALSE)</f>
        <v>#N/A</v>
      </c>
      <c r="Z482" s="305">
        <f>+X482</f>
        <v>0</v>
      </c>
      <c r="AA482" s="306" t="e">
        <f>+Y482</f>
        <v>#N/A</v>
      </c>
    </row>
    <row r="483" spans="1:27" customFormat="1" ht="15" hidden="1" customHeight="1">
      <c r="A483" s="32">
        <v>1216</v>
      </c>
      <c r="B483" s="453"/>
      <c r="C483" s="250" t="str">
        <f>+VLOOKUP(A483,bd_lista!$A$3:$C$590,3,FALSE)</f>
        <v>Gobierno Autónomo Municipal de Colquencha</v>
      </c>
      <c r="D483" s="455"/>
      <c r="E483" s="247" t="s">
        <v>1312</v>
      </c>
      <c r="F483" s="246">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6">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6">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6">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6">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6">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6">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6">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6">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6">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6">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6">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6">
        <f t="shared" ca="1" si="16"/>
        <v>0</v>
      </c>
      <c r="S483" s="253">
        <f ca="1">+R482+R483</f>
        <v>0</v>
      </c>
      <c r="T483" s="246">
        <f ca="1">+S483</f>
        <v>0</v>
      </c>
      <c r="U483" s="245">
        <f t="shared" si="17"/>
        <v>2</v>
      </c>
      <c r="V483" s="348" t="str">
        <f>+VLOOKUP(A483,bd_lista!$A$3:$E$590,5,FALSE)</f>
        <v>Gobiernos Autonomos Municipales</v>
      </c>
      <c r="W483" s="457"/>
      <c r="X483" s="245">
        <f>+VLOOKUP(A483,[2]Sheet1!$A$13:$D$744,4,FALSE)</f>
        <v>0</v>
      </c>
      <c r="Y483" s="245" t="e">
        <f>+VLOOKUP(X483,bd_lista!$A$3:$C$590,3,FALSE)</f>
        <v>#N/A</v>
      </c>
      <c r="Z483" s="303"/>
      <c r="AA483" s="304"/>
    </row>
    <row r="484" spans="1:27" customFormat="1" ht="15" hidden="1" customHeight="1">
      <c r="A484" s="32">
        <v>1217</v>
      </c>
      <c r="B484" s="452">
        <f>+A484</f>
        <v>1217</v>
      </c>
      <c r="C484" s="250" t="str">
        <f>+VLOOKUP(A484,bd_lista!$A$3:$C$590,3,FALSE)</f>
        <v>Gobierno Autónomo Municipal de Collana</v>
      </c>
      <c r="D484" s="454" t="str">
        <f>+C484</f>
        <v>Gobierno Autónomo Municipal de Collana</v>
      </c>
      <c r="E484" s="245" t="s">
        <v>1311</v>
      </c>
      <c r="F484" s="246">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6">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6">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6">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6">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6">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6">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6">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6">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6">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6">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6">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6">
        <f t="shared" ca="1" si="16"/>
        <v>0</v>
      </c>
      <c r="S484" s="253"/>
      <c r="T484" s="246">
        <f ca="1">+T485</f>
        <v>0</v>
      </c>
      <c r="U484" s="245">
        <f t="shared" si="17"/>
        <v>1</v>
      </c>
      <c r="V484" s="348" t="str">
        <f>+VLOOKUP(A484,bd_lista!$A$3:$E$590,5,FALSE)</f>
        <v>Gobiernos Autonomos Municipales</v>
      </c>
      <c r="W484" s="456" t="str">
        <f>+V484</f>
        <v>Gobiernos Autonomos Municipales</v>
      </c>
      <c r="X484" s="245">
        <f>+VLOOKUP(A484,[2]Sheet1!$A$13:$D$744,4,FALSE)</f>
        <v>0</v>
      </c>
      <c r="Y484" s="245" t="e">
        <f>+VLOOKUP(X484,bd_lista!$A$3:$C$590,3,FALSE)</f>
        <v>#N/A</v>
      </c>
      <c r="Z484" s="305">
        <f>+X484</f>
        <v>0</v>
      </c>
      <c r="AA484" s="306" t="e">
        <f>+Y484</f>
        <v>#N/A</v>
      </c>
    </row>
    <row r="485" spans="1:27" customFormat="1" ht="15" hidden="1" customHeight="1">
      <c r="A485" s="32">
        <v>1217</v>
      </c>
      <c r="B485" s="453"/>
      <c r="C485" s="250" t="str">
        <f>+VLOOKUP(A485,bd_lista!$A$3:$C$590,3,FALSE)</f>
        <v>Gobierno Autónomo Municipal de Collana</v>
      </c>
      <c r="D485" s="455"/>
      <c r="E485" s="247" t="s">
        <v>1312</v>
      </c>
      <c r="F485" s="246">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6">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6">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6">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6">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6">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6">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6">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6">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6">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6">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6">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6">
        <f t="shared" ca="1" si="16"/>
        <v>0</v>
      </c>
      <c r="S485" s="253">
        <f ca="1">+R484+R485</f>
        <v>0</v>
      </c>
      <c r="T485" s="246">
        <f ca="1">+S485</f>
        <v>0</v>
      </c>
      <c r="U485" s="245">
        <f t="shared" si="17"/>
        <v>2</v>
      </c>
      <c r="V485" s="348" t="str">
        <f>+VLOOKUP(A485,bd_lista!$A$3:$E$590,5,FALSE)</f>
        <v>Gobiernos Autonomos Municipales</v>
      </c>
      <c r="W485" s="457"/>
      <c r="X485" s="245">
        <f>+VLOOKUP(A485,[2]Sheet1!$A$13:$D$744,4,FALSE)</f>
        <v>0</v>
      </c>
      <c r="Y485" s="245" t="e">
        <f>+VLOOKUP(X485,bd_lista!$A$3:$C$590,3,FALSE)</f>
        <v>#N/A</v>
      </c>
      <c r="Z485" s="303"/>
      <c r="AA485" s="304"/>
    </row>
    <row r="486" spans="1:27" customFormat="1" ht="15" hidden="1" customHeight="1">
      <c r="A486" s="32">
        <v>1218</v>
      </c>
      <c r="B486" s="452">
        <f>+A486</f>
        <v>1218</v>
      </c>
      <c r="C486" s="250" t="str">
        <f>+VLOOKUP(A486,bd_lista!$A$3:$C$590,3,FALSE)</f>
        <v>Gobierno Autónomo Municipal de Inquisivi</v>
      </c>
      <c r="D486" s="454" t="str">
        <f>+C486</f>
        <v>Gobierno Autónomo Municipal de Inquisivi</v>
      </c>
      <c r="E486" s="245" t="s">
        <v>1311</v>
      </c>
      <c r="F486" s="246">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6">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6">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6">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6">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6">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6">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6">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6">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6">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6">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6">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6">
        <f t="shared" ca="1" si="16"/>
        <v>0</v>
      </c>
      <c r="S486" s="253"/>
      <c r="T486" s="246">
        <f ca="1">+T487</f>
        <v>0</v>
      </c>
      <c r="U486" s="245">
        <f t="shared" si="17"/>
        <v>1</v>
      </c>
      <c r="V486" s="348" t="str">
        <f>+VLOOKUP(A486,bd_lista!$A$3:$E$590,5,FALSE)</f>
        <v>Gobiernos Autonomos Municipales</v>
      </c>
      <c r="W486" s="456" t="str">
        <f>+V486</f>
        <v>Gobiernos Autonomos Municipales</v>
      </c>
      <c r="X486" s="245">
        <f>+VLOOKUP(A486,[2]Sheet1!$A$13:$D$744,4,FALSE)</f>
        <v>0</v>
      </c>
      <c r="Y486" s="245" t="e">
        <f>+VLOOKUP(X486,bd_lista!$A$3:$C$590,3,FALSE)</f>
        <v>#N/A</v>
      </c>
      <c r="Z486" s="305">
        <f>+X486</f>
        <v>0</v>
      </c>
      <c r="AA486" s="306" t="e">
        <f>+Y486</f>
        <v>#N/A</v>
      </c>
    </row>
    <row r="487" spans="1:27" customFormat="1" ht="15" hidden="1" customHeight="1">
      <c r="A487" s="32">
        <v>1218</v>
      </c>
      <c r="B487" s="453"/>
      <c r="C487" s="250" t="str">
        <f>+VLOOKUP(A487,bd_lista!$A$3:$C$590,3,FALSE)</f>
        <v>Gobierno Autónomo Municipal de Inquisivi</v>
      </c>
      <c r="D487" s="455"/>
      <c r="E487" s="247" t="s">
        <v>1312</v>
      </c>
      <c r="F487" s="246">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6">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6">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6">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6">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6">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6">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6">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6">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6">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6">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6">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6">
        <f t="shared" ca="1" si="16"/>
        <v>0</v>
      </c>
      <c r="S487" s="253">
        <f ca="1">+R486+R487</f>
        <v>0</v>
      </c>
      <c r="T487" s="246">
        <f ca="1">+S487</f>
        <v>0</v>
      </c>
      <c r="U487" s="245">
        <f t="shared" si="17"/>
        <v>2</v>
      </c>
      <c r="V487" s="348" t="str">
        <f>+VLOOKUP(A487,bd_lista!$A$3:$E$590,5,FALSE)</f>
        <v>Gobiernos Autonomos Municipales</v>
      </c>
      <c r="W487" s="457"/>
      <c r="X487" s="245">
        <f>+VLOOKUP(A487,[2]Sheet1!$A$13:$D$744,4,FALSE)</f>
        <v>0</v>
      </c>
      <c r="Y487" s="245" t="e">
        <f>+VLOOKUP(X487,bd_lista!$A$3:$C$590,3,FALSE)</f>
        <v>#N/A</v>
      </c>
      <c r="Z487" s="303"/>
      <c r="AA487" s="304"/>
    </row>
    <row r="488" spans="1:27" customFormat="1" ht="27" hidden="1" customHeight="1">
      <c r="A488" s="32">
        <v>1219</v>
      </c>
      <c r="B488" s="452">
        <f>+A488</f>
        <v>1219</v>
      </c>
      <c r="C488" s="250" t="str">
        <f>+VLOOKUP(A488,bd_lista!$A$3:$C$590,3,FALSE)</f>
        <v>Gobierno Autónomo Municipal de Quime</v>
      </c>
      <c r="D488" s="454" t="str">
        <f>+C488</f>
        <v>Gobierno Autónomo Municipal de Quime</v>
      </c>
      <c r="E488" s="245" t="s">
        <v>1311</v>
      </c>
      <c r="F488" s="246">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6">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6">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6">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6">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6">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6">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6">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6">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6">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6">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6">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6">
        <f t="shared" ca="1" si="16"/>
        <v>0</v>
      </c>
      <c r="S488" s="253"/>
      <c r="T488" s="246">
        <f ca="1">+T489</f>
        <v>0</v>
      </c>
      <c r="U488" s="245">
        <f t="shared" si="17"/>
        <v>1</v>
      </c>
      <c r="V488" s="348" t="str">
        <f>+VLOOKUP(A488,bd_lista!$A$3:$E$590,5,FALSE)</f>
        <v>Gobiernos Autonomos Municipales</v>
      </c>
      <c r="W488" s="456" t="str">
        <f>+V488</f>
        <v>Gobiernos Autonomos Municipales</v>
      </c>
      <c r="X488" s="245">
        <f>+VLOOKUP(A488,[2]Sheet1!$A$13:$D$744,4,FALSE)</f>
        <v>0</v>
      </c>
      <c r="Y488" s="245" t="e">
        <f>+VLOOKUP(X488,bd_lista!$A$3:$C$590,3,FALSE)</f>
        <v>#N/A</v>
      </c>
      <c r="Z488" s="305">
        <f>+X488</f>
        <v>0</v>
      </c>
      <c r="AA488" s="306" t="e">
        <f>+Y488</f>
        <v>#N/A</v>
      </c>
    </row>
    <row r="489" spans="1:27" customFormat="1" ht="27" hidden="1" customHeight="1">
      <c r="A489" s="32">
        <v>1219</v>
      </c>
      <c r="B489" s="453"/>
      <c r="C489" s="250" t="str">
        <f>+VLOOKUP(A489,bd_lista!$A$3:$C$590,3,FALSE)</f>
        <v>Gobierno Autónomo Municipal de Quime</v>
      </c>
      <c r="D489" s="455"/>
      <c r="E489" s="247" t="s">
        <v>1312</v>
      </c>
      <c r="F489" s="246">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6">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6">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6">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6">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6">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6">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6">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6">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6">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6">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6">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6">
        <f t="shared" ca="1" si="16"/>
        <v>0</v>
      </c>
      <c r="S489" s="253">
        <f ca="1">+R488+R489</f>
        <v>0</v>
      </c>
      <c r="T489" s="246">
        <f ca="1">+S489</f>
        <v>0</v>
      </c>
      <c r="U489" s="245">
        <f t="shared" si="17"/>
        <v>2</v>
      </c>
      <c r="V489" s="348" t="str">
        <f>+VLOOKUP(A489,bd_lista!$A$3:$E$590,5,FALSE)</f>
        <v>Gobiernos Autonomos Municipales</v>
      </c>
      <c r="W489" s="457"/>
      <c r="X489" s="245">
        <f>+VLOOKUP(A489,[2]Sheet1!$A$13:$D$744,4,FALSE)</f>
        <v>0</v>
      </c>
      <c r="Y489" s="245" t="e">
        <f>+VLOOKUP(X489,bd_lista!$A$3:$C$590,3,FALSE)</f>
        <v>#N/A</v>
      </c>
      <c r="Z489" s="303"/>
      <c r="AA489" s="304"/>
    </row>
    <row r="490" spans="1:27" customFormat="1" ht="15" hidden="1" customHeight="1">
      <c r="A490" s="32">
        <v>1220</v>
      </c>
      <c r="B490" s="452">
        <f>+A490</f>
        <v>1220</v>
      </c>
      <c r="C490" s="250" t="str">
        <f>+VLOOKUP(A490,bd_lista!$A$3:$C$590,3,FALSE)</f>
        <v>Gobierno Autónomo Municipal de Cajuata</v>
      </c>
      <c r="D490" s="454" t="str">
        <f>+C490</f>
        <v>Gobierno Autónomo Municipal de Cajuata</v>
      </c>
      <c r="E490" s="245" t="s">
        <v>1311</v>
      </c>
      <c r="F490" s="246">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6">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6">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6">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6">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6">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6">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6">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6">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6">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6">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6">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6">
        <f t="shared" ca="1" si="16"/>
        <v>0</v>
      </c>
      <c r="S490" s="253"/>
      <c r="T490" s="246">
        <f ca="1">+T491</f>
        <v>0</v>
      </c>
      <c r="U490" s="245">
        <f t="shared" si="17"/>
        <v>1</v>
      </c>
      <c r="V490" s="348" t="str">
        <f>+VLOOKUP(A490,bd_lista!$A$3:$E$590,5,FALSE)</f>
        <v>Gobiernos Autonomos Municipales</v>
      </c>
      <c r="W490" s="456" t="str">
        <f>+V490</f>
        <v>Gobiernos Autonomos Municipales</v>
      </c>
      <c r="X490" s="245">
        <f>+VLOOKUP(A490,[2]Sheet1!$A$13:$D$744,4,FALSE)</f>
        <v>0</v>
      </c>
      <c r="Y490" s="245" t="e">
        <f>+VLOOKUP(X490,bd_lista!$A$3:$C$590,3,FALSE)</f>
        <v>#N/A</v>
      </c>
      <c r="Z490" s="305">
        <f>+X490</f>
        <v>0</v>
      </c>
      <c r="AA490" s="306" t="e">
        <f>+Y490</f>
        <v>#N/A</v>
      </c>
    </row>
    <row r="491" spans="1:27" customFormat="1" ht="15" hidden="1" customHeight="1">
      <c r="A491" s="32">
        <v>1220</v>
      </c>
      <c r="B491" s="453"/>
      <c r="C491" s="250" t="str">
        <f>+VLOOKUP(A491,bd_lista!$A$3:$C$590,3,FALSE)</f>
        <v>Gobierno Autónomo Municipal de Cajuata</v>
      </c>
      <c r="D491" s="455"/>
      <c r="E491" s="247" t="s">
        <v>1312</v>
      </c>
      <c r="F491" s="246">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6">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6">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6">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6">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6">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6">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6">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6">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6">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6">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6">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6">
        <f t="shared" ca="1" si="16"/>
        <v>0</v>
      </c>
      <c r="S491" s="253">
        <f ca="1">+R490+R491</f>
        <v>0</v>
      </c>
      <c r="T491" s="246">
        <f ca="1">+S491</f>
        <v>0</v>
      </c>
      <c r="U491" s="245">
        <f t="shared" si="17"/>
        <v>2</v>
      </c>
      <c r="V491" s="348" t="str">
        <f>+VLOOKUP(A491,bd_lista!$A$3:$E$590,5,FALSE)</f>
        <v>Gobiernos Autonomos Municipales</v>
      </c>
      <c r="W491" s="457"/>
      <c r="X491" s="245">
        <f>+VLOOKUP(A491,[2]Sheet1!$A$13:$D$744,4,FALSE)</f>
        <v>0</v>
      </c>
      <c r="Y491" s="245" t="e">
        <f>+VLOOKUP(X491,bd_lista!$A$3:$C$590,3,FALSE)</f>
        <v>#N/A</v>
      </c>
      <c r="Z491" s="303"/>
      <c r="AA491" s="304"/>
    </row>
    <row r="492" spans="1:27" customFormat="1" ht="15" hidden="1" customHeight="1">
      <c r="A492" s="32">
        <v>1221</v>
      </c>
      <c r="B492" s="452">
        <f>+A492</f>
        <v>1221</v>
      </c>
      <c r="C492" s="250" t="str">
        <f>+VLOOKUP(A492,bd_lista!$A$3:$C$590,3,FALSE)</f>
        <v>Gobierno Autónomo Municipal de Colquiri</v>
      </c>
      <c r="D492" s="454" t="str">
        <f>+C492</f>
        <v>Gobierno Autónomo Municipal de Colquiri</v>
      </c>
      <c r="E492" s="245" t="s">
        <v>1311</v>
      </c>
      <c r="F492" s="246">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6">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6">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6">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6">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6">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6">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6">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6">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6">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6">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6">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6">
        <f t="shared" ca="1" si="16"/>
        <v>0</v>
      </c>
      <c r="S492" s="253"/>
      <c r="T492" s="246">
        <f ca="1">+T493</f>
        <v>0</v>
      </c>
      <c r="U492" s="245">
        <f t="shared" si="17"/>
        <v>1</v>
      </c>
      <c r="V492" s="348" t="str">
        <f>+VLOOKUP(A492,bd_lista!$A$3:$E$590,5,FALSE)</f>
        <v>Gobiernos Autonomos Municipales</v>
      </c>
      <c r="W492" s="456" t="str">
        <f>+V492</f>
        <v>Gobiernos Autonomos Municipales</v>
      </c>
      <c r="X492" s="245">
        <f>+VLOOKUP(A492,[2]Sheet1!$A$13:$D$744,4,FALSE)</f>
        <v>0</v>
      </c>
      <c r="Y492" s="245" t="e">
        <f>+VLOOKUP(X492,bd_lista!$A$3:$C$590,3,FALSE)</f>
        <v>#N/A</v>
      </c>
      <c r="Z492" s="305">
        <f>+X492</f>
        <v>0</v>
      </c>
      <c r="AA492" s="306" t="e">
        <f>+Y492</f>
        <v>#N/A</v>
      </c>
    </row>
    <row r="493" spans="1:27" customFormat="1" ht="15" hidden="1" customHeight="1">
      <c r="A493" s="32">
        <v>1221</v>
      </c>
      <c r="B493" s="453"/>
      <c r="C493" s="250" t="str">
        <f>+VLOOKUP(A493,bd_lista!$A$3:$C$590,3,FALSE)</f>
        <v>Gobierno Autónomo Municipal de Colquiri</v>
      </c>
      <c r="D493" s="455"/>
      <c r="E493" s="247" t="s">
        <v>1312</v>
      </c>
      <c r="F493" s="246">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6">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6">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6">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6">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6">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6">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6">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6">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6">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6">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6">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6">
        <f t="shared" ca="1" si="16"/>
        <v>0</v>
      </c>
      <c r="S493" s="253">
        <f ca="1">+R492+R493</f>
        <v>0</v>
      </c>
      <c r="T493" s="246">
        <f ca="1">+S493</f>
        <v>0</v>
      </c>
      <c r="U493" s="245">
        <f t="shared" si="17"/>
        <v>2</v>
      </c>
      <c r="V493" s="348" t="str">
        <f>+VLOOKUP(A493,bd_lista!$A$3:$E$590,5,FALSE)</f>
        <v>Gobiernos Autonomos Municipales</v>
      </c>
      <c r="W493" s="457"/>
      <c r="X493" s="245">
        <f>+VLOOKUP(A493,[2]Sheet1!$A$13:$D$744,4,FALSE)</f>
        <v>0</v>
      </c>
      <c r="Y493" s="245" t="e">
        <f>+VLOOKUP(X493,bd_lista!$A$3:$C$590,3,FALSE)</f>
        <v>#N/A</v>
      </c>
      <c r="Z493" s="303"/>
      <c r="AA493" s="304"/>
    </row>
    <row r="494" spans="1:27" customFormat="1" ht="27" hidden="1" customHeight="1">
      <c r="A494" s="32">
        <v>1222</v>
      </c>
      <c r="B494" s="452">
        <f>+A494</f>
        <v>1222</v>
      </c>
      <c r="C494" s="250" t="str">
        <f>+VLOOKUP(A494,bd_lista!$A$3:$C$590,3,FALSE)</f>
        <v>Gobierno Autónomo Municipal de Ichoca</v>
      </c>
      <c r="D494" s="454" t="str">
        <f>+C494</f>
        <v>Gobierno Autónomo Municipal de Ichoca</v>
      </c>
      <c r="E494" s="245" t="s">
        <v>1311</v>
      </c>
      <c r="F494" s="246">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6">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6">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6">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6">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6">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6">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6">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6">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6">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6">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6">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6">
        <f t="shared" ca="1" si="16"/>
        <v>0</v>
      </c>
      <c r="S494" s="253"/>
      <c r="T494" s="246">
        <f ca="1">+T495</f>
        <v>0</v>
      </c>
      <c r="U494" s="245">
        <f t="shared" si="17"/>
        <v>1</v>
      </c>
      <c r="V494" s="348" t="str">
        <f>+VLOOKUP(A494,bd_lista!$A$3:$E$590,5,FALSE)</f>
        <v>Gobiernos Autonomos Municipales</v>
      </c>
      <c r="W494" s="456" t="str">
        <f>+V494</f>
        <v>Gobiernos Autonomos Municipales</v>
      </c>
      <c r="X494" s="245">
        <f>+VLOOKUP(A494,[2]Sheet1!$A$13:$D$744,4,FALSE)</f>
        <v>0</v>
      </c>
      <c r="Y494" s="245" t="e">
        <f>+VLOOKUP(X494,bd_lista!$A$3:$C$590,3,FALSE)</f>
        <v>#N/A</v>
      </c>
      <c r="Z494" s="305">
        <f>+X494</f>
        <v>0</v>
      </c>
      <c r="AA494" s="306" t="e">
        <f>+Y494</f>
        <v>#N/A</v>
      </c>
    </row>
    <row r="495" spans="1:27" customFormat="1" ht="27" hidden="1" customHeight="1">
      <c r="A495" s="32">
        <v>1222</v>
      </c>
      <c r="B495" s="453"/>
      <c r="C495" s="250" t="str">
        <f>+VLOOKUP(A495,bd_lista!$A$3:$C$590,3,FALSE)</f>
        <v>Gobierno Autónomo Municipal de Ichoca</v>
      </c>
      <c r="D495" s="455"/>
      <c r="E495" s="247" t="s">
        <v>1312</v>
      </c>
      <c r="F495" s="246">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6">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6">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6">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6">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6">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6">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6">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6">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6">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6">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6">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6">
        <f t="shared" ca="1" si="16"/>
        <v>0</v>
      </c>
      <c r="S495" s="253">
        <f ca="1">+R494+R495</f>
        <v>0</v>
      </c>
      <c r="T495" s="246">
        <f ca="1">+S495</f>
        <v>0</v>
      </c>
      <c r="U495" s="245">
        <f t="shared" si="17"/>
        <v>2</v>
      </c>
      <c r="V495" s="348" t="str">
        <f>+VLOOKUP(A495,bd_lista!$A$3:$E$590,5,FALSE)</f>
        <v>Gobiernos Autonomos Municipales</v>
      </c>
      <c r="W495" s="457"/>
      <c r="X495" s="245">
        <f>+VLOOKUP(A495,[2]Sheet1!$A$13:$D$744,4,FALSE)</f>
        <v>0</v>
      </c>
      <c r="Y495" s="245" t="e">
        <f>+VLOOKUP(X495,bd_lista!$A$3:$C$590,3,FALSE)</f>
        <v>#N/A</v>
      </c>
      <c r="Z495" s="303"/>
      <c r="AA495" s="304"/>
    </row>
    <row r="496" spans="1:27" customFormat="1" ht="15" hidden="1" customHeight="1">
      <c r="A496" s="32">
        <v>1223</v>
      </c>
      <c r="B496" s="452">
        <f>+A496</f>
        <v>1223</v>
      </c>
      <c r="C496" s="250" t="str">
        <f>+VLOOKUP(A496,bd_lista!$A$3:$C$590,3,FALSE)</f>
        <v>Gobierno Autónomo Municipal de Villa Libertad Licoma</v>
      </c>
      <c r="D496" s="454" t="str">
        <f>+C496</f>
        <v>Gobierno Autónomo Municipal de Villa Libertad Licoma</v>
      </c>
      <c r="E496" s="245" t="s">
        <v>1311</v>
      </c>
      <c r="F496" s="246">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6">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6">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6">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6">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6">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6">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6">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6">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6">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6">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6">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6">
        <f t="shared" ca="1" si="16"/>
        <v>0</v>
      </c>
      <c r="S496" s="253"/>
      <c r="T496" s="246">
        <f ca="1">+T497</f>
        <v>0</v>
      </c>
      <c r="U496" s="245">
        <f t="shared" si="17"/>
        <v>1</v>
      </c>
      <c r="V496" s="348" t="str">
        <f>+VLOOKUP(A496,bd_lista!$A$3:$E$590,5,FALSE)</f>
        <v>Gobiernos Autonomos Municipales</v>
      </c>
      <c r="W496" s="456" t="str">
        <f>+V496</f>
        <v>Gobiernos Autonomos Municipales</v>
      </c>
      <c r="X496" s="245">
        <f>+VLOOKUP(A496,[2]Sheet1!$A$13:$D$744,4,FALSE)</f>
        <v>0</v>
      </c>
      <c r="Y496" s="245" t="e">
        <f>+VLOOKUP(X496,bd_lista!$A$3:$C$590,3,FALSE)</f>
        <v>#N/A</v>
      </c>
      <c r="Z496" s="305">
        <f>+X496</f>
        <v>0</v>
      </c>
      <c r="AA496" s="306" t="e">
        <f>+Y496</f>
        <v>#N/A</v>
      </c>
    </row>
    <row r="497" spans="1:27" customFormat="1" ht="15" hidden="1" customHeight="1">
      <c r="A497" s="32">
        <v>1223</v>
      </c>
      <c r="B497" s="453"/>
      <c r="C497" s="250" t="str">
        <f>+VLOOKUP(A497,bd_lista!$A$3:$C$590,3,FALSE)</f>
        <v>Gobierno Autónomo Municipal de Villa Libertad Licoma</v>
      </c>
      <c r="D497" s="455"/>
      <c r="E497" s="247" t="s">
        <v>1312</v>
      </c>
      <c r="F497" s="246">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6">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6">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6">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6">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6">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6">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6">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6">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6">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6">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6">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6">
        <f t="shared" ca="1" si="16"/>
        <v>0</v>
      </c>
      <c r="S497" s="253">
        <f ca="1">+R496+R497</f>
        <v>0</v>
      </c>
      <c r="T497" s="246">
        <f ca="1">+S497</f>
        <v>0</v>
      </c>
      <c r="U497" s="245">
        <f t="shared" si="17"/>
        <v>2</v>
      </c>
      <c r="V497" s="348" t="str">
        <f>+VLOOKUP(A497,bd_lista!$A$3:$E$590,5,FALSE)</f>
        <v>Gobiernos Autonomos Municipales</v>
      </c>
      <c r="W497" s="457"/>
      <c r="X497" s="245">
        <f>+VLOOKUP(A497,[2]Sheet1!$A$13:$D$744,4,FALSE)</f>
        <v>0</v>
      </c>
      <c r="Y497" s="245" t="e">
        <f>+VLOOKUP(X497,bd_lista!$A$3:$C$590,3,FALSE)</f>
        <v>#N/A</v>
      </c>
      <c r="Z497" s="303"/>
      <c r="AA497" s="304"/>
    </row>
    <row r="498" spans="1:27" customFormat="1" ht="15" hidden="1" customHeight="1">
      <c r="A498" s="32">
        <v>1224</v>
      </c>
      <c r="B498" s="452">
        <f>+A498</f>
        <v>1224</v>
      </c>
      <c r="C498" s="250" t="str">
        <f>+VLOOKUP(A498,bd_lista!$A$3:$C$590,3,FALSE)</f>
        <v>Gobierno Autónomo Municipal de Achacachi</v>
      </c>
      <c r="D498" s="454" t="str">
        <f>+C498</f>
        <v>Gobierno Autónomo Municipal de Achacachi</v>
      </c>
      <c r="E498" s="245" t="s">
        <v>1311</v>
      </c>
      <c r="F498" s="246">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6">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6">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6">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6">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6">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6">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6">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6">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6">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6">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6">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6">
        <f t="shared" ca="1" si="16"/>
        <v>0</v>
      </c>
      <c r="S498" s="253"/>
      <c r="T498" s="246">
        <f ca="1">+T499</f>
        <v>0</v>
      </c>
      <c r="U498" s="245">
        <f t="shared" si="17"/>
        <v>1</v>
      </c>
      <c r="V498" s="348" t="str">
        <f>+VLOOKUP(A498,bd_lista!$A$3:$E$590,5,FALSE)</f>
        <v>Gobiernos Autonomos Municipales</v>
      </c>
      <c r="W498" s="456" t="str">
        <f>+V498</f>
        <v>Gobiernos Autonomos Municipales</v>
      </c>
      <c r="X498" s="245">
        <f>+VLOOKUP(A498,[2]Sheet1!$A$13:$D$744,4,FALSE)</f>
        <v>0</v>
      </c>
      <c r="Y498" s="245" t="e">
        <f>+VLOOKUP(X498,bd_lista!$A$3:$C$590,3,FALSE)</f>
        <v>#N/A</v>
      </c>
      <c r="Z498" s="305">
        <f>+X498</f>
        <v>0</v>
      </c>
      <c r="AA498" s="306" t="e">
        <f>+Y498</f>
        <v>#N/A</v>
      </c>
    </row>
    <row r="499" spans="1:27" customFormat="1" ht="15" hidden="1" customHeight="1">
      <c r="A499" s="32">
        <v>1224</v>
      </c>
      <c r="B499" s="453"/>
      <c r="C499" s="250" t="str">
        <f>+VLOOKUP(A499,bd_lista!$A$3:$C$590,3,FALSE)</f>
        <v>Gobierno Autónomo Municipal de Achacachi</v>
      </c>
      <c r="D499" s="455"/>
      <c r="E499" s="247" t="s">
        <v>1312</v>
      </c>
      <c r="F499" s="246">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6">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6">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6">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6">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6">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6">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6">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6">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6">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6">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6">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6">
        <f t="shared" ca="1" si="16"/>
        <v>0</v>
      </c>
      <c r="S499" s="253">
        <f ca="1">+R498+R499</f>
        <v>0</v>
      </c>
      <c r="T499" s="246">
        <f ca="1">+S499</f>
        <v>0</v>
      </c>
      <c r="U499" s="245">
        <f t="shared" si="17"/>
        <v>2</v>
      </c>
      <c r="V499" s="348" t="str">
        <f>+VLOOKUP(A499,bd_lista!$A$3:$E$590,5,FALSE)</f>
        <v>Gobiernos Autonomos Municipales</v>
      </c>
      <c r="W499" s="457"/>
      <c r="X499" s="245">
        <f>+VLOOKUP(A499,[2]Sheet1!$A$13:$D$744,4,FALSE)</f>
        <v>0</v>
      </c>
      <c r="Y499" s="245" t="e">
        <f>+VLOOKUP(X499,bd_lista!$A$3:$C$590,3,FALSE)</f>
        <v>#N/A</v>
      </c>
      <c r="Z499" s="303"/>
      <c r="AA499" s="304"/>
    </row>
    <row r="500" spans="1:27" customFormat="1" ht="15" hidden="1" customHeight="1">
      <c r="A500" s="32">
        <v>1225</v>
      </c>
      <c r="B500" s="452">
        <f>+A500</f>
        <v>1225</v>
      </c>
      <c r="C500" s="250" t="str">
        <f>+VLOOKUP(A500,bd_lista!$A$3:$C$590,3,FALSE)</f>
        <v>Gobierno Autónomo Municipal de Ancoraimes</v>
      </c>
      <c r="D500" s="454" t="str">
        <f>+C500</f>
        <v>Gobierno Autónomo Municipal de Ancoraimes</v>
      </c>
      <c r="E500" s="245" t="s">
        <v>1311</v>
      </c>
      <c r="F500" s="246">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6">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6">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6">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6">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6">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6">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6">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6">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6">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6">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6">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6">
        <f t="shared" ca="1" si="16"/>
        <v>0</v>
      </c>
      <c r="S500" s="253"/>
      <c r="T500" s="246">
        <f ca="1">+T501</f>
        <v>0</v>
      </c>
      <c r="U500" s="245">
        <f t="shared" si="17"/>
        <v>1</v>
      </c>
      <c r="V500" s="348" t="str">
        <f>+VLOOKUP(A500,bd_lista!$A$3:$E$590,5,FALSE)</f>
        <v>Gobiernos Autonomos Municipales</v>
      </c>
      <c r="W500" s="456" t="str">
        <f>+V500</f>
        <v>Gobiernos Autonomos Municipales</v>
      </c>
      <c r="X500" s="245">
        <f>+VLOOKUP(A500,[2]Sheet1!$A$13:$D$744,4,FALSE)</f>
        <v>0</v>
      </c>
      <c r="Y500" s="245" t="e">
        <f>+VLOOKUP(X500,bd_lista!$A$3:$C$590,3,FALSE)</f>
        <v>#N/A</v>
      </c>
      <c r="Z500" s="305">
        <f>+X500</f>
        <v>0</v>
      </c>
      <c r="AA500" s="306" t="e">
        <f>+Y500</f>
        <v>#N/A</v>
      </c>
    </row>
    <row r="501" spans="1:27" customFormat="1" ht="15" hidden="1" customHeight="1">
      <c r="A501" s="32">
        <v>1225</v>
      </c>
      <c r="B501" s="453"/>
      <c r="C501" s="250" t="str">
        <f>+VLOOKUP(A501,bd_lista!$A$3:$C$590,3,FALSE)</f>
        <v>Gobierno Autónomo Municipal de Ancoraimes</v>
      </c>
      <c r="D501" s="455"/>
      <c r="E501" s="247" t="s">
        <v>1312</v>
      </c>
      <c r="F501" s="246">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6">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6">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6">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6">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6">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6">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6">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6">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6">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6">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6">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6">
        <f t="shared" ca="1" si="16"/>
        <v>0</v>
      </c>
      <c r="S501" s="253">
        <f ca="1">+R500+R501</f>
        <v>0</v>
      </c>
      <c r="T501" s="246">
        <f ca="1">+S501</f>
        <v>0</v>
      </c>
      <c r="U501" s="245">
        <f t="shared" si="17"/>
        <v>2</v>
      </c>
      <c r="V501" s="348" t="str">
        <f>+VLOOKUP(A501,bd_lista!$A$3:$E$590,5,FALSE)</f>
        <v>Gobiernos Autonomos Municipales</v>
      </c>
      <c r="W501" s="457"/>
      <c r="X501" s="245">
        <f>+VLOOKUP(A501,[2]Sheet1!$A$13:$D$744,4,FALSE)</f>
        <v>0</v>
      </c>
      <c r="Y501" s="245" t="e">
        <f>+VLOOKUP(X501,bd_lista!$A$3:$C$590,3,FALSE)</f>
        <v>#N/A</v>
      </c>
      <c r="Z501" s="303"/>
      <c r="AA501" s="304"/>
    </row>
    <row r="502" spans="1:27" customFormat="1" ht="15" hidden="1" customHeight="1">
      <c r="A502" s="32">
        <v>1226</v>
      </c>
      <c r="B502" s="452">
        <f>+A502</f>
        <v>1226</v>
      </c>
      <c r="C502" s="250" t="str">
        <f>+VLOOKUP(A502,bd_lista!$A$3:$C$590,3,FALSE)</f>
        <v>Gobierno Autónomo Municipal de Sorata</v>
      </c>
      <c r="D502" s="454" t="str">
        <f>+C502</f>
        <v>Gobierno Autónomo Municipal de Sorata</v>
      </c>
      <c r="E502" s="245" t="s">
        <v>1311</v>
      </c>
      <c r="F502" s="246">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6">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6">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6">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6">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6">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6">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6">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6">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6">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6">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6">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6">
        <f t="shared" ca="1" si="16"/>
        <v>0</v>
      </c>
      <c r="S502" s="253"/>
      <c r="T502" s="246">
        <f ca="1">+T503</f>
        <v>0</v>
      </c>
      <c r="U502" s="245">
        <f t="shared" si="17"/>
        <v>1</v>
      </c>
      <c r="V502" s="348" t="str">
        <f>+VLOOKUP(A502,bd_lista!$A$3:$E$590,5,FALSE)</f>
        <v>Gobiernos Autonomos Municipales</v>
      </c>
      <c r="W502" s="456" t="str">
        <f>+V502</f>
        <v>Gobiernos Autonomos Municipales</v>
      </c>
      <c r="X502" s="245">
        <f>+VLOOKUP(A502,[2]Sheet1!$A$13:$D$744,4,FALSE)</f>
        <v>0</v>
      </c>
      <c r="Y502" s="245" t="e">
        <f>+VLOOKUP(X502,bd_lista!$A$3:$C$590,3,FALSE)</f>
        <v>#N/A</v>
      </c>
      <c r="Z502" s="305">
        <f>+X502</f>
        <v>0</v>
      </c>
      <c r="AA502" s="306" t="e">
        <f>+Y502</f>
        <v>#N/A</v>
      </c>
    </row>
    <row r="503" spans="1:27" customFormat="1" ht="15" hidden="1" customHeight="1">
      <c r="A503" s="32">
        <v>1226</v>
      </c>
      <c r="B503" s="453"/>
      <c r="C503" s="250" t="str">
        <f>+VLOOKUP(A503,bd_lista!$A$3:$C$590,3,FALSE)</f>
        <v>Gobierno Autónomo Municipal de Sorata</v>
      </c>
      <c r="D503" s="455"/>
      <c r="E503" s="247" t="s">
        <v>1312</v>
      </c>
      <c r="F503" s="246">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6">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6">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6">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6">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6">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6">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6">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6">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6">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6">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6">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6">
        <f t="shared" ca="1" si="16"/>
        <v>0</v>
      </c>
      <c r="S503" s="253">
        <f ca="1">+R502+R503</f>
        <v>0</v>
      </c>
      <c r="T503" s="246">
        <f ca="1">+S503</f>
        <v>0</v>
      </c>
      <c r="U503" s="245">
        <f t="shared" si="17"/>
        <v>2</v>
      </c>
      <c r="V503" s="348" t="str">
        <f>+VLOOKUP(A503,bd_lista!$A$3:$E$590,5,FALSE)</f>
        <v>Gobiernos Autonomos Municipales</v>
      </c>
      <c r="W503" s="457"/>
      <c r="X503" s="245">
        <f>+VLOOKUP(A503,[2]Sheet1!$A$13:$D$744,4,FALSE)</f>
        <v>0</v>
      </c>
      <c r="Y503" s="245" t="e">
        <f>+VLOOKUP(X503,bd_lista!$A$3:$C$590,3,FALSE)</f>
        <v>#N/A</v>
      </c>
      <c r="Z503" s="303"/>
      <c r="AA503" s="304"/>
    </row>
    <row r="504" spans="1:27" customFormat="1" ht="15" hidden="1" customHeight="1">
      <c r="A504" s="32">
        <v>1227</v>
      </c>
      <c r="B504" s="452">
        <f>+A504</f>
        <v>1227</v>
      </c>
      <c r="C504" s="250" t="str">
        <f>+VLOOKUP(A504,bd_lista!$A$3:$C$590,3,FALSE)</f>
        <v>Gobierno Autónomo Municipal de Guanay</v>
      </c>
      <c r="D504" s="454" t="str">
        <f>+C504</f>
        <v>Gobierno Autónomo Municipal de Guanay</v>
      </c>
      <c r="E504" s="245" t="s">
        <v>1311</v>
      </c>
      <c r="F504" s="246">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6">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6">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6">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6">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6">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6">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6">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6">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6">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6">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6">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6">
        <f t="shared" ca="1" si="16"/>
        <v>0</v>
      </c>
      <c r="S504" s="253"/>
      <c r="T504" s="246">
        <f ca="1">+T505</f>
        <v>0</v>
      </c>
      <c r="U504" s="245">
        <f t="shared" si="17"/>
        <v>1</v>
      </c>
      <c r="V504" s="348" t="str">
        <f>+VLOOKUP(A504,bd_lista!$A$3:$E$590,5,FALSE)</f>
        <v>Gobiernos Autonomos Municipales</v>
      </c>
      <c r="W504" s="456" t="str">
        <f>+V504</f>
        <v>Gobiernos Autonomos Municipales</v>
      </c>
      <c r="X504" s="245">
        <f>+VLOOKUP(A504,[2]Sheet1!$A$13:$D$744,4,FALSE)</f>
        <v>0</v>
      </c>
      <c r="Y504" s="245" t="e">
        <f>+VLOOKUP(X504,bd_lista!$A$3:$C$590,3,FALSE)</f>
        <v>#N/A</v>
      </c>
      <c r="Z504" s="305">
        <f>+X504</f>
        <v>0</v>
      </c>
      <c r="AA504" s="306" t="e">
        <f>+Y504</f>
        <v>#N/A</v>
      </c>
    </row>
    <row r="505" spans="1:27" customFormat="1" ht="15" hidden="1" customHeight="1">
      <c r="A505" s="32">
        <v>1227</v>
      </c>
      <c r="B505" s="453"/>
      <c r="C505" s="250" t="str">
        <f>+VLOOKUP(A505,bd_lista!$A$3:$C$590,3,FALSE)</f>
        <v>Gobierno Autónomo Municipal de Guanay</v>
      </c>
      <c r="D505" s="455"/>
      <c r="E505" s="247" t="s">
        <v>1312</v>
      </c>
      <c r="F505" s="246">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6">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6">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6">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6">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6">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6">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6">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6">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6">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6">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6">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6">
        <f t="shared" ca="1" si="16"/>
        <v>0</v>
      </c>
      <c r="S505" s="253">
        <f ca="1">+R504+R505</f>
        <v>0</v>
      </c>
      <c r="T505" s="246">
        <f ca="1">+S505</f>
        <v>0</v>
      </c>
      <c r="U505" s="245">
        <f t="shared" si="17"/>
        <v>2</v>
      </c>
      <c r="V505" s="348" t="str">
        <f>+VLOOKUP(A505,bd_lista!$A$3:$E$590,5,FALSE)</f>
        <v>Gobiernos Autonomos Municipales</v>
      </c>
      <c r="W505" s="457"/>
      <c r="X505" s="245">
        <f>+VLOOKUP(A505,[2]Sheet1!$A$13:$D$744,4,FALSE)</f>
        <v>0</v>
      </c>
      <c r="Y505" s="245" t="e">
        <f>+VLOOKUP(X505,bd_lista!$A$3:$C$590,3,FALSE)</f>
        <v>#N/A</v>
      </c>
      <c r="Z505" s="303"/>
      <c r="AA505" s="304"/>
    </row>
    <row r="506" spans="1:27" customFormat="1" ht="15" hidden="1" customHeight="1">
      <c r="A506" s="32">
        <v>1228</v>
      </c>
      <c r="B506" s="452">
        <f>+A506</f>
        <v>1228</v>
      </c>
      <c r="C506" s="250" t="str">
        <f>+VLOOKUP(A506,bd_lista!$A$3:$C$590,3,FALSE)</f>
        <v>Gobierno Autónomo Municipal de Tacacoma</v>
      </c>
      <c r="D506" s="454" t="str">
        <f>+C506</f>
        <v>Gobierno Autónomo Municipal de Tacacoma</v>
      </c>
      <c r="E506" s="245" t="s">
        <v>1311</v>
      </c>
      <c r="F506" s="246">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6">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6">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6">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6">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6">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6">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6">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6">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6">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6">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6">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6">
        <f t="shared" ca="1" si="16"/>
        <v>0</v>
      </c>
      <c r="S506" s="253"/>
      <c r="T506" s="246">
        <f ca="1">+T507</f>
        <v>0</v>
      </c>
      <c r="U506" s="245">
        <f t="shared" si="17"/>
        <v>1</v>
      </c>
      <c r="V506" s="348" t="str">
        <f>+VLOOKUP(A506,bd_lista!$A$3:$E$590,5,FALSE)</f>
        <v>Gobiernos Autonomos Municipales</v>
      </c>
      <c r="W506" s="456" t="str">
        <f>+V506</f>
        <v>Gobiernos Autonomos Municipales</v>
      </c>
      <c r="X506" s="245">
        <f>+VLOOKUP(A506,[2]Sheet1!$A$13:$D$744,4,FALSE)</f>
        <v>0</v>
      </c>
      <c r="Y506" s="245" t="e">
        <f>+VLOOKUP(X506,bd_lista!$A$3:$C$590,3,FALSE)</f>
        <v>#N/A</v>
      </c>
      <c r="Z506" s="305">
        <f>+X506</f>
        <v>0</v>
      </c>
      <c r="AA506" s="306" t="e">
        <f>+Y506</f>
        <v>#N/A</v>
      </c>
    </row>
    <row r="507" spans="1:27" customFormat="1" ht="15" hidden="1" customHeight="1">
      <c r="A507" s="32">
        <v>1228</v>
      </c>
      <c r="B507" s="453"/>
      <c r="C507" s="250" t="str">
        <f>+VLOOKUP(A507,bd_lista!$A$3:$C$590,3,FALSE)</f>
        <v>Gobierno Autónomo Municipal de Tacacoma</v>
      </c>
      <c r="D507" s="455"/>
      <c r="E507" s="247" t="s">
        <v>1312</v>
      </c>
      <c r="F507" s="246">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6">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6">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6">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6">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6">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6">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6">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6">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6">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6">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6">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6">
        <f t="shared" ca="1" si="16"/>
        <v>0</v>
      </c>
      <c r="S507" s="253">
        <f ca="1">+R506+R507</f>
        <v>0</v>
      </c>
      <c r="T507" s="246">
        <f ca="1">+S507</f>
        <v>0</v>
      </c>
      <c r="U507" s="245">
        <f t="shared" si="17"/>
        <v>2</v>
      </c>
      <c r="V507" s="348" t="str">
        <f>+VLOOKUP(A507,bd_lista!$A$3:$E$590,5,FALSE)</f>
        <v>Gobiernos Autonomos Municipales</v>
      </c>
      <c r="W507" s="457"/>
      <c r="X507" s="245">
        <f>+VLOOKUP(A507,[2]Sheet1!$A$13:$D$744,4,FALSE)</f>
        <v>0</v>
      </c>
      <c r="Y507" s="245" t="e">
        <f>+VLOOKUP(X507,bd_lista!$A$3:$C$590,3,FALSE)</f>
        <v>#N/A</v>
      </c>
      <c r="Z507" s="303"/>
      <c r="AA507" s="304"/>
    </row>
    <row r="508" spans="1:27" customFormat="1" ht="15" hidden="1" customHeight="1">
      <c r="A508" s="32">
        <v>1229</v>
      </c>
      <c r="B508" s="452">
        <f>+A508</f>
        <v>1229</v>
      </c>
      <c r="C508" s="250" t="str">
        <f>+VLOOKUP(A508,bd_lista!$A$3:$C$590,3,FALSE)</f>
        <v>Gobierno Autónomo Municipal de Tipuani</v>
      </c>
      <c r="D508" s="454" t="str">
        <f>+C508</f>
        <v>Gobierno Autónomo Municipal de Tipuani</v>
      </c>
      <c r="E508" s="245" t="s">
        <v>1311</v>
      </c>
      <c r="F508" s="246">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6">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6">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6">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6">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6">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6">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6">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6">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6">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6">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6">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6">
        <f t="shared" ca="1" si="16"/>
        <v>0</v>
      </c>
      <c r="S508" s="253"/>
      <c r="T508" s="246">
        <f ca="1">+T509</f>
        <v>0</v>
      </c>
      <c r="U508" s="245">
        <f t="shared" si="17"/>
        <v>1</v>
      </c>
      <c r="V508" s="348" t="str">
        <f>+VLOOKUP(A508,bd_lista!$A$3:$E$590,5,FALSE)</f>
        <v>Gobiernos Autonomos Municipales</v>
      </c>
      <c r="W508" s="456" t="str">
        <f>+V508</f>
        <v>Gobiernos Autonomos Municipales</v>
      </c>
      <c r="X508" s="245">
        <f>+VLOOKUP(A508,[2]Sheet1!$A$13:$D$744,4,FALSE)</f>
        <v>0</v>
      </c>
      <c r="Y508" s="245" t="e">
        <f>+VLOOKUP(X508,bd_lista!$A$3:$C$590,3,FALSE)</f>
        <v>#N/A</v>
      </c>
      <c r="Z508" s="305">
        <f>+X508</f>
        <v>0</v>
      </c>
      <c r="AA508" s="306" t="e">
        <f>+Y508</f>
        <v>#N/A</v>
      </c>
    </row>
    <row r="509" spans="1:27" customFormat="1" ht="15" hidden="1" customHeight="1">
      <c r="A509" s="32">
        <v>1229</v>
      </c>
      <c r="B509" s="453"/>
      <c r="C509" s="250" t="str">
        <f>+VLOOKUP(A509,bd_lista!$A$3:$C$590,3,FALSE)</f>
        <v>Gobierno Autónomo Municipal de Tipuani</v>
      </c>
      <c r="D509" s="455"/>
      <c r="E509" s="247" t="s">
        <v>1312</v>
      </c>
      <c r="F509" s="246">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6">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6">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6">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6">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6">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6">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6">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6">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6">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6">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6">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6">
        <f t="shared" ca="1" si="16"/>
        <v>0</v>
      </c>
      <c r="S509" s="253">
        <f ca="1">+R508+R509</f>
        <v>0</v>
      </c>
      <c r="T509" s="246">
        <f ca="1">+S509</f>
        <v>0</v>
      </c>
      <c r="U509" s="245">
        <f t="shared" si="17"/>
        <v>2</v>
      </c>
      <c r="V509" s="348" t="str">
        <f>+VLOOKUP(A509,bd_lista!$A$3:$E$590,5,FALSE)</f>
        <v>Gobiernos Autonomos Municipales</v>
      </c>
      <c r="W509" s="457"/>
      <c r="X509" s="245">
        <f>+VLOOKUP(A509,[2]Sheet1!$A$13:$D$744,4,FALSE)</f>
        <v>0</v>
      </c>
      <c r="Y509" s="245" t="e">
        <f>+VLOOKUP(X509,bd_lista!$A$3:$C$590,3,FALSE)</f>
        <v>#N/A</v>
      </c>
      <c r="Z509" s="303"/>
      <c r="AA509" s="304"/>
    </row>
    <row r="510" spans="1:27" customFormat="1" ht="15" hidden="1" customHeight="1">
      <c r="A510" s="32">
        <v>1230</v>
      </c>
      <c r="B510" s="452">
        <f>+A510</f>
        <v>1230</v>
      </c>
      <c r="C510" s="250" t="str">
        <f>+VLOOKUP(A510,bd_lista!$A$3:$C$590,3,FALSE)</f>
        <v>Gobierno Autónomo Municipal de Quiabaya</v>
      </c>
      <c r="D510" s="454" t="str">
        <f>+C510</f>
        <v>Gobierno Autónomo Municipal de Quiabaya</v>
      </c>
      <c r="E510" s="245" t="s">
        <v>1311</v>
      </c>
      <c r="F510" s="246">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6">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6">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6">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6">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6">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6">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6">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6">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6">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6">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6">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6">
        <f t="shared" ca="1" si="16"/>
        <v>0</v>
      </c>
      <c r="S510" s="253"/>
      <c r="T510" s="246">
        <f ca="1">+T511</f>
        <v>0</v>
      </c>
      <c r="U510" s="245">
        <f t="shared" si="17"/>
        <v>1</v>
      </c>
      <c r="V510" s="348" t="str">
        <f>+VLOOKUP(A510,bd_lista!$A$3:$E$590,5,FALSE)</f>
        <v>Gobiernos Autonomos Municipales</v>
      </c>
      <c r="W510" s="456" t="str">
        <f>+V510</f>
        <v>Gobiernos Autonomos Municipales</v>
      </c>
      <c r="X510" s="245">
        <f>+VLOOKUP(A510,[2]Sheet1!$A$13:$D$744,4,FALSE)</f>
        <v>0</v>
      </c>
      <c r="Y510" s="245" t="e">
        <f>+VLOOKUP(X510,bd_lista!$A$3:$C$590,3,FALSE)</f>
        <v>#N/A</v>
      </c>
      <c r="Z510" s="305">
        <f>+X510</f>
        <v>0</v>
      </c>
      <c r="AA510" s="306" t="e">
        <f>+Y510</f>
        <v>#N/A</v>
      </c>
    </row>
    <row r="511" spans="1:27" customFormat="1" ht="15" hidden="1" customHeight="1">
      <c r="A511" s="32">
        <v>1230</v>
      </c>
      <c r="B511" s="453"/>
      <c r="C511" s="250" t="str">
        <f>+VLOOKUP(A511,bd_lista!$A$3:$C$590,3,FALSE)</f>
        <v>Gobierno Autónomo Municipal de Quiabaya</v>
      </c>
      <c r="D511" s="455"/>
      <c r="E511" s="247" t="s">
        <v>1312</v>
      </c>
      <c r="F511" s="246">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6">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6">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6">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6">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6">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6">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6">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6">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6">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6">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6">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6">
        <f t="shared" ca="1" si="16"/>
        <v>0</v>
      </c>
      <c r="S511" s="253">
        <f ca="1">+R510+R511</f>
        <v>0</v>
      </c>
      <c r="T511" s="246">
        <f ca="1">+S511</f>
        <v>0</v>
      </c>
      <c r="U511" s="245">
        <f t="shared" si="17"/>
        <v>2</v>
      </c>
      <c r="V511" s="348" t="str">
        <f>+VLOOKUP(A511,bd_lista!$A$3:$E$590,5,FALSE)</f>
        <v>Gobiernos Autonomos Municipales</v>
      </c>
      <c r="W511" s="457"/>
      <c r="X511" s="245">
        <f>+VLOOKUP(A511,[2]Sheet1!$A$13:$D$744,4,FALSE)</f>
        <v>0</v>
      </c>
      <c r="Y511" s="245" t="e">
        <f>+VLOOKUP(X511,bd_lista!$A$3:$C$590,3,FALSE)</f>
        <v>#N/A</v>
      </c>
      <c r="Z511" s="303"/>
      <c r="AA511" s="304"/>
    </row>
    <row r="512" spans="1:27" customFormat="1" ht="15" hidden="1" customHeight="1">
      <c r="A512" s="32">
        <v>1231</v>
      </c>
      <c r="B512" s="452">
        <f>+A512</f>
        <v>1231</v>
      </c>
      <c r="C512" s="250" t="str">
        <f>+VLOOKUP(A512,bd_lista!$A$3:$C$590,3,FALSE)</f>
        <v>Gobierno Autónomo Municipal de Combaya</v>
      </c>
      <c r="D512" s="454" t="str">
        <f>+C512</f>
        <v>Gobierno Autónomo Municipal de Combaya</v>
      </c>
      <c r="E512" s="245" t="s">
        <v>1311</v>
      </c>
      <c r="F512" s="246">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6">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6">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6">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6">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6">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6">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6">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6">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6">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6">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6">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6">
        <f t="shared" ca="1" si="16"/>
        <v>0</v>
      </c>
      <c r="S512" s="253"/>
      <c r="T512" s="246">
        <f ca="1">+T513</f>
        <v>0</v>
      </c>
      <c r="U512" s="245">
        <f t="shared" si="17"/>
        <v>1</v>
      </c>
      <c r="V512" s="348" t="str">
        <f>+VLOOKUP(A512,bd_lista!$A$3:$E$590,5,FALSE)</f>
        <v>Gobiernos Autonomos Municipales</v>
      </c>
      <c r="W512" s="456" t="str">
        <f>+V512</f>
        <v>Gobiernos Autonomos Municipales</v>
      </c>
      <c r="X512" s="245">
        <f>+VLOOKUP(A512,[2]Sheet1!$A$13:$D$744,4,FALSE)</f>
        <v>0</v>
      </c>
      <c r="Y512" s="245" t="e">
        <f>+VLOOKUP(X512,bd_lista!$A$3:$C$590,3,FALSE)</f>
        <v>#N/A</v>
      </c>
      <c r="Z512" s="305">
        <f>+X512</f>
        <v>0</v>
      </c>
      <c r="AA512" s="306" t="e">
        <f>+Y512</f>
        <v>#N/A</v>
      </c>
    </row>
    <row r="513" spans="1:27" customFormat="1" ht="15" hidden="1" customHeight="1">
      <c r="A513" s="32">
        <v>1231</v>
      </c>
      <c r="B513" s="453"/>
      <c r="C513" s="250" t="str">
        <f>+VLOOKUP(A513,bd_lista!$A$3:$C$590,3,FALSE)</f>
        <v>Gobierno Autónomo Municipal de Combaya</v>
      </c>
      <c r="D513" s="455"/>
      <c r="E513" s="247" t="s">
        <v>1312</v>
      </c>
      <c r="F513" s="246">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6">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6">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6">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6">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6">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6">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6">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6">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6">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6">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6">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6">
        <f t="shared" ca="1" si="16"/>
        <v>0</v>
      </c>
      <c r="S513" s="253">
        <f ca="1">+R512+R513</f>
        <v>0</v>
      </c>
      <c r="T513" s="246">
        <f ca="1">+S513</f>
        <v>0</v>
      </c>
      <c r="U513" s="245">
        <f t="shared" si="17"/>
        <v>2</v>
      </c>
      <c r="V513" s="348" t="str">
        <f>+VLOOKUP(A513,bd_lista!$A$3:$E$590,5,FALSE)</f>
        <v>Gobiernos Autonomos Municipales</v>
      </c>
      <c r="W513" s="457"/>
      <c r="X513" s="245">
        <f>+VLOOKUP(A513,[2]Sheet1!$A$13:$D$744,4,FALSE)</f>
        <v>0</v>
      </c>
      <c r="Y513" s="245" t="e">
        <f>+VLOOKUP(X513,bd_lista!$A$3:$C$590,3,FALSE)</f>
        <v>#N/A</v>
      </c>
      <c r="Z513" s="303"/>
      <c r="AA513" s="304"/>
    </row>
    <row r="514" spans="1:27" customFormat="1" ht="15" hidden="1" customHeight="1">
      <c r="A514" s="32">
        <v>1232</v>
      </c>
      <c r="B514" s="452">
        <f>+A514</f>
        <v>1232</v>
      </c>
      <c r="C514" s="250" t="str">
        <f>+VLOOKUP(A514,bd_lista!$A$3:$C$590,3,FALSE)</f>
        <v>Gobierno Autónomo Municipal de Copacabana</v>
      </c>
      <c r="D514" s="454" t="str">
        <f>+C514</f>
        <v>Gobierno Autónomo Municipal de Copacabana</v>
      </c>
      <c r="E514" s="245" t="s">
        <v>1311</v>
      </c>
      <c r="F514" s="246">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6">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6">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6">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6">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6">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6">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6">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6">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6">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6">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6">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6">
        <f t="shared" ca="1" si="16"/>
        <v>0</v>
      </c>
      <c r="S514" s="253"/>
      <c r="T514" s="246">
        <f ca="1">+T515</f>
        <v>0</v>
      </c>
      <c r="U514" s="245">
        <f t="shared" si="17"/>
        <v>1</v>
      </c>
      <c r="V514" s="348" t="str">
        <f>+VLOOKUP(A514,bd_lista!$A$3:$E$590,5,FALSE)</f>
        <v>Gobiernos Autonomos Municipales</v>
      </c>
      <c r="W514" s="456" t="str">
        <f>+V514</f>
        <v>Gobiernos Autonomos Municipales</v>
      </c>
      <c r="X514" s="245">
        <f>+VLOOKUP(A514,[2]Sheet1!$A$13:$D$744,4,FALSE)</f>
        <v>0</v>
      </c>
      <c r="Y514" s="245" t="e">
        <f>+VLOOKUP(X514,bd_lista!$A$3:$C$590,3,FALSE)</f>
        <v>#N/A</v>
      </c>
      <c r="Z514" s="305">
        <f>+X514</f>
        <v>0</v>
      </c>
      <c r="AA514" s="306" t="e">
        <f>+Y514</f>
        <v>#N/A</v>
      </c>
    </row>
    <row r="515" spans="1:27" customFormat="1" ht="15" hidden="1" customHeight="1">
      <c r="A515" s="32">
        <v>1232</v>
      </c>
      <c r="B515" s="453"/>
      <c r="C515" s="250" t="str">
        <f>+VLOOKUP(A515,bd_lista!$A$3:$C$590,3,FALSE)</f>
        <v>Gobierno Autónomo Municipal de Copacabana</v>
      </c>
      <c r="D515" s="455"/>
      <c r="E515" s="247" t="s">
        <v>1312</v>
      </c>
      <c r="F515" s="246">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6">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6">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6">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6">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6">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6">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6">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6">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6">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6">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6">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6">
        <f t="shared" ca="1" si="16"/>
        <v>0</v>
      </c>
      <c r="S515" s="253">
        <f ca="1">+R514+R515</f>
        <v>0</v>
      </c>
      <c r="T515" s="246">
        <f ca="1">+S515</f>
        <v>0</v>
      </c>
      <c r="U515" s="245">
        <f t="shared" si="17"/>
        <v>2</v>
      </c>
      <c r="V515" s="348" t="str">
        <f>+VLOOKUP(A515,bd_lista!$A$3:$E$590,5,FALSE)</f>
        <v>Gobiernos Autonomos Municipales</v>
      </c>
      <c r="W515" s="457"/>
      <c r="X515" s="245">
        <f>+VLOOKUP(A515,[2]Sheet1!$A$13:$D$744,4,FALSE)</f>
        <v>0</v>
      </c>
      <c r="Y515" s="245" t="e">
        <f>+VLOOKUP(X515,bd_lista!$A$3:$C$590,3,FALSE)</f>
        <v>#N/A</v>
      </c>
      <c r="Z515" s="303"/>
      <c r="AA515" s="304"/>
    </row>
    <row r="516" spans="1:27" customFormat="1" ht="15" hidden="1" customHeight="1">
      <c r="A516" s="32">
        <v>1233</v>
      </c>
      <c r="B516" s="452">
        <f>+A516</f>
        <v>1233</v>
      </c>
      <c r="C516" s="250" t="str">
        <f>+VLOOKUP(A516,bd_lista!$A$3:$C$590,3,FALSE)</f>
        <v>Gobierno Autónomo Municipal de San Pedro de Tiquina</v>
      </c>
      <c r="D516" s="454" t="str">
        <f>+C516</f>
        <v>Gobierno Autónomo Municipal de San Pedro de Tiquina</v>
      </c>
      <c r="E516" s="245" t="s">
        <v>1311</v>
      </c>
      <c r="F516" s="246">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6">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6">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6">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6">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6">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6">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6">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6">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6">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6">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6">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6">
        <f t="shared" ca="1" si="16"/>
        <v>0</v>
      </c>
      <c r="S516" s="253"/>
      <c r="T516" s="246">
        <f ca="1">+T517</f>
        <v>0</v>
      </c>
      <c r="U516" s="245">
        <f t="shared" si="17"/>
        <v>1</v>
      </c>
      <c r="V516" s="348" t="str">
        <f>+VLOOKUP(A516,bd_lista!$A$3:$E$590,5,FALSE)</f>
        <v>Gobiernos Autonomos Municipales</v>
      </c>
      <c r="W516" s="456" t="str">
        <f>+V516</f>
        <v>Gobiernos Autonomos Municipales</v>
      </c>
      <c r="X516" s="245">
        <f>+VLOOKUP(A516,[2]Sheet1!$A$13:$D$744,4,FALSE)</f>
        <v>0</v>
      </c>
      <c r="Y516" s="245" t="e">
        <f>+VLOOKUP(X516,bd_lista!$A$3:$C$590,3,FALSE)</f>
        <v>#N/A</v>
      </c>
      <c r="Z516" s="305">
        <f>+X516</f>
        <v>0</v>
      </c>
      <c r="AA516" s="306" t="e">
        <f>+Y516</f>
        <v>#N/A</v>
      </c>
    </row>
    <row r="517" spans="1:27" customFormat="1" ht="15" hidden="1" customHeight="1">
      <c r="A517" s="32">
        <v>1233</v>
      </c>
      <c r="B517" s="453"/>
      <c r="C517" s="250" t="str">
        <f>+VLOOKUP(A517,bd_lista!$A$3:$C$590,3,FALSE)</f>
        <v>Gobierno Autónomo Municipal de San Pedro de Tiquina</v>
      </c>
      <c r="D517" s="455"/>
      <c r="E517" s="247" t="s">
        <v>1312</v>
      </c>
      <c r="F517" s="246">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6">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6">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6">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6">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6">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6">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6">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6">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6">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6">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6">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6">
        <f t="shared" ca="1" si="16"/>
        <v>0</v>
      </c>
      <c r="S517" s="253">
        <f ca="1">+R516+R517</f>
        <v>0</v>
      </c>
      <c r="T517" s="246">
        <f ca="1">+S517</f>
        <v>0</v>
      </c>
      <c r="U517" s="245">
        <f t="shared" si="17"/>
        <v>2</v>
      </c>
      <c r="V517" s="348" t="str">
        <f>+VLOOKUP(A517,bd_lista!$A$3:$E$590,5,FALSE)</f>
        <v>Gobiernos Autonomos Municipales</v>
      </c>
      <c r="W517" s="457"/>
      <c r="X517" s="245">
        <f>+VLOOKUP(A517,[2]Sheet1!$A$13:$D$744,4,FALSE)</f>
        <v>0</v>
      </c>
      <c r="Y517" s="245" t="e">
        <f>+VLOOKUP(X517,bd_lista!$A$3:$C$590,3,FALSE)</f>
        <v>#N/A</v>
      </c>
      <c r="Z517" s="303"/>
      <c r="AA517" s="304"/>
    </row>
    <row r="518" spans="1:27" customFormat="1" ht="15" hidden="1" customHeight="1">
      <c r="A518" s="32">
        <v>1234</v>
      </c>
      <c r="B518" s="452">
        <f>+A518</f>
        <v>1234</v>
      </c>
      <c r="C518" s="250" t="str">
        <f>+VLOOKUP(A518,bd_lista!$A$3:$C$590,3,FALSE)</f>
        <v>Gobierno Autónomo Municipal de Tito Yupanqui</v>
      </c>
      <c r="D518" s="454" t="str">
        <f>+C518</f>
        <v>Gobierno Autónomo Municipal de Tito Yupanqui</v>
      </c>
      <c r="E518" s="245" t="s">
        <v>1311</v>
      </c>
      <c r="F518" s="246">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6">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6">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6">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6">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6">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6">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6">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6">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6">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6">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6">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6">
        <f t="shared" ca="1" si="16"/>
        <v>0</v>
      </c>
      <c r="S518" s="253"/>
      <c r="T518" s="246">
        <f ca="1">+T519</f>
        <v>0</v>
      </c>
      <c r="U518" s="245">
        <f t="shared" si="17"/>
        <v>1</v>
      </c>
      <c r="V518" s="348" t="str">
        <f>+VLOOKUP(A518,bd_lista!$A$3:$E$590,5,FALSE)</f>
        <v>Gobiernos Autonomos Municipales</v>
      </c>
      <c r="W518" s="456" t="str">
        <f>+V518</f>
        <v>Gobiernos Autonomos Municipales</v>
      </c>
      <c r="X518" s="245">
        <f>+VLOOKUP(A518,[2]Sheet1!$A$13:$D$744,4,FALSE)</f>
        <v>0</v>
      </c>
      <c r="Y518" s="245" t="e">
        <f>+VLOOKUP(X518,bd_lista!$A$3:$C$590,3,FALSE)</f>
        <v>#N/A</v>
      </c>
      <c r="Z518" s="305">
        <f>+X518</f>
        <v>0</v>
      </c>
      <c r="AA518" s="306" t="e">
        <f>+Y518</f>
        <v>#N/A</v>
      </c>
    </row>
    <row r="519" spans="1:27" customFormat="1" ht="15" hidden="1" customHeight="1">
      <c r="A519" s="32">
        <v>1234</v>
      </c>
      <c r="B519" s="453"/>
      <c r="C519" s="250" t="str">
        <f>+VLOOKUP(A519,bd_lista!$A$3:$C$590,3,FALSE)</f>
        <v>Gobierno Autónomo Municipal de Tito Yupanqui</v>
      </c>
      <c r="D519" s="455"/>
      <c r="E519" s="247" t="s">
        <v>1312</v>
      </c>
      <c r="F519" s="246">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6">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6">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6">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6">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6">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6">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6">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6">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6">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6">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6">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6">
        <f t="shared" ca="1" si="16"/>
        <v>0</v>
      </c>
      <c r="S519" s="253">
        <f ca="1">+R518+R519</f>
        <v>0</v>
      </c>
      <c r="T519" s="246">
        <f ca="1">+S519</f>
        <v>0</v>
      </c>
      <c r="U519" s="245">
        <f t="shared" si="17"/>
        <v>2</v>
      </c>
      <c r="V519" s="348" t="str">
        <f>+VLOOKUP(A519,bd_lista!$A$3:$E$590,5,FALSE)</f>
        <v>Gobiernos Autonomos Municipales</v>
      </c>
      <c r="W519" s="457"/>
      <c r="X519" s="245">
        <f>+VLOOKUP(A519,[2]Sheet1!$A$13:$D$744,4,FALSE)</f>
        <v>0</v>
      </c>
      <c r="Y519" s="245" t="e">
        <f>+VLOOKUP(X519,bd_lista!$A$3:$C$590,3,FALSE)</f>
        <v>#N/A</v>
      </c>
      <c r="Z519" s="303"/>
      <c r="AA519" s="304"/>
    </row>
    <row r="520" spans="1:27" customFormat="1" ht="15" hidden="1" customHeight="1">
      <c r="A520" s="32">
        <v>1235</v>
      </c>
      <c r="B520" s="452">
        <f>+A520</f>
        <v>1235</v>
      </c>
      <c r="C520" s="250" t="str">
        <f>+VLOOKUP(A520,bd_lista!$A$3:$C$590,3,FALSE)</f>
        <v>Gobierno Autónomo Municipal de Chuma</v>
      </c>
      <c r="D520" s="454" t="str">
        <f>+C520</f>
        <v>Gobierno Autónomo Municipal de Chuma</v>
      </c>
      <c r="E520" s="245" t="s">
        <v>1311</v>
      </c>
      <c r="F520" s="246">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6">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6">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6">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6">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6">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6">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6">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6">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6">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6">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6">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6">
        <f t="shared" ca="1" si="16"/>
        <v>0</v>
      </c>
      <c r="S520" s="253"/>
      <c r="T520" s="246">
        <f ca="1">+T521</f>
        <v>0</v>
      </c>
      <c r="U520" s="245">
        <f t="shared" si="17"/>
        <v>1</v>
      </c>
      <c r="V520" s="348" t="str">
        <f>+VLOOKUP(A520,bd_lista!$A$3:$E$590,5,FALSE)</f>
        <v>Gobiernos Autonomos Municipales</v>
      </c>
      <c r="W520" s="456" t="str">
        <f>+V520</f>
        <v>Gobiernos Autonomos Municipales</v>
      </c>
      <c r="X520" s="245">
        <f>+VLOOKUP(A520,[2]Sheet1!$A$13:$D$744,4,FALSE)</f>
        <v>0</v>
      </c>
      <c r="Y520" s="245" t="e">
        <f>+VLOOKUP(X520,bd_lista!$A$3:$C$590,3,FALSE)</f>
        <v>#N/A</v>
      </c>
      <c r="Z520" s="305">
        <f>+X520</f>
        <v>0</v>
      </c>
      <c r="AA520" s="306" t="e">
        <f>+Y520</f>
        <v>#N/A</v>
      </c>
    </row>
    <row r="521" spans="1:27" customFormat="1" ht="15" hidden="1" customHeight="1">
      <c r="A521" s="32">
        <v>1235</v>
      </c>
      <c r="B521" s="453"/>
      <c r="C521" s="250" t="str">
        <f>+VLOOKUP(A521,bd_lista!$A$3:$C$590,3,FALSE)</f>
        <v>Gobierno Autónomo Municipal de Chuma</v>
      </c>
      <c r="D521" s="455"/>
      <c r="E521" s="247" t="s">
        <v>1312</v>
      </c>
      <c r="F521" s="246">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6">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6">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6">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6">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6">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6">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6">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6">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6">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6">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6">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6">
        <f t="shared" ca="1" si="16"/>
        <v>0</v>
      </c>
      <c r="S521" s="253">
        <f ca="1">+R520+R521</f>
        <v>0</v>
      </c>
      <c r="T521" s="246">
        <f ca="1">+S521</f>
        <v>0</v>
      </c>
      <c r="U521" s="245">
        <f t="shared" si="17"/>
        <v>2</v>
      </c>
      <c r="V521" s="348" t="str">
        <f>+VLOOKUP(A521,bd_lista!$A$3:$E$590,5,FALSE)</f>
        <v>Gobiernos Autonomos Municipales</v>
      </c>
      <c r="W521" s="457"/>
      <c r="X521" s="245">
        <f>+VLOOKUP(A521,[2]Sheet1!$A$13:$D$744,4,FALSE)</f>
        <v>0</v>
      </c>
      <c r="Y521" s="245" t="e">
        <f>+VLOOKUP(X521,bd_lista!$A$3:$C$590,3,FALSE)</f>
        <v>#N/A</v>
      </c>
      <c r="Z521" s="303"/>
      <c r="AA521" s="304"/>
    </row>
    <row r="522" spans="1:27" customFormat="1" ht="27" hidden="1" customHeight="1">
      <c r="A522" s="32">
        <v>1237</v>
      </c>
      <c r="B522" s="452">
        <f>+A522</f>
        <v>1237</v>
      </c>
      <c r="C522" s="250" t="str">
        <f>+VLOOKUP(A522,bd_lista!$A$3:$C$590,3,FALSE)</f>
        <v>Gobierno Autónomo Municipal de Aucapata</v>
      </c>
      <c r="D522" s="454" t="str">
        <f>+C522</f>
        <v>Gobierno Autónomo Municipal de Aucapata</v>
      </c>
      <c r="E522" s="245" t="s">
        <v>1311</v>
      </c>
      <c r="F522" s="246">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6">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6">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6">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6">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6">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6">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6">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6">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6">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6">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6">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6">
        <f t="shared" ca="1" si="16"/>
        <v>0</v>
      </c>
      <c r="S522" s="253"/>
      <c r="T522" s="246">
        <f ca="1">+T523</f>
        <v>0</v>
      </c>
      <c r="U522" s="245">
        <f t="shared" si="17"/>
        <v>1</v>
      </c>
      <c r="V522" s="348" t="str">
        <f>+VLOOKUP(A522,bd_lista!$A$3:$E$590,5,FALSE)</f>
        <v>Gobiernos Autonomos Municipales</v>
      </c>
      <c r="W522" s="456" t="str">
        <f>+V522</f>
        <v>Gobiernos Autonomos Municipales</v>
      </c>
      <c r="X522" s="245">
        <f>+VLOOKUP(A522,[2]Sheet1!$A$13:$D$744,4,FALSE)</f>
        <v>0</v>
      </c>
      <c r="Y522" s="245" t="e">
        <f>+VLOOKUP(X522,bd_lista!$A$3:$C$590,3,FALSE)</f>
        <v>#N/A</v>
      </c>
      <c r="Z522" s="305">
        <f>+X522</f>
        <v>0</v>
      </c>
      <c r="AA522" s="306" t="e">
        <f>+Y522</f>
        <v>#N/A</v>
      </c>
    </row>
    <row r="523" spans="1:27" customFormat="1" ht="27" hidden="1" customHeight="1">
      <c r="A523" s="32">
        <v>1237</v>
      </c>
      <c r="B523" s="453"/>
      <c r="C523" s="250" t="str">
        <f>+VLOOKUP(A523,bd_lista!$A$3:$C$590,3,FALSE)</f>
        <v>Gobierno Autónomo Municipal de Aucapata</v>
      </c>
      <c r="D523" s="455"/>
      <c r="E523" s="247" t="s">
        <v>1312</v>
      </c>
      <c r="F523" s="246">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6">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6">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6">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6">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6">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6">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6">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6">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6">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6">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6">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6">
        <f t="shared" ca="1" si="16"/>
        <v>0</v>
      </c>
      <c r="S523" s="253">
        <f ca="1">+R522+R523</f>
        <v>0</v>
      </c>
      <c r="T523" s="246">
        <f ca="1">+S523</f>
        <v>0</v>
      </c>
      <c r="U523" s="245">
        <f t="shared" si="17"/>
        <v>2</v>
      </c>
      <c r="V523" s="348" t="str">
        <f>+VLOOKUP(A523,bd_lista!$A$3:$E$590,5,FALSE)</f>
        <v>Gobiernos Autonomos Municipales</v>
      </c>
      <c r="W523" s="457"/>
      <c r="X523" s="245">
        <f>+VLOOKUP(A523,[2]Sheet1!$A$13:$D$744,4,FALSE)</f>
        <v>0</v>
      </c>
      <c r="Y523" s="245" t="e">
        <f>+VLOOKUP(X523,bd_lista!$A$3:$C$590,3,FALSE)</f>
        <v>#N/A</v>
      </c>
      <c r="Z523" s="303"/>
      <c r="AA523" s="304"/>
    </row>
    <row r="524" spans="1:27" customFormat="1" ht="15" hidden="1" customHeight="1">
      <c r="A524" s="32">
        <v>1238</v>
      </c>
      <c r="B524" s="452">
        <f>+A524</f>
        <v>1238</v>
      </c>
      <c r="C524" s="250" t="str">
        <f>+VLOOKUP(A524,bd_lista!$A$3:$C$590,3,FALSE)</f>
        <v>Gobierno Autónomo Municipal de Corocoro</v>
      </c>
      <c r="D524" s="454" t="str">
        <f>+C524</f>
        <v>Gobierno Autónomo Municipal de Corocoro</v>
      </c>
      <c r="E524" s="245" t="s">
        <v>1311</v>
      </c>
      <c r="F524" s="246">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6">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6">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6">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6">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6">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6">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6">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6">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6">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6">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6">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6">
        <f t="shared" ca="1" si="16"/>
        <v>0</v>
      </c>
      <c r="S524" s="253"/>
      <c r="T524" s="246">
        <f ca="1">+T525</f>
        <v>0</v>
      </c>
      <c r="U524" s="245">
        <f t="shared" si="17"/>
        <v>1</v>
      </c>
      <c r="V524" s="348" t="str">
        <f>+VLOOKUP(A524,bd_lista!$A$3:$E$590,5,FALSE)</f>
        <v>Gobiernos Autonomos Municipales</v>
      </c>
      <c r="W524" s="456" t="str">
        <f>+V524</f>
        <v>Gobiernos Autonomos Municipales</v>
      </c>
      <c r="X524" s="245">
        <f>+VLOOKUP(A524,[2]Sheet1!$A$13:$D$744,4,FALSE)</f>
        <v>0</v>
      </c>
      <c r="Y524" s="245" t="e">
        <f>+VLOOKUP(X524,bd_lista!$A$3:$C$590,3,FALSE)</f>
        <v>#N/A</v>
      </c>
      <c r="Z524" s="305">
        <f>+X524</f>
        <v>0</v>
      </c>
      <c r="AA524" s="306" t="e">
        <f>+Y524</f>
        <v>#N/A</v>
      </c>
    </row>
    <row r="525" spans="1:27" customFormat="1" ht="15" hidden="1" customHeight="1">
      <c r="A525" s="32">
        <v>1238</v>
      </c>
      <c r="B525" s="453"/>
      <c r="C525" s="250" t="str">
        <f>+VLOOKUP(A525,bd_lista!$A$3:$C$590,3,FALSE)</f>
        <v>Gobierno Autónomo Municipal de Corocoro</v>
      </c>
      <c r="D525" s="455"/>
      <c r="E525" s="247" t="s">
        <v>1312</v>
      </c>
      <c r="F525" s="246">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6">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6">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6">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6">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6">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6">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6">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6">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6">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6">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6">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6">
        <f t="shared" ca="1" si="16"/>
        <v>0</v>
      </c>
      <c r="S525" s="253">
        <f ca="1">+R524+R525</f>
        <v>0</v>
      </c>
      <c r="T525" s="246">
        <f ca="1">+S525</f>
        <v>0</v>
      </c>
      <c r="U525" s="245">
        <f t="shared" si="17"/>
        <v>2</v>
      </c>
      <c r="V525" s="348" t="str">
        <f>+VLOOKUP(A525,bd_lista!$A$3:$E$590,5,FALSE)</f>
        <v>Gobiernos Autonomos Municipales</v>
      </c>
      <c r="W525" s="457"/>
      <c r="X525" s="245">
        <f>+VLOOKUP(A525,[2]Sheet1!$A$13:$D$744,4,FALSE)</f>
        <v>0</v>
      </c>
      <c r="Y525" s="245" t="e">
        <f>+VLOOKUP(X525,bd_lista!$A$3:$C$590,3,FALSE)</f>
        <v>#N/A</v>
      </c>
      <c r="Z525" s="303"/>
      <c r="AA525" s="304"/>
    </row>
    <row r="526" spans="1:27" customFormat="1" ht="15" hidden="1" customHeight="1">
      <c r="A526" s="32">
        <v>1239</v>
      </c>
      <c r="B526" s="452">
        <f>+A526</f>
        <v>1239</v>
      </c>
      <c r="C526" s="250" t="str">
        <f>+VLOOKUP(A526,bd_lista!$A$3:$C$590,3,FALSE)</f>
        <v>Gobierno Autónomo Municipal de Caquiaviri</v>
      </c>
      <c r="D526" s="454" t="str">
        <f>+C526</f>
        <v>Gobierno Autónomo Municipal de Caquiaviri</v>
      </c>
      <c r="E526" s="245" t="s">
        <v>1311</v>
      </c>
      <c r="F526" s="246">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6">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6">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6">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6">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6">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6">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6">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6">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6">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6">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6">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6">
        <f t="shared" ca="1" si="16"/>
        <v>0</v>
      </c>
      <c r="S526" s="253"/>
      <c r="T526" s="246">
        <f ca="1">+T527</f>
        <v>0</v>
      </c>
      <c r="U526" s="245">
        <f t="shared" si="17"/>
        <v>1</v>
      </c>
      <c r="V526" s="348" t="str">
        <f>+VLOOKUP(A526,bd_lista!$A$3:$E$590,5,FALSE)</f>
        <v>Gobiernos Autonomos Municipales</v>
      </c>
      <c r="W526" s="456" t="str">
        <f>+V526</f>
        <v>Gobiernos Autonomos Municipales</v>
      </c>
      <c r="X526" s="245">
        <f>+VLOOKUP(A526,[2]Sheet1!$A$13:$D$744,4,FALSE)</f>
        <v>0</v>
      </c>
      <c r="Y526" s="245" t="e">
        <f>+VLOOKUP(X526,bd_lista!$A$3:$C$590,3,FALSE)</f>
        <v>#N/A</v>
      </c>
      <c r="Z526" s="305">
        <f>+X526</f>
        <v>0</v>
      </c>
      <c r="AA526" s="306" t="e">
        <f>+Y526</f>
        <v>#N/A</v>
      </c>
    </row>
    <row r="527" spans="1:27" customFormat="1" ht="15" hidden="1" customHeight="1">
      <c r="A527" s="32">
        <v>1239</v>
      </c>
      <c r="B527" s="453"/>
      <c r="C527" s="250" t="str">
        <f>+VLOOKUP(A527,bd_lista!$A$3:$C$590,3,FALSE)</f>
        <v>Gobierno Autónomo Municipal de Caquiaviri</v>
      </c>
      <c r="D527" s="455"/>
      <c r="E527" s="247" t="s">
        <v>1312</v>
      </c>
      <c r="F527" s="246">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6">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6">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6">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6">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6">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6">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6">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6">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6">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6">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6">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6">
        <f t="shared" ca="1" si="16"/>
        <v>0</v>
      </c>
      <c r="S527" s="253">
        <f ca="1">+R526+R527</f>
        <v>0</v>
      </c>
      <c r="T527" s="246">
        <f ca="1">+S527</f>
        <v>0</v>
      </c>
      <c r="U527" s="245">
        <f t="shared" si="17"/>
        <v>2</v>
      </c>
      <c r="V527" s="348" t="str">
        <f>+VLOOKUP(A527,bd_lista!$A$3:$E$590,5,FALSE)</f>
        <v>Gobiernos Autonomos Municipales</v>
      </c>
      <c r="W527" s="457"/>
      <c r="X527" s="245">
        <f>+VLOOKUP(A527,[2]Sheet1!$A$13:$D$744,4,FALSE)</f>
        <v>0</v>
      </c>
      <c r="Y527" s="245" t="e">
        <f>+VLOOKUP(X527,bd_lista!$A$3:$C$590,3,FALSE)</f>
        <v>#N/A</v>
      </c>
      <c r="Z527" s="303"/>
      <c r="AA527" s="304"/>
    </row>
    <row r="528" spans="1:27" customFormat="1" ht="15" hidden="1" customHeight="1">
      <c r="A528" s="32">
        <v>1240</v>
      </c>
      <c r="B528" s="452">
        <f>+A528</f>
        <v>1240</v>
      </c>
      <c r="C528" s="250" t="str">
        <f>+VLOOKUP(A528,bd_lista!$A$3:$C$590,3,FALSE)</f>
        <v>Gobierno Autónomo Municipal de Calacoto</v>
      </c>
      <c r="D528" s="454" t="str">
        <f>+C528</f>
        <v>Gobierno Autónomo Municipal de Calacoto</v>
      </c>
      <c r="E528" s="245" t="s">
        <v>1311</v>
      </c>
      <c r="F528" s="246">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6">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6">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6">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6">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6">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6">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6">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6">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6">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6">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6">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6">
        <f t="shared" ca="1" si="16"/>
        <v>0</v>
      </c>
      <c r="S528" s="253"/>
      <c r="T528" s="246">
        <f ca="1">+T529</f>
        <v>0</v>
      </c>
      <c r="U528" s="245">
        <f t="shared" si="17"/>
        <v>1</v>
      </c>
      <c r="V528" s="348" t="str">
        <f>+VLOOKUP(A528,bd_lista!$A$3:$E$590,5,FALSE)</f>
        <v>Gobiernos Autonomos Municipales</v>
      </c>
      <c r="W528" s="456" t="str">
        <f>+V528</f>
        <v>Gobiernos Autonomos Municipales</v>
      </c>
      <c r="X528" s="245">
        <f>+VLOOKUP(A528,[2]Sheet1!$A$13:$D$744,4,FALSE)</f>
        <v>0</v>
      </c>
      <c r="Y528" s="245" t="e">
        <f>+VLOOKUP(X528,bd_lista!$A$3:$C$590,3,FALSE)</f>
        <v>#N/A</v>
      </c>
      <c r="Z528" s="305">
        <f>+X528</f>
        <v>0</v>
      </c>
      <c r="AA528" s="306" t="e">
        <f>+Y528</f>
        <v>#N/A</v>
      </c>
    </row>
    <row r="529" spans="1:27" customFormat="1" ht="15" hidden="1" customHeight="1">
      <c r="A529" s="32">
        <v>1240</v>
      </c>
      <c r="B529" s="453"/>
      <c r="C529" s="250" t="str">
        <f>+VLOOKUP(A529,bd_lista!$A$3:$C$590,3,FALSE)</f>
        <v>Gobierno Autónomo Municipal de Calacoto</v>
      </c>
      <c r="D529" s="455"/>
      <c r="E529" s="247" t="s">
        <v>1312</v>
      </c>
      <c r="F529" s="246">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6">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6">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6">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6">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6">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6">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6">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6">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6">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6">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6">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6">
        <f t="shared" ca="1" si="16"/>
        <v>0</v>
      </c>
      <c r="S529" s="253">
        <f ca="1">+R528+R529</f>
        <v>0</v>
      </c>
      <c r="T529" s="246">
        <f ca="1">+S529</f>
        <v>0</v>
      </c>
      <c r="U529" s="245">
        <f t="shared" si="17"/>
        <v>2</v>
      </c>
      <c r="V529" s="348" t="str">
        <f>+VLOOKUP(A529,bd_lista!$A$3:$E$590,5,FALSE)</f>
        <v>Gobiernos Autonomos Municipales</v>
      </c>
      <c r="W529" s="457"/>
      <c r="X529" s="245">
        <f>+VLOOKUP(A529,[2]Sheet1!$A$13:$D$744,4,FALSE)</f>
        <v>0</v>
      </c>
      <c r="Y529" s="245" t="e">
        <f>+VLOOKUP(X529,bd_lista!$A$3:$C$590,3,FALSE)</f>
        <v>#N/A</v>
      </c>
      <c r="Z529" s="303"/>
      <c r="AA529" s="304"/>
    </row>
    <row r="530" spans="1:27" customFormat="1" ht="15" hidden="1" customHeight="1">
      <c r="A530" s="32">
        <v>1241</v>
      </c>
      <c r="B530" s="452">
        <f>+A530</f>
        <v>1241</v>
      </c>
      <c r="C530" s="250" t="str">
        <f>+VLOOKUP(A530,bd_lista!$A$3:$C$590,3,FALSE)</f>
        <v>Gobierno Autónomo Municipal de Comanche</v>
      </c>
      <c r="D530" s="454" t="str">
        <f>+C530</f>
        <v>Gobierno Autónomo Municipal de Comanche</v>
      </c>
      <c r="E530" s="245" t="s">
        <v>1311</v>
      </c>
      <c r="F530" s="246">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6">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6">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6">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6">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6">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6">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6">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6">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6">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6">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6">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6">
        <f t="shared" ca="1" si="16"/>
        <v>0</v>
      </c>
      <c r="S530" s="253"/>
      <c r="T530" s="246">
        <f ca="1">+T531</f>
        <v>0</v>
      </c>
      <c r="U530" s="245">
        <f t="shared" si="17"/>
        <v>1</v>
      </c>
      <c r="V530" s="348" t="str">
        <f>+VLOOKUP(A530,bd_lista!$A$3:$E$590,5,FALSE)</f>
        <v>Gobiernos Autonomos Municipales</v>
      </c>
      <c r="W530" s="456" t="str">
        <f>+V530</f>
        <v>Gobiernos Autonomos Municipales</v>
      </c>
      <c r="X530" s="245">
        <f>+VLOOKUP(A530,[2]Sheet1!$A$13:$D$744,4,FALSE)</f>
        <v>0</v>
      </c>
      <c r="Y530" s="245" t="e">
        <f>+VLOOKUP(X530,bd_lista!$A$3:$C$590,3,FALSE)</f>
        <v>#N/A</v>
      </c>
      <c r="Z530" s="305">
        <f>+X530</f>
        <v>0</v>
      </c>
      <c r="AA530" s="306" t="e">
        <f>+Y530</f>
        <v>#N/A</v>
      </c>
    </row>
    <row r="531" spans="1:27" customFormat="1" ht="15" hidden="1" customHeight="1">
      <c r="A531" s="32">
        <v>1241</v>
      </c>
      <c r="B531" s="453"/>
      <c r="C531" s="250" t="str">
        <f>+VLOOKUP(A531,bd_lista!$A$3:$C$590,3,FALSE)</f>
        <v>Gobierno Autónomo Municipal de Comanche</v>
      </c>
      <c r="D531" s="455"/>
      <c r="E531" s="247" t="s">
        <v>1312</v>
      </c>
      <c r="F531" s="246">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6">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6">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6">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6">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6">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6">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6">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6">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6">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6">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6">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6">
        <f t="shared" ca="1" si="16"/>
        <v>0</v>
      </c>
      <c r="S531" s="253">
        <f ca="1">+R530+R531</f>
        <v>0</v>
      </c>
      <c r="T531" s="246">
        <f ca="1">+S531</f>
        <v>0</v>
      </c>
      <c r="U531" s="245">
        <f t="shared" si="17"/>
        <v>2</v>
      </c>
      <c r="V531" s="348" t="str">
        <f>+VLOOKUP(A531,bd_lista!$A$3:$E$590,5,FALSE)</f>
        <v>Gobiernos Autonomos Municipales</v>
      </c>
      <c r="W531" s="457"/>
      <c r="X531" s="245">
        <f>+VLOOKUP(A531,[2]Sheet1!$A$13:$D$744,4,FALSE)</f>
        <v>0</v>
      </c>
      <c r="Y531" s="245" t="e">
        <f>+VLOOKUP(X531,bd_lista!$A$3:$C$590,3,FALSE)</f>
        <v>#N/A</v>
      </c>
      <c r="Z531" s="303"/>
      <c r="AA531" s="304"/>
    </row>
    <row r="532" spans="1:27" customFormat="1" ht="15" hidden="1" customHeight="1">
      <c r="A532" s="32">
        <v>1242</v>
      </c>
      <c r="B532" s="452">
        <f>+A532</f>
        <v>1242</v>
      </c>
      <c r="C532" s="250" t="str">
        <f>+VLOOKUP(A532,bd_lista!$A$3:$C$590,3,FALSE)</f>
        <v>Gobierno Autónomo Municipal de Charaña</v>
      </c>
      <c r="D532" s="454" t="str">
        <f>+C532</f>
        <v>Gobierno Autónomo Municipal de Charaña</v>
      </c>
      <c r="E532" s="245" t="s">
        <v>1311</v>
      </c>
      <c r="F532" s="246">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6">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6">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6">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6">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6">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6">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6">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6">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6">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6">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6">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6">
        <f t="shared" ca="1" si="16"/>
        <v>0</v>
      </c>
      <c r="S532" s="253"/>
      <c r="T532" s="246">
        <f ca="1">+T533</f>
        <v>0</v>
      </c>
      <c r="U532" s="245">
        <f t="shared" si="17"/>
        <v>1</v>
      </c>
      <c r="V532" s="348" t="str">
        <f>+VLOOKUP(A532,bd_lista!$A$3:$E$590,5,FALSE)</f>
        <v>Gobiernos Autonomos Municipales</v>
      </c>
      <c r="W532" s="456" t="str">
        <f>+V532</f>
        <v>Gobiernos Autonomos Municipales</v>
      </c>
      <c r="X532" s="245">
        <f>+VLOOKUP(A532,[2]Sheet1!$A$13:$D$744,4,FALSE)</f>
        <v>0</v>
      </c>
      <c r="Y532" s="245" t="e">
        <f>+VLOOKUP(X532,bd_lista!$A$3:$C$590,3,FALSE)</f>
        <v>#N/A</v>
      </c>
      <c r="Z532" s="305">
        <f>+X532</f>
        <v>0</v>
      </c>
      <c r="AA532" s="306" t="e">
        <f>+Y532</f>
        <v>#N/A</v>
      </c>
    </row>
    <row r="533" spans="1:27" customFormat="1" ht="15" hidden="1" customHeight="1">
      <c r="A533" s="32">
        <v>1242</v>
      </c>
      <c r="B533" s="453"/>
      <c r="C533" s="250" t="str">
        <f>+VLOOKUP(A533,bd_lista!$A$3:$C$590,3,FALSE)</f>
        <v>Gobierno Autónomo Municipal de Charaña</v>
      </c>
      <c r="D533" s="455"/>
      <c r="E533" s="247" t="s">
        <v>1312</v>
      </c>
      <c r="F533" s="246">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6">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6">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6">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6">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6">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6">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6">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6">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6">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6">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6">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6">
        <f t="shared" ca="1" si="16"/>
        <v>0</v>
      </c>
      <c r="S533" s="253">
        <f ca="1">+R532+R533</f>
        <v>0</v>
      </c>
      <c r="T533" s="246">
        <f ca="1">+S533</f>
        <v>0</v>
      </c>
      <c r="U533" s="245">
        <f t="shared" si="17"/>
        <v>2</v>
      </c>
      <c r="V533" s="348" t="str">
        <f>+VLOOKUP(A533,bd_lista!$A$3:$E$590,5,FALSE)</f>
        <v>Gobiernos Autonomos Municipales</v>
      </c>
      <c r="W533" s="457"/>
      <c r="X533" s="245">
        <f>+VLOOKUP(A533,[2]Sheet1!$A$13:$D$744,4,FALSE)</f>
        <v>0</v>
      </c>
      <c r="Y533" s="245" t="e">
        <f>+VLOOKUP(X533,bd_lista!$A$3:$C$590,3,FALSE)</f>
        <v>#N/A</v>
      </c>
      <c r="Z533" s="303"/>
      <c r="AA533" s="304"/>
    </row>
    <row r="534" spans="1:27" customFormat="1" ht="15" hidden="1" customHeight="1">
      <c r="A534" s="32">
        <v>1243</v>
      </c>
      <c r="B534" s="452">
        <f>+A534</f>
        <v>1243</v>
      </c>
      <c r="C534" s="250" t="str">
        <f>+VLOOKUP(A534,bd_lista!$A$3:$C$590,3,FALSE)</f>
        <v>Gobierno Autónomo Municipal de Waldo Ballivián</v>
      </c>
      <c r="D534" s="454" t="str">
        <f>+C534</f>
        <v>Gobierno Autónomo Municipal de Waldo Ballivián</v>
      </c>
      <c r="E534" s="245" t="s">
        <v>1311</v>
      </c>
      <c r="F534" s="246">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6">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6">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6">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6">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6">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6">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6">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6">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6">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6">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6">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6">
        <f t="shared" ca="1" si="16"/>
        <v>0</v>
      </c>
      <c r="S534" s="253"/>
      <c r="T534" s="246">
        <f ca="1">+T535</f>
        <v>0</v>
      </c>
      <c r="U534" s="245">
        <f t="shared" si="17"/>
        <v>1</v>
      </c>
      <c r="V534" s="348" t="str">
        <f>+VLOOKUP(A534,bd_lista!$A$3:$E$590,5,FALSE)</f>
        <v>Gobiernos Autonomos Municipales</v>
      </c>
      <c r="W534" s="456" t="str">
        <f>+V534</f>
        <v>Gobiernos Autonomos Municipales</v>
      </c>
      <c r="X534" s="245">
        <f>+VLOOKUP(A534,[2]Sheet1!$A$13:$D$744,4,FALSE)</f>
        <v>0</v>
      </c>
      <c r="Y534" s="245" t="e">
        <f>+VLOOKUP(X534,bd_lista!$A$3:$C$590,3,FALSE)</f>
        <v>#N/A</v>
      </c>
      <c r="Z534" s="305">
        <f>+X534</f>
        <v>0</v>
      </c>
      <c r="AA534" s="306" t="e">
        <f>+Y534</f>
        <v>#N/A</v>
      </c>
    </row>
    <row r="535" spans="1:27" customFormat="1" ht="15" hidden="1" customHeight="1">
      <c r="A535" s="32">
        <v>1243</v>
      </c>
      <c r="B535" s="453"/>
      <c r="C535" s="250" t="str">
        <f>+VLOOKUP(A535,bd_lista!$A$3:$C$590,3,FALSE)</f>
        <v>Gobierno Autónomo Municipal de Waldo Ballivián</v>
      </c>
      <c r="D535" s="455"/>
      <c r="E535" s="247" t="s">
        <v>1312</v>
      </c>
      <c r="F535" s="246">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6">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6">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6">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6">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6">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6">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6">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6">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6">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6">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6">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6">
        <f t="shared" ca="1" si="16"/>
        <v>0</v>
      </c>
      <c r="S535" s="253">
        <f ca="1">+R534+R535</f>
        <v>0</v>
      </c>
      <c r="T535" s="246">
        <f ca="1">+S535</f>
        <v>0</v>
      </c>
      <c r="U535" s="245">
        <f t="shared" si="17"/>
        <v>2</v>
      </c>
      <c r="V535" s="348" t="str">
        <f>+VLOOKUP(A535,bd_lista!$A$3:$E$590,5,FALSE)</f>
        <v>Gobiernos Autonomos Municipales</v>
      </c>
      <c r="W535" s="457"/>
      <c r="X535" s="245">
        <f>+VLOOKUP(A535,[2]Sheet1!$A$13:$D$744,4,FALSE)</f>
        <v>0</v>
      </c>
      <c r="Y535" s="245" t="e">
        <f>+VLOOKUP(X535,bd_lista!$A$3:$C$590,3,FALSE)</f>
        <v>#N/A</v>
      </c>
      <c r="Z535" s="303"/>
      <c r="AA535" s="304"/>
    </row>
    <row r="536" spans="1:27" customFormat="1" ht="15" hidden="1" customHeight="1">
      <c r="A536" s="32">
        <v>1244</v>
      </c>
      <c r="B536" s="452">
        <f>+A536</f>
        <v>1244</v>
      </c>
      <c r="C536" s="250" t="str">
        <f>+VLOOKUP(A536,bd_lista!$A$3:$C$590,3,FALSE)</f>
        <v>Gobierno Autónomo Municipal de Nazacara de Pacajes</v>
      </c>
      <c r="D536" s="454" t="str">
        <f>+C536</f>
        <v>Gobierno Autónomo Municipal de Nazacara de Pacajes</v>
      </c>
      <c r="E536" s="245" t="s">
        <v>1311</v>
      </c>
      <c r="F536" s="246">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6">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6">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6">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6">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6">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6">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6">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6">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6">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6">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6">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6">
        <f t="shared" ca="1" si="16"/>
        <v>0</v>
      </c>
      <c r="S536" s="253"/>
      <c r="T536" s="246">
        <f ca="1">+T537</f>
        <v>0</v>
      </c>
      <c r="U536" s="245">
        <f t="shared" si="17"/>
        <v>1</v>
      </c>
      <c r="V536" s="348" t="str">
        <f>+VLOOKUP(A536,bd_lista!$A$3:$E$590,5,FALSE)</f>
        <v>Gobiernos Autonomos Municipales</v>
      </c>
      <c r="W536" s="456" t="str">
        <f>+V536</f>
        <v>Gobiernos Autonomos Municipales</v>
      </c>
      <c r="X536" s="245">
        <f>+VLOOKUP(A536,[2]Sheet1!$A$13:$D$744,4,FALSE)</f>
        <v>0</v>
      </c>
      <c r="Y536" s="245" t="e">
        <f>+VLOOKUP(X536,bd_lista!$A$3:$C$590,3,FALSE)</f>
        <v>#N/A</v>
      </c>
      <c r="Z536" s="305">
        <f>+X536</f>
        <v>0</v>
      </c>
      <c r="AA536" s="306" t="e">
        <f>+Y536</f>
        <v>#N/A</v>
      </c>
    </row>
    <row r="537" spans="1:27" customFormat="1" ht="15" hidden="1" customHeight="1">
      <c r="A537" s="32">
        <v>1244</v>
      </c>
      <c r="B537" s="453"/>
      <c r="C537" s="250" t="str">
        <f>+VLOOKUP(A537,bd_lista!$A$3:$C$590,3,FALSE)</f>
        <v>Gobierno Autónomo Municipal de Nazacara de Pacajes</v>
      </c>
      <c r="D537" s="455"/>
      <c r="E537" s="247" t="s">
        <v>1312</v>
      </c>
      <c r="F537" s="246">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6">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6">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6">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6">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6">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6">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6">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6">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6">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6">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6">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6">
        <f t="shared" ca="1" si="16"/>
        <v>0</v>
      </c>
      <c r="S537" s="253">
        <f ca="1">+R536+R537</f>
        <v>0</v>
      </c>
      <c r="T537" s="246">
        <f ca="1">+S537</f>
        <v>0</v>
      </c>
      <c r="U537" s="245">
        <f t="shared" si="17"/>
        <v>2</v>
      </c>
      <c r="V537" s="348" t="str">
        <f>+VLOOKUP(A537,bd_lista!$A$3:$E$590,5,FALSE)</f>
        <v>Gobiernos Autonomos Municipales</v>
      </c>
      <c r="W537" s="457"/>
      <c r="X537" s="245">
        <f>+VLOOKUP(A537,[2]Sheet1!$A$13:$D$744,4,FALSE)</f>
        <v>0</v>
      </c>
      <c r="Y537" s="245" t="e">
        <f>+VLOOKUP(X537,bd_lista!$A$3:$C$590,3,FALSE)</f>
        <v>#N/A</v>
      </c>
      <c r="Z537" s="303"/>
      <c r="AA537" s="304"/>
    </row>
    <row r="538" spans="1:27" customFormat="1" ht="15" hidden="1" customHeight="1">
      <c r="A538" s="32">
        <v>1245</v>
      </c>
      <c r="B538" s="452">
        <f>+A538</f>
        <v>1245</v>
      </c>
      <c r="C538" s="250" t="str">
        <f>+VLOOKUP(A538,bd_lista!$A$3:$C$590,3,FALSE)</f>
        <v>Gobierno Autónomo Municipal de Santiago de Callapa</v>
      </c>
      <c r="D538" s="454" t="str">
        <f>+C538</f>
        <v>Gobierno Autónomo Municipal de Santiago de Callapa</v>
      </c>
      <c r="E538" s="245" t="s">
        <v>1311</v>
      </c>
      <c r="F538" s="246">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6">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6">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6">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6">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6">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6">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6">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6">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6">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6">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6">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6">
        <f t="shared" ca="1" si="16"/>
        <v>0</v>
      </c>
      <c r="S538" s="253"/>
      <c r="T538" s="246">
        <f ca="1">+T539</f>
        <v>0</v>
      </c>
      <c r="U538" s="245">
        <f t="shared" si="17"/>
        <v>1</v>
      </c>
      <c r="V538" s="348" t="str">
        <f>+VLOOKUP(A538,bd_lista!$A$3:$E$590,5,FALSE)</f>
        <v>Gobiernos Autonomos Municipales</v>
      </c>
      <c r="W538" s="456" t="str">
        <f>+V538</f>
        <v>Gobiernos Autonomos Municipales</v>
      </c>
      <c r="X538" s="245">
        <f>+VLOOKUP(A538,[2]Sheet1!$A$13:$D$744,4,FALSE)</f>
        <v>0</v>
      </c>
      <c r="Y538" s="245" t="e">
        <f>+VLOOKUP(X538,bd_lista!$A$3:$C$590,3,FALSE)</f>
        <v>#N/A</v>
      </c>
      <c r="Z538" s="305">
        <f>+X538</f>
        <v>0</v>
      </c>
      <c r="AA538" s="306" t="e">
        <f>+Y538</f>
        <v>#N/A</v>
      </c>
    </row>
    <row r="539" spans="1:27" customFormat="1" ht="15" hidden="1" customHeight="1">
      <c r="A539" s="32">
        <v>1245</v>
      </c>
      <c r="B539" s="453"/>
      <c r="C539" s="250" t="str">
        <f>+VLOOKUP(A539,bd_lista!$A$3:$C$590,3,FALSE)</f>
        <v>Gobierno Autónomo Municipal de Santiago de Callapa</v>
      </c>
      <c r="D539" s="455"/>
      <c r="E539" s="247" t="s">
        <v>1312</v>
      </c>
      <c r="F539" s="246">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6">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6">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6">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6">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6">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6">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6">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6">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6">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6">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6">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6">
        <f t="shared" ca="1" si="16"/>
        <v>0</v>
      </c>
      <c r="S539" s="253">
        <f ca="1">+R538+R539</f>
        <v>0</v>
      </c>
      <c r="T539" s="246">
        <f ca="1">+S539</f>
        <v>0</v>
      </c>
      <c r="U539" s="245">
        <f t="shared" si="17"/>
        <v>2</v>
      </c>
      <c r="V539" s="348" t="str">
        <f>+VLOOKUP(A539,bd_lista!$A$3:$E$590,5,FALSE)</f>
        <v>Gobiernos Autonomos Municipales</v>
      </c>
      <c r="W539" s="457"/>
      <c r="X539" s="245">
        <f>+VLOOKUP(A539,[2]Sheet1!$A$13:$D$744,4,FALSE)</f>
        <v>0</v>
      </c>
      <c r="Y539" s="245" t="e">
        <f>+VLOOKUP(X539,bd_lista!$A$3:$C$590,3,FALSE)</f>
        <v>#N/A</v>
      </c>
      <c r="Z539" s="303"/>
      <c r="AA539" s="304"/>
    </row>
    <row r="540" spans="1:27" customFormat="1" ht="15" hidden="1" customHeight="1">
      <c r="A540" s="32">
        <v>1246</v>
      </c>
      <c r="B540" s="452">
        <f>+A540</f>
        <v>1246</v>
      </c>
      <c r="C540" s="250" t="str">
        <f>+VLOOKUP(A540,bd_lista!$A$3:$C$590,3,FALSE)</f>
        <v>Gobierno Autónomo Municipal de Puerto Acosta</v>
      </c>
      <c r="D540" s="454" t="str">
        <f>+C540</f>
        <v>Gobierno Autónomo Municipal de Puerto Acosta</v>
      </c>
      <c r="E540" s="245" t="s">
        <v>1311</v>
      </c>
      <c r="F540" s="246">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6">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6">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6">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6">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6">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6">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6">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6">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6">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6">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6">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6">
        <f t="shared" ref="R540:R603" ca="1" si="18">+SUM(F540:Q540)</f>
        <v>0</v>
      </c>
      <c r="S540" s="253"/>
      <c r="T540" s="246">
        <f ca="1">+T541</f>
        <v>0</v>
      </c>
      <c r="U540" s="245">
        <f t="shared" ref="U540:U603" si="19">+IF(E540="Débitos",1,2)</f>
        <v>1</v>
      </c>
      <c r="V540" s="348" t="str">
        <f>+VLOOKUP(A540,bd_lista!$A$3:$E$590,5,FALSE)</f>
        <v>Gobiernos Autonomos Municipales</v>
      </c>
      <c r="W540" s="456" t="str">
        <f>+V540</f>
        <v>Gobiernos Autonomos Municipales</v>
      </c>
      <c r="X540" s="245">
        <f>+VLOOKUP(A540,[2]Sheet1!$A$13:$D$744,4,FALSE)</f>
        <v>0</v>
      </c>
      <c r="Y540" s="245" t="e">
        <f>+VLOOKUP(X540,bd_lista!$A$3:$C$590,3,FALSE)</f>
        <v>#N/A</v>
      </c>
      <c r="Z540" s="305">
        <f>+X540</f>
        <v>0</v>
      </c>
      <c r="AA540" s="306" t="e">
        <f>+Y540</f>
        <v>#N/A</v>
      </c>
    </row>
    <row r="541" spans="1:27" customFormat="1" ht="15" hidden="1" customHeight="1">
      <c r="A541" s="32">
        <v>1246</v>
      </c>
      <c r="B541" s="453"/>
      <c r="C541" s="250" t="str">
        <f>+VLOOKUP(A541,bd_lista!$A$3:$C$590,3,FALSE)</f>
        <v>Gobierno Autónomo Municipal de Puerto Acosta</v>
      </c>
      <c r="D541" s="455"/>
      <c r="E541" s="247" t="s">
        <v>1312</v>
      </c>
      <c r="F541" s="246">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6">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6">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6">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6">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6">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6">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6">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6">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6">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6">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6">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6">
        <f t="shared" ca="1" si="18"/>
        <v>0</v>
      </c>
      <c r="S541" s="253">
        <f ca="1">+R540+R541</f>
        <v>0</v>
      </c>
      <c r="T541" s="246">
        <f ca="1">+S541</f>
        <v>0</v>
      </c>
      <c r="U541" s="245">
        <f t="shared" si="19"/>
        <v>2</v>
      </c>
      <c r="V541" s="348" t="str">
        <f>+VLOOKUP(A541,bd_lista!$A$3:$E$590,5,FALSE)</f>
        <v>Gobiernos Autonomos Municipales</v>
      </c>
      <c r="W541" s="457"/>
      <c r="X541" s="245">
        <f>+VLOOKUP(A541,[2]Sheet1!$A$13:$D$744,4,FALSE)</f>
        <v>0</v>
      </c>
      <c r="Y541" s="245" t="e">
        <f>+VLOOKUP(X541,bd_lista!$A$3:$C$590,3,FALSE)</f>
        <v>#N/A</v>
      </c>
      <c r="Z541" s="303"/>
      <c r="AA541" s="304"/>
    </row>
    <row r="542" spans="1:27" customFormat="1" ht="15" hidden="1" customHeight="1">
      <c r="A542" s="32">
        <v>1247</v>
      </c>
      <c r="B542" s="452">
        <f>+A542</f>
        <v>1247</v>
      </c>
      <c r="C542" s="250" t="str">
        <f>+VLOOKUP(A542,bd_lista!$A$3:$C$590,3,FALSE)</f>
        <v>Gobierno Autónomo Municipal de Mocomoco</v>
      </c>
      <c r="D542" s="454" t="str">
        <f>+C542</f>
        <v>Gobierno Autónomo Municipal de Mocomoco</v>
      </c>
      <c r="E542" s="245" t="s">
        <v>1311</v>
      </c>
      <c r="F542" s="246">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6">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6">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6">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6">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6">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6">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6">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6">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6">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6">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6">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6">
        <f t="shared" ca="1" si="18"/>
        <v>0</v>
      </c>
      <c r="S542" s="253"/>
      <c r="T542" s="246">
        <f ca="1">+T543</f>
        <v>0</v>
      </c>
      <c r="U542" s="245">
        <f t="shared" si="19"/>
        <v>1</v>
      </c>
      <c r="V542" s="348" t="str">
        <f>+VLOOKUP(A542,bd_lista!$A$3:$E$590,5,FALSE)</f>
        <v>Gobiernos Autonomos Municipales</v>
      </c>
      <c r="W542" s="456" t="str">
        <f>+V542</f>
        <v>Gobiernos Autonomos Municipales</v>
      </c>
      <c r="X542" s="245">
        <f>+VLOOKUP(A542,[2]Sheet1!$A$13:$D$744,4,FALSE)</f>
        <v>0</v>
      </c>
      <c r="Y542" s="245" t="e">
        <f>+VLOOKUP(X542,bd_lista!$A$3:$C$590,3,FALSE)</f>
        <v>#N/A</v>
      </c>
      <c r="Z542" s="305">
        <f>+X542</f>
        <v>0</v>
      </c>
      <c r="AA542" s="306" t="e">
        <f>+Y542</f>
        <v>#N/A</v>
      </c>
    </row>
    <row r="543" spans="1:27" customFormat="1" ht="15" hidden="1" customHeight="1">
      <c r="A543" s="32">
        <v>1247</v>
      </c>
      <c r="B543" s="453"/>
      <c r="C543" s="250" t="str">
        <f>+VLOOKUP(A543,bd_lista!$A$3:$C$590,3,FALSE)</f>
        <v>Gobierno Autónomo Municipal de Mocomoco</v>
      </c>
      <c r="D543" s="455"/>
      <c r="E543" s="247" t="s">
        <v>1312</v>
      </c>
      <c r="F543" s="246">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6">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6">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6">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6">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6">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6">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6">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6">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6">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6">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6">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6">
        <f t="shared" ca="1" si="18"/>
        <v>0</v>
      </c>
      <c r="S543" s="253">
        <f ca="1">+R542+R543</f>
        <v>0</v>
      </c>
      <c r="T543" s="246">
        <f ca="1">+S543</f>
        <v>0</v>
      </c>
      <c r="U543" s="245">
        <f t="shared" si="19"/>
        <v>2</v>
      </c>
      <c r="V543" s="348" t="str">
        <f>+VLOOKUP(A543,bd_lista!$A$3:$E$590,5,FALSE)</f>
        <v>Gobiernos Autonomos Municipales</v>
      </c>
      <c r="W543" s="457"/>
      <c r="X543" s="245">
        <f>+VLOOKUP(A543,[2]Sheet1!$A$13:$D$744,4,FALSE)</f>
        <v>0</v>
      </c>
      <c r="Y543" s="245" t="e">
        <f>+VLOOKUP(X543,bd_lista!$A$3:$C$590,3,FALSE)</f>
        <v>#N/A</v>
      </c>
      <c r="Z543" s="303"/>
      <c r="AA543" s="304"/>
    </row>
    <row r="544" spans="1:27" customFormat="1" ht="15" hidden="1" customHeight="1">
      <c r="A544" s="32">
        <v>1248</v>
      </c>
      <c r="B544" s="452">
        <f>+A544</f>
        <v>1248</v>
      </c>
      <c r="C544" s="250" t="str">
        <f>+VLOOKUP(A544,bd_lista!$A$3:$C$590,3,FALSE)</f>
        <v>Gobierno Autónomo Municipal de Carabuco</v>
      </c>
      <c r="D544" s="454" t="str">
        <f>+C544</f>
        <v>Gobierno Autónomo Municipal de Carabuco</v>
      </c>
      <c r="E544" s="245" t="s">
        <v>1311</v>
      </c>
      <c r="F544" s="246">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6">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6">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6">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6">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6">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6">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6">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6">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6">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6">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6">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6">
        <f t="shared" ca="1" si="18"/>
        <v>0</v>
      </c>
      <c r="S544" s="253"/>
      <c r="T544" s="246">
        <f ca="1">+T545</f>
        <v>0</v>
      </c>
      <c r="U544" s="245">
        <f t="shared" si="19"/>
        <v>1</v>
      </c>
      <c r="V544" s="348" t="str">
        <f>+VLOOKUP(A544,bd_lista!$A$3:$E$590,5,FALSE)</f>
        <v>Gobiernos Autonomos Municipales</v>
      </c>
      <c r="W544" s="456" t="str">
        <f>+V544</f>
        <v>Gobiernos Autonomos Municipales</v>
      </c>
      <c r="X544" s="245">
        <f>+VLOOKUP(A544,[2]Sheet1!$A$13:$D$744,4,FALSE)</f>
        <v>0</v>
      </c>
      <c r="Y544" s="245" t="e">
        <f>+VLOOKUP(X544,bd_lista!$A$3:$C$590,3,FALSE)</f>
        <v>#N/A</v>
      </c>
      <c r="Z544" s="305">
        <f>+X544</f>
        <v>0</v>
      </c>
      <c r="AA544" s="306" t="e">
        <f>+Y544</f>
        <v>#N/A</v>
      </c>
    </row>
    <row r="545" spans="1:27" customFormat="1" ht="15" hidden="1" customHeight="1">
      <c r="A545" s="32">
        <v>1248</v>
      </c>
      <c r="B545" s="453"/>
      <c r="C545" s="250" t="str">
        <f>+VLOOKUP(A545,bd_lista!$A$3:$C$590,3,FALSE)</f>
        <v>Gobierno Autónomo Municipal de Carabuco</v>
      </c>
      <c r="D545" s="455"/>
      <c r="E545" s="247" t="s">
        <v>1312</v>
      </c>
      <c r="F545" s="246">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6">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6">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6">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6">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6">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6">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6">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6">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6">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6">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6">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6">
        <f t="shared" ca="1" si="18"/>
        <v>0</v>
      </c>
      <c r="S545" s="253">
        <f ca="1">+R544+R545</f>
        <v>0</v>
      </c>
      <c r="T545" s="246">
        <f ca="1">+S545</f>
        <v>0</v>
      </c>
      <c r="U545" s="245">
        <f t="shared" si="19"/>
        <v>2</v>
      </c>
      <c r="V545" s="348" t="str">
        <f>+VLOOKUP(A545,bd_lista!$A$3:$E$590,5,FALSE)</f>
        <v>Gobiernos Autonomos Municipales</v>
      </c>
      <c r="W545" s="457"/>
      <c r="X545" s="245">
        <f>+VLOOKUP(A545,[2]Sheet1!$A$13:$D$744,4,FALSE)</f>
        <v>0</v>
      </c>
      <c r="Y545" s="245" t="e">
        <f>+VLOOKUP(X545,bd_lista!$A$3:$C$590,3,FALSE)</f>
        <v>#N/A</v>
      </c>
      <c r="Z545" s="303"/>
      <c r="AA545" s="304"/>
    </row>
    <row r="546" spans="1:27" customFormat="1" ht="27" hidden="1" customHeight="1">
      <c r="A546" s="32">
        <v>1249</v>
      </c>
      <c r="B546" s="452">
        <f>+A546</f>
        <v>1249</v>
      </c>
      <c r="C546" s="250" t="str">
        <f>+VLOOKUP(A546,bd_lista!$A$3:$C$590,3,FALSE)</f>
        <v>Gobierno Autónomo Municipal de Apolo</v>
      </c>
      <c r="D546" s="454" t="str">
        <f>+C546</f>
        <v>Gobierno Autónomo Municipal de Apolo</v>
      </c>
      <c r="E546" s="245" t="s">
        <v>1311</v>
      </c>
      <c r="F546" s="246">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6">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6">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6">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6">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6">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6">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6">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6">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6">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6">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6">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6">
        <f t="shared" ca="1" si="18"/>
        <v>0</v>
      </c>
      <c r="S546" s="253"/>
      <c r="T546" s="246">
        <f ca="1">+T547</f>
        <v>0</v>
      </c>
      <c r="U546" s="245">
        <f t="shared" si="19"/>
        <v>1</v>
      </c>
      <c r="V546" s="348" t="str">
        <f>+VLOOKUP(A546,bd_lista!$A$3:$E$590,5,FALSE)</f>
        <v>Gobiernos Autonomos Municipales</v>
      </c>
      <c r="W546" s="456" t="str">
        <f>+V546</f>
        <v>Gobiernos Autonomos Municipales</v>
      </c>
      <c r="X546" s="245">
        <f>+VLOOKUP(A546,[2]Sheet1!$A$13:$D$744,4,FALSE)</f>
        <v>0</v>
      </c>
      <c r="Y546" s="245" t="e">
        <f>+VLOOKUP(X546,bd_lista!$A$3:$C$590,3,FALSE)</f>
        <v>#N/A</v>
      </c>
      <c r="Z546" s="305">
        <f>+X546</f>
        <v>0</v>
      </c>
      <c r="AA546" s="306" t="e">
        <f>+Y546</f>
        <v>#N/A</v>
      </c>
    </row>
    <row r="547" spans="1:27" customFormat="1" ht="27" hidden="1" customHeight="1">
      <c r="A547" s="32">
        <v>1249</v>
      </c>
      <c r="B547" s="453"/>
      <c r="C547" s="250" t="str">
        <f>+VLOOKUP(A547,bd_lista!$A$3:$C$590,3,FALSE)</f>
        <v>Gobierno Autónomo Municipal de Apolo</v>
      </c>
      <c r="D547" s="455"/>
      <c r="E547" s="247" t="s">
        <v>1312</v>
      </c>
      <c r="F547" s="246">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6">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6">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6">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6">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6">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6">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6">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6">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6">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6">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6">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6">
        <f t="shared" ca="1" si="18"/>
        <v>0</v>
      </c>
      <c r="S547" s="253">
        <f ca="1">+R546+R547</f>
        <v>0</v>
      </c>
      <c r="T547" s="246">
        <f ca="1">+S547</f>
        <v>0</v>
      </c>
      <c r="U547" s="245">
        <f t="shared" si="19"/>
        <v>2</v>
      </c>
      <c r="V547" s="348" t="str">
        <f>+VLOOKUP(A547,bd_lista!$A$3:$E$590,5,FALSE)</f>
        <v>Gobiernos Autonomos Municipales</v>
      </c>
      <c r="W547" s="457"/>
      <c r="X547" s="245">
        <f>+VLOOKUP(A547,[2]Sheet1!$A$13:$D$744,4,FALSE)</f>
        <v>0</v>
      </c>
      <c r="Y547" s="245" t="e">
        <f>+VLOOKUP(X547,bd_lista!$A$3:$C$590,3,FALSE)</f>
        <v>#N/A</v>
      </c>
      <c r="Z547" s="303"/>
      <c r="AA547" s="304"/>
    </row>
    <row r="548" spans="1:27" customFormat="1" ht="15" hidden="1" customHeight="1">
      <c r="A548" s="32">
        <v>1251</v>
      </c>
      <c r="B548" s="452">
        <f>+A548</f>
        <v>1251</v>
      </c>
      <c r="C548" s="250" t="str">
        <f>+VLOOKUP(A548,bd_lista!$A$3:$C$590,3,FALSE)</f>
        <v>Gobierno Autónomo Municipal de Luribay</v>
      </c>
      <c r="D548" s="454" t="str">
        <f>+C548</f>
        <v>Gobierno Autónomo Municipal de Luribay</v>
      </c>
      <c r="E548" s="245" t="s">
        <v>1311</v>
      </c>
      <c r="F548" s="246">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6">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6">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6">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6">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6">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6">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6">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6">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6">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6">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6">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6">
        <f t="shared" ca="1" si="18"/>
        <v>0</v>
      </c>
      <c r="S548" s="253"/>
      <c r="T548" s="246">
        <f ca="1">+T549</f>
        <v>0</v>
      </c>
      <c r="U548" s="245">
        <f t="shared" si="19"/>
        <v>1</v>
      </c>
      <c r="V548" s="348" t="str">
        <f>+VLOOKUP(A548,bd_lista!$A$3:$E$590,5,FALSE)</f>
        <v>Gobiernos Autonomos Municipales</v>
      </c>
      <c r="W548" s="456" t="str">
        <f>+V548</f>
        <v>Gobiernos Autonomos Municipales</v>
      </c>
      <c r="X548" s="245">
        <f>+VLOOKUP(A548,[2]Sheet1!$A$13:$D$744,4,FALSE)</f>
        <v>0</v>
      </c>
      <c r="Y548" s="245" t="e">
        <f>+VLOOKUP(X548,bd_lista!$A$3:$C$590,3,FALSE)</f>
        <v>#N/A</v>
      </c>
      <c r="Z548" s="305">
        <f>+X548</f>
        <v>0</v>
      </c>
      <c r="AA548" s="306" t="e">
        <f>+Y548</f>
        <v>#N/A</v>
      </c>
    </row>
    <row r="549" spans="1:27" customFormat="1" ht="15" hidden="1" customHeight="1">
      <c r="A549" s="32">
        <v>1251</v>
      </c>
      <c r="B549" s="453"/>
      <c r="C549" s="250" t="str">
        <f>+VLOOKUP(A549,bd_lista!$A$3:$C$590,3,FALSE)</f>
        <v>Gobierno Autónomo Municipal de Luribay</v>
      </c>
      <c r="D549" s="455"/>
      <c r="E549" s="247" t="s">
        <v>1312</v>
      </c>
      <c r="F549" s="246">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6">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6">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6">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6">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6">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6">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6">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6">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6">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6">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6">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6">
        <f t="shared" ca="1" si="18"/>
        <v>0</v>
      </c>
      <c r="S549" s="253">
        <f ca="1">+R548+R549</f>
        <v>0</v>
      </c>
      <c r="T549" s="246">
        <f ca="1">+S549</f>
        <v>0</v>
      </c>
      <c r="U549" s="245">
        <f t="shared" si="19"/>
        <v>2</v>
      </c>
      <c r="V549" s="348" t="str">
        <f>+VLOOKUP(A549,bd_lista!$A$3:$E$590,5,FALSE)</f>
        <v>Gobiernos Autonomos Municipales</v>
      </c>
      <c r="W549" s="457"/>
      <c r="X549" s="245">
        <f>+VLOOKUP(A549,[2]Sheet1!$A$13:$D$744,4,FALSE)</f>
        <v>0</v>
      </c>
      <c r="Y549" s="245" t="e">
        <f>+VLOOKUP(X549,bd_lista!$A$3:$C$590,3,FALSE)</f>
        <v>#N/A</v>
      </c>
      <c r="Z549" s="303"/>
      <c r="AA549" s="304"/>
    </row>
    <row r="550" spans="1:27" customFormat="1" ht="15" hidden="1" customHeight="1">
      <c r="A550" s="32">
        <v>1252</v>
      </c>
      <c r="B550" s="452">
        <f>+A550</f>
        <v>1252</v>
      </c>
      <c r="C550" s="250" t="str">
        <f>+VLOOKUP(A550,bd_lista!$A$3:$C$590,3,FALSE)</f>
        <v>Gobierno Autónomo Municipal de Sapahaqui</v>
      </c>
      <c r="D550" s="454" t="str">
        <f>+C550</f>
        <v>Gobierno Autónomo Municipal de Sapahaqui</v>
      </c>
      <c r="E550" s="245" t="s">
        <v>1311</v>
      </c>
      <c r="F550" s="246">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6">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6">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6">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6">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6">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6">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6">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6">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6">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6">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6">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6">
        <f t="shared" ca="1" si="18"/>
        <v>0</v>
      </c>
      <c r="S550" s="253"/>
      <c r="T550" s="246">
        <f ca="1">+T551</f>
        <v>0</v>
      </c>
      <c r="U550" s="245">
        <f t="shared" si="19"/>
        <v>1</v>
      </c>
      <c r="V550" s="348" t="str">
        <f>+VLOOKUP(A550,bd_lista!$A$3:$E$590,5,FALSE)</f>
        <v>Gobiernos Autonomos Municipales</v>
      </c>
      <c r="W550" s="456" t="str">
        <f>+V550</f>
        <v>Gobiernos Autonomos Municipales</v>
      </c>
      <c r="X550" s="245">
        <f>+VLOOKUP(A550,[2]Sheet1!$A$13:$D$744,4,FALSE)</f>
        <v>0</v>
      </c>
      <c r="Y550" s="245" t="e">
        <f>+VLOOKUP(X550,bd_lista!$A$3:$C$590,3,FALSE)</f>
        <v>#N/A</v>
      </c>
      <c r="Z550" s="305">
        <f>+X550</f>
        <v>0</v>
      </c>
      <c r="AA550" s="306" t="e">
        <f>+Y550</f>
        <v>#N/A</v>
      </c>
    </row>
    <row r="551" spans="1:27" customFormat="1" ht="15" hidden="1" customHeight="1">
      <c r="A551" s="32">
        <v>1252</v>
      </c>
      <c r="B551" s="453"/>
      <c r="C551" s="250" t="str">
        <f>+VLOOKUP(A551,bd_lista!$A$3:$C$590,3,FALSE)</f>
        <v>Gobierno Autónomo Municipal de Sapahaqui</v>
      </c>
      <c r="D551" s="455"/>
      <c r="E551" s="247" t="s">
        <v>1312</v>
      </c>
      <c r="F551" s="246">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6">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6">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6">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6">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6">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6">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6">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6">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6">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6">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6">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6">
        <f t="shared" ca="1" si="18"/>
        <v>0</v>
      </c>
      <c r="S551" s="253">
        <f ca="1">+R550+R551</f>
        <v>0</v>
      </c>
      <c r="T551" s="246">
        <f ca="1">+S551</f>
        <v>0</v>
      </c>
      <c r="U551" s="245">
        <f t="shared" si="19"/>
        <v>2</v>
      </c>
      <c r="V551" s="348" t="str">
        <f>+VLOOKUP(A551,bd_lista!$A$3:$E$590,5,FALSE)</f>
        <v>Gobiernos Autonomos Municipales</v>
      </c>
      <c r="W551" s="457"/>
      <c r="X551" s="245">
        <f>+VLOOKUP(A551,[2]Sheet1!$A$13:$D$744,4,FALSE)</f>
        <v>0</v>
      </c>
      <c r="Y551" s="245" t="e">
        <f>+VLOOKUP(X551,bd_lista!$A$3:$C$590,3,FALSE)</f>
        <v>#N/A</v>
      </c>
      <c r="Z551" s="303"/>
      <c r="AA551" s="304"/>
    </row>
    <row r="552" spans="1:27" customFormat="1" ht="15" hidden="1" customHeight="1">
      <c r="A552" s="32">
        <v>1253</v>
      </c>
      <c r="B552" s="452">
        <f>+A552</f>
        <v>1253</v>
      </c>
      <c r="C552" s="250" t="str">
        <f>+VLOOKUP(A552,bd_lista!$A$3:$C$590,3,FALSE)</f>
        <v>Gobierno Autónomo Municipal de Yaco</v>
      </c>
      <c r="D552" s="454" t="str">
        <f>+C552</f>
        <v>Gobierno Autónomo Municipal de Yaco</v>
      </c>
      <c r="E552" s="245" t="s">
        <v>1311</v>
      </c>
      <c r="F552" s="246">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6">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6">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6">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6">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6">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6">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6">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6">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6">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6">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6">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6">
        <f t="shared" ca="1" si="18"/>
        <v>0</v>
      </c>
      <c r="S552" s="253"/>
      <c r="T552" s="246">
        <f ca="1">+T553</f>
        <v>0</v>
      </c>
      <c r="U552" s="245">
        <f t="shared" si="19"/>
        <v>1</v>
      </c>
      <c r="V552" s="348" t="str">
        <f>+VLOOKUP(A552,bd_lista!$A$3:$E$590,5,FALSE)</f>
        <v>Gobiernos Autonomos Municipales</v>
      </c>
      <c r="W552" s="456" t="str">
        <f>+V552</f>
        <v>Gobiernos Autonomos Municipales</v>
      </c>
      <c r="X552" s="245">
        <f>+VLOOKUP(A552,[2]Sheet1!$A$13:$D$744,4,FALSE)</f>
        <v>0</v>
      </c>
      <c r="Y552" s="245" t="e">
        <f>+VLOOKUP(X552,bd_lista!$A$3:$C$590,3,FALSE)</f>
        <v>#N/A</v>
      </c>
      <c r="Z552" s="305">
        <f>+X552</f>
        <v>0</v>
      </c>
      <c r="AA552" s="306" t="e">
        <f>+Y552</f>
        <v>#N/A</v>
      </c>
    </row>
    <row r="553" spans="1:27" customFormat="1" ht="15" hidden="1" customHeight="1">
      <c r="A553" s="32">
        <v>1253</v>
      </c>
      <c r="B553" s="453"/>
      <c r="C553" s="250" t="str">
        <f>+VLOOKUP(A553,bd_lista!$A$3:$C$590,3,FALSE)</f>
        <v>Gobierno Autónomo Municipal de Yaco</v>
      </c>
      <c r="D553" s="455"/>
      <c r="E553" s="247" t="s">
        <v>1312</v>
      </c>
      <c r="F553" s="246">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6">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6">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6">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6">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6">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6">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6">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6">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6">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6">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6">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6">
        <f t="shared" ca="1" si="18"/>
        <v>0</v>
      </c>
      <c r="S553" s="253">
        <f ca="1">+R552+R553</f>
        <v>0</v>
      </c>
      <c r="T553" s="246">
        <f ca="1">+S553</f>
        <v>0</v>
      </c>
      <c r="U553" s="245">
        <f t="shared" si="19"/>
        <v>2</v>
      </c>
      <c r="V553" s="348" t="str">
        <f>+VLOOKUP(A553,bd_lista!$A$3:$E$590,5,FALSE)</f>
        <v>Gobiernos Autonomos Municipales</v>
      </c>
      <c r="W553" s="457"/>
      <c r="X553" s="245">
        <f>+VLOOKUP(A553,[2]Sheet1!$A$13:$D$744,4,FALSE)</f>
        <v>0</v>
      </c>
      <c r="Y553" s="245" t="e">
        <f>+VLOOKUP(X553,bd_lista!$A$3:$C$590,3,FALSE)</f>
        <v>#N/A</v>
      </c>
      <c r="Z553" s="303"/>
      <c r="AA553" s="304"/>
    </row>
    <row r="554" spans="1:27" customFormat="1" ht="15" hidden="1" customHeight="1">
      <c r="A554" s="32">
        <v>1254</v>
      </c>
      <c r="B554" s="452">
        <f>+A554</f>
        <v>1254</v>
      </c>
      <c r="C554" s="250" t="str">
        <f>+VLOOKUP(A554,bd_lista!$A$3:$C$590,3,FALSE)</f>
        <v>Gobierno Autónomo Municipal de Malla</v>
      </c>
      <c r="D554" s="454" t="str">
        <f>+C554</f>
        <v>Gobierno Autónomo Municipal de Malla</v>
      </c>
      <c r="E554" s="245" t="s">
        <v>1311</v>
      </c>
      <c r="F554" s="246">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6">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6">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6">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6">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6">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6">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6">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6">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6">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6">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6">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6">
        <f t="shared" ca="1" si="18"/>
        <v>0</v>
      </c>
      <c r="S554" s="253"/>
      <c r="T554" s="246">
        <f ca="1">+T555</f>
        <v>0</v>
      </c>
      <c r="U554" s="245">
        <f t="shared" si="19"/>
        <v>1</v>
      </c>
      <c r="V554" s="348" t="str">
        <f>+VLOOKUP(A554,bd_lista!$A$3:$E$590,5,FALSE)</f>
        <v>Gobiernos Autonomos Municipales</v>
      </c>
      <c r="W554" s="456" t="str">
        <f>+V554</f>
        <v>Gobiernos Autonomos Municipales</v>
      </c>
      <c r="X554" s="245">
        <f>+VLOOKUP(A554,[2]Sheet1!$A$13:$D$744,4,FALSE)</f>
        <v>0</v>
      </c>
      <c r="Y554" s="245" t="e">
        <f>+VLOOKUP(X554,bd_lista!$A$3:$C$590,3,FALSE)</f>
        <v>#N/A</v>
      </c>
      <c r="Z554" s="305">
        <f>+X554</f>
        <v>0</v>
      </c>
      <c r="AA554" s="306" t="e">
        <f>+Y554</f>
        <v>#N/A</v>
      </c>
    </row>
    <row r="555" spans="1:27" customFormat="1" ht="15" hidden="1" customHeight="1">
      <c r="A555" s="32">
        <v>1254</v>
      </c>
      <c r="B555" s="453"/>
      <c r="C555" s="250" t="str">
        <f>+VLOOKUP(A555,bd_lista!$A$3:$C$590,3,FALSE)</f>
        <v>Gobierno Autónomo Municipal de Malla</v>
      </c>
      <c r="D555" s="455"/>
      <c r="E555" s="247" t="s">
        <v>1312</v>
      </c>
      <c r="F555" s="246">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6">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6">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6">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6">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6">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6">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6">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6">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6">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6">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6">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6">
        <f t="shared" ca="1" si="18"/>
        <v>0</v>
      </c>
      <c r="S555" s="253">
        <f ca="1">+R554+R555</f>
        <v>0</v>
      </c>
      <c r="T555" s="246">
        <f ca="1">+S555</f>
        <v>0</v>
      </c>
      <c r="U555" s="245">
        <f t="shared" si="19"/>
        <v>2</v>
      </c>
      <c r="V555" s="348" t="str">
        <f>+VLOOKUP(A555,bd_lista!$A$3:$E$590,5,FALSE)</f>
        <v>Gobiernos Autonomos Municipales</v>
      </c>
      <c r="W555" s="457"/>
      <c r="X555" s="245">
        <f>+VLOOKUP(A555,[2]Sheet1!$A$13:$D$744,4,FALSE)</f>
        <v>0</v>
      </c>
      <c r="Y555" s="245" t="e">
        <f>+VLOOKUP(X555,bd_lista!$A$3:$C$590,3,FALSE)</f>
        <v>#N/A</v>
      </c>
      <c r="Z555" s="303"/>
      <c r="AA555" s="304"/>
    </row>
    <row r="556" spans="1:27" customFormat="1" ht="15" hidden="1" customHeight="1">
      <c r="A556" s="32">
        <v>1255</v>
      </c>
      <c r="B556" s="452">
        <f>+A556</f>
        <v>1255</v>
      </c>
      <c r="C556" s="250" t="str">
        <f>+VLOOKUP(A556,bd_lista!$A$3:$C$590,3,FALSE)</f>
        <v>Gobierno Autónomo Municipal de Cairoma</v>
      </c>
      <c r="D556" s="454" t="str">
        <f>+C556</f>
        <v>Gobierno Autónomo Municipal de Cairoma</v>
      </c>
      <c r="E556" s="245" t="s">
        <v>1311</v>
      </c>
      <c r="F556" s="246">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6">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6">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6">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6">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6">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6">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6">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6">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6">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6">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6">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6">
        <f t="shared" ca="1" si="18"/>
        <v>0</v>
      </c>
      <c r="S556" s="253"/>
      <c r="T556" s="246">
        <f ca="1">+T557</f>
        <v>0</v>
      </c>
      <c r="U556" s="245">
        <f t="shared" si="19"/>
        <v>1</v>
      </c>
      <c r="V556" s="348" t="str">
        <f>+VLOOKUP(A556,bd_lista!$A$3:$E$590,5,FALSE)</f>
        <v>Gobiernos Autonomos Municipales</v>
      </c>
      <c r="W556" s="456" t="str">
        <f>+V556</f>
        <v>Gobiernos Autonomos Municipales</v>
      </c>
      <c r="X556" s="245">
        <f>+VLOOKUP(A556,[2]Sheet1!$A$13:$D$744,4,FALSE)</f>
        <v>0</v>
      </c>
      <c r="Y556" s="245" t="e">
        <f>+VLOOKUP(X556,bd_lista!$A$3:$C$590,3,FALSE)</f>
        <v>#N/A</v>
      </c>
      <c r="Z556" s="305">
        <f>+X556</f>
        <v>0</v>
      </c>
      <c r="AA556" s="306" t="e">
        <f>+Y556</f>
        <v>#N/A</v>
      </c>
    </row>
    <row r="557" spans="1:27" customFormat="1" ht="15" hidden="1" customHeight="1">
      <c r="A557" s="32">
        <v>1255</v>
      </c>
      <c r="B557" s="453"/>
      <c r="C557" s="250" t="str">
        <f>+VLOOKUP(A557,bd_lista!$A$3:$C$590,3,FALSE)</f>
        <v>Gobierno Autónomo Municipal de Cairoma</v>
      </c>
      <c r="D557" s="455"/>
      <c r="E557" s="247" t="s">
        <v>1312</v>
      </c>
      <c r="F557" s="246">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6">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6">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6">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6">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6">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6">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6">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6">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6">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6">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6">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6">
        <f t="shared" ca="1" si="18"/>
        <v>0</v>
      </c>
      <c r="S557" s="253">
        <f ca="1">+R556+R557</f>
        <v>0</v>
      </c>
      <c r="T557" s="246">
        <f ca="1">+S557</f>
        <v>0</v>
      </c>
      <c r="U557" s="245">
        <f t="shared" si="19"/>
        <v>2</v>
      </c>
      <c r="V557" s="348" t="str">
        <f>+VLOOKUP(A557,bd_lista!$A$3:$E$590,5,FALSE)</f>
        <v>Gobiernos Autonomos Municipales</v>
      </c>
      <c r="W557" s="457"/>
      <c r="X557" s="245">
        <f>+VLOOKUP(A557,[2]Sheet1!$A$13:$D$744,4,FALSE)</f>
        <v>0</v>
      </c>
      <c r="Y557" s="245" t="e">
        <f>+VLOOKUP(X557,bd_lista!$A$3:$C$590,3,FALSE)</f>
        <v>#N/A</v>
      </c>
      <c r="Z557" s="303"/>
      <c r="AA557" s="304"/>
    </row>
    <row r="558" spans="1:27" customFormat="1" ht="15" hidden="1" customHeight="1">
      <c r="A558" s="32">
        <v>1256</v>
      </c>
      <c r="B558" s="452">
        <f>+A558</f>
        <v>1256</v>
      </c>
      <c r="C558" s="250" t="str">
        <f>+VLOOKUP(A558,bd_lista!$A$3:$C$590,3,FALSE)</f>
        <v>Gobierno Autónomo Municipal de Chulumani (Villa de la Libertad)</v>
      </c>
      <c r="D558" s="454" t="str">
        <f>+C558</f>
        <v>Gobierno Autónomo Municipal de Chulumani (Villa de la Libertad)</v>
      </c>
      <c r="E558" s="245" t="s">
        <v>1311</v>
      </c>
      <c r="F558" s="246">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6">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6">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6">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6">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6">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6">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6">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6">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6">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6">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6">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6">
        <f t="shared" ca="1" si="18"/>
        <v>0</v>
      </c>
      <c r="S558" s="253"/>
      <c r="T558" s="246">
        <f ca="1">+T559</f>
        <v>0</v>
      </c>
      <c r="U558" s="245">
        <f t="shared" si="19"/>
        <v>1</v>
      </c>
      <c r="V558" s="348" t="str">
        <f>+VLOOKUP(A558,bd_lista!$A$3:$E$590,5,FALSE)</f>
        <v>Gobiernos Autonomos Municipales</v>
      </c>
      <c r="W558" s="456" t="str">
        <f>+V558</f>
        <v>Gobiernos Autonomos Municipales</v>
      </c>
      <c r="X558" s="245">
        <f>+VLOOKUP(A558,[2]Sheet1!$A$13:$D$744,4,FALSE)</f>
        <v>0</v>
      </c>
      <c r="Y558" s="245" t="e">
        <f>+VLOOKUP(X558,bd_lista!$A$3:$C$590,3,FALSE)</f>
        <v>#N/A</v>
      </c>
      <c r="Z558" s="305">
        <f>+X558</f>
        <v>0</v>
      </c>
      <c r="AA558" s="306" t="e">
        <f>+Y558</f>
        <v>#N/A</v>
      </c>
    </row>
    <row r="559" spans="1:27" customFormat="1" ht="15" hidden="1" customHeight="1">
      <c r="A559" s="32">
        <v>1256</v>
      </c>
      <c r="B559" s="453"/>
      <c r="C559" s="250" t="str">
        <f>+VLOOKUP(A559,bd_lista!$A$3:$C$590,3,FALSE)</f>
        <v>Gobierno Autónomo Municipal de Chulumani (Villa de la Libertad)</v>
      </c>
      <c r="D559" s="455"/>
      <c r="E559" s="247" t="s">
        <v>1312</v>
      </c>
      <c r="F559" s="246">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6">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6">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6">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6">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6">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6">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6">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6">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6">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6">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6">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6">
        <f t="shared" ca="1" si="18"/>
        <v>0</v>
      </c>
      <c r="S559" s="253">
        <f ca="1">+R558+R559</f>
        <v>0</v>
      </c>
      <c r="T559" s="246">
        <f ca="1">+S559</f>
        <v>0</v>
      </c>
      <c r="U559" s="245">
        <f t="shared" si="19"/>
        <v>2</v>
      </c>
      <c r="V559" s="348" t="str">
        <f>+VLOOKUP(A559,bd_lista!$A$3:$E$590,5,FALSE)</f>
        <v>Gobiernos Autonomos Municipales</v>
      </c>
      <c r="W559" s="457"/>
      <c r="X559" s="245">
        <f>+VLOOKUP(A559,[2]Sheet1!$A$13:$D$744,4,FALSE)</f>
        <v>0</v>
      </c>
      <c r="Y559" s="245" t="e">
        <f>+VLOOKUP(X559,bd_lista!$A$3:$C$590,3,FALSE)</f>
        <v>#N/A</v>
      </c>
      <c r="Z559" s="303"/>
      <c r="AA559" s="304"/>
    </row>
    <row r="560" spans="1:27" customFormat="1" ht="15" hidden="1" customHeight="1">
      <c r="A560" s="32">
        <v>1257</v>
      </c>
      <c r="B560" s="452">
        <f>+A560</f>
        <v>1257</v>
      </c>
      <c r="C560" s="250" t="str">
        <f>+VLOOKUP(A560,bd_lista!$A$3:$C$590,3,FALSE)</f>
        <v>Gobierno Autónomo Municipal de Irupana (Villa de Lanza)</v>
      </c>
      <c r="D560" s="454" t="str">
        <f>+C560</f>
        <v>Gobierno Autónomo Municipal de Irupana (Villa de Lanza)</v>
      </c>
      <c r="E560" s="245" t="s">
        <v>1311</v>
      </c>
      <c r="F560" s="246">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6">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6">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6">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6">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6">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6">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6">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6">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6">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6">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6">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6">
        <f t="shared" ca="1" si="18"/>
        <v>0</v>
      </c>
      <c r="S560" s="253"/>
      <c r="T560" s="246">
        <f ca="1">+T561</f>
        <v>0</v>
      </c>
      <c r="U560" s="245">
        <f t="shared" si="19"/>
        <v>1</v>
      </c>
      <c r="V560" s="348" t="str">
        <f>+VLOOKUP(A560,bd_lista!$A$3:$E$590,5,FALSE)</f>
        <v>Gobiernos Autonomos Municipales</v>
      </c>
      <c r="W560" s="456" t="str">
        <f>+V560</f>
        <v>Gobiernos Autonomos Municipales</v>
      </c>
      <c r="X560" s="245">
        <f>+VLOOKUP(A560,[2]Sheet1!$A$13:$D$744,4,FALSE)</f>
        <v>0</v>
      </c>
      <c r="Y560" s="245" t="e">
        <f>+VLOOKUP(X560,bd_lista!$A$3:$C$590,3,FALSE)</f>
        <v>#N/A</v>
      </c>
      <c r="Z560" s="305">
        <f>+X560</f>
        <v>0</v>
      </c>
      <c r="AA560" s="306" t="e">
        <f>+Y560</f>
        <v>#N/A</v>
      </c>
    </row>
    <row r="561" spans="1:27" customFormat="1" ht="15" hidden="1" customHeight="1">
      <c r="A561" s="32">
        <v>1257</v>
      </c>
      <c r="B561" s="453"/>
      <c r="C561" s="250" t="str">
        <f>+VLOOKUP(A561,bd_lista!$A$3:$C$590,3,FALSE)</f>
        <v>Gobierno Autónomo Municipal de Irupana (Villa de Lanza)</v>
      </c>
      <c r="D561" s="455"/>
      <c r="E561" s="247" t="s">
        <v>1312</v>
      </c>
      <c r="F561" s="246">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6">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6">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6">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6">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6">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6">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6">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6">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6">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6">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6">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6">
        <f t="shared" ca="1" si="18"/>
        <v>0</v>
      </c>
      <c r="S561" s="253">
        <f ca="1">+R560+R561</f>
        <v>0</v>
      </c>
      <c r="T561" s="246">
        <f ca="1">+S561</f>
        <v>0</v>
      </c>
      <c r="U561" s="245">
        <f t="shared" si="19"/>
        <v>2</v>
      </c>
      <c r="V561" s="348" t="str">
        <f>+VLOOKUP(A561,bd_lista!$A$3:$E$590,5,FALSE)</f>
        <v>Gobiernos Autonomos Municipales</v>
      </c>
      <c r="W561" s="457"/>
      <c r="X561" s="245">
        <f>+VLOOKUP(A561,[2]Sheet1!$A$13:$D$744,4,FALSE)</f>
        <v>0</v>
      </c>
      <c r="Y561" s="245" t="e">
        <f>+VLOOKUP(X561,bd_lista!$A$3:$C$590,3,FALSE)</f>
        <v>#N/A</v>
      </c>
      <c r="Z561" s="303"/>
      <c r="AA561" s="304"/>
    </row>
    <row r="562" spans="1:27" customFormat="1" ht="15" hidden="1" customHeight="1">
      <c r="A562" s="32">
        <v>1258</v>
      </c>
      <c r="B562" s="452">
        <f>+A562</f>
        <v>1258</v>
      </c>
      <c r="C562" s="250" t="str">
        <f>+VLOOKUP(A562,bd_lista!$A$3:$C$590,3,FALSE)</f>
        <v>Gobierno Autónomo Municipal de Yanacachi</v>
      </c>
      <c r="D562" s="454" t="str">
        <f>+C562</f>
        <v>Gobierno Autónomo Municipal de Yanacachi</v>
      </c>
      <c r="E562" s="245" t="s">
        <v>1311</v>
      </c>
      <c r="F562" s="246">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6">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6">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6">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6">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6">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6">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6">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6">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6">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6">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6">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6">
        <f t="shared" ca="1" si="18"/>
        <v>0</v>
      </c>
      <c r="S562" s="253"/>
      <c r="T562" s="246">
        <f ca="1">+T563</f>
        <v>0</v>
      </c>
      <c r="U562" s="245">
        <f t="shared" si="19"/>
        <v>1</v>
      </c>
      <c r="V562" s="348" t="str">
        <f>+VLOOKUP(A562,bd_lista!$A$3:$E$590,5,FALSE)</f>
        <v>Gobiernos Autonomos Municipales</v>
      </c>
      <c r="W562" s="456" t="str">
        <f>+V562</f>
        <v>Gobiernos Autonomos Municipales</v>
      </c>
      <c r="X562" s="245">
        <f>+VLOOKUP(A562,[2]Sheet1!$A$13:$D$744,4,FALSE)</f>
        <v>0</v>
      </c>
      <c r="Y562" s="245" t="e">
        <f>+VLOOKUP(X562,bd_lista!$A$3:$C$590,3,FALSE)</f>
        <v>#N/A</v>
      </c>
      <c r="Z562" s="305">
        <f>+X562</f>
        <v>0</v>
      </c>
      <c r="AA562" s="306" t="e">
        <f>+Y562</f>
        <v>#N/A</v>
      </c>
    </row>
    <row r="563" spans="1:27" customFormat="1" ht="15" hidden="1" customHeight="1">
      <c r="A563" s="32">
        <v>1258</v>
      </c>
      <c r="B563" s="453"/>
      <c r="C563" s="250" t="str">
        <f>+VLOOKUP(A563,bd_lista!$A$3:$C$590,3,FALSE)</f>
        <v>Gobierno Autónomo Municipal de Yanacachi</v>
      </c>
      <c r="D563" s="455"/>
      <c r="E563" s="247" t="s">
        <v>1312</v>
      </c>
      <c r="F563" s="246">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6">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6">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6">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6">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6">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6">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6">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6">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6">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6">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6">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6">
        <f t="shared" ca="1" si="18"/>
        <v>0</v>
      </c>
      <c r="S563" s="253">
        <f ca="1">+R562+R563</f>
        <v>0</v>
      </c>
      <c r="T563" s="246">
        <f ca="1">+S563</f>
        <v>0</v>
      </c>
      <c r="U563" s="245">
        <f t="shared" si="19"/>
        <v>2</v>
      </c>
      <c r="V563" s="348" t="str">
        <f>+VLOOKUP(A563,bd_lista!$A$3:$E$590,5,FALSE)</f>
        <v>Gobiernos Autonomos Municipales</v>
      </c>
      <c r="W563" s="457"/>
      <c r="X563" s="245">
        <f>+VLOOKUP(A563,[2]Sheet1!$A$13:$D$744,4,FALSE)</f>
        <v>0</v>
      </c>
      <c r="Y563" s="245" t="e">
        <f>+VLOOKUP(X563,bd_lista!$A$3:$C$590,3,FALSE)</f>
        <v>#N/A</v>
      </c>
      <c r="Z563" s="303"/>
      <c r="AA563" s="304"/>
    </row>
    <row r="564" spans="1:27" customFormat="1" ht="15" hidden="1" customHeight="1">
      <c r="A564" s="32">
        <v>1259</v>
      </c>
      <c r="B564" s="452">
        <f>+A564</f>
        <v>1259</v>
      </c>
      <c r="C564" s="250" t="str">
        <f>+VLOOKUP(A564,bd_lista!$A$3:$C$590,3,FALSE)</f>
        <v>Gobierno Autónomo Municipal de Palos Blancos</v>
      </c>
      <c r="D564" s="454" t="str">
        <f>+C564</f>
        <v>Gobierno Autónomo Municipal de Palos Blancos</v>
      </c>
      <c r="E564" s="245" t="s">
        <v>1311</v>
      </c>
      <c r="F564" s="246">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6">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6">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6">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6">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6">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6">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6">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6">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6">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6">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6">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6">
        <f t="shared" ca="1" si="18"/>
        <v>0</v>
      </c>
      <c r="S564" s="253"/>
      <c r="T564" s="246">
        <f ca="1">+T565</f>
        <v>0</v>
      </c>
      <c r="U564" s="245">
        <f t="shared" si="19"/>
        <v>1</v>
      </c>
      <c r="V564" s="348" t="str">
        <f>+VLOOKUP(A564,bd_lista!$A$3:$E$590,5,FALSE)</f>
        <v>Gobiernos Autonomos Municipales</v>
      </c>
      <c r="W564" s="456" t="str">
        <f>+V564</f>
        <v>Gobiernos Autonomos Municipales</v>
      </c>
      <c r="X564" s="245">
        <f>+VLOOKUP(A564,[2]Sheet1!$A$13:$D$744,4,FALSE)</f>
        <v>0</v>
      </c>
      <c r="Y564" s="245" t="e">
        <f>+VLOOKUP(X564,bd_lista!$A$3:$C$590,3,FALSE)</f>
        <v>#N/A</v>
      </c>
      <c r="Z564" s="305">
        <f>+X564</f>
        <v>0</v>
      </c>
      <c r="AA564" s="306" t="e">
        <f>+Y564</f>
        <v>#N/A</v>
      </c>
    </row>
    <row r="565" spans="1:27" customFormat="1" ht="15" hidden="1" customHeight="1">
      <c r="A565" s="32">
        <v>1259</v>
      </c>
      <c r="B565" s="453"/>
      <c r="C565" s="250" t="str">
        <f>+VLOOKUP(A565,bd_lista!$A$3:$C$590,3,FALSE)</f>
        <v>Gobierno Autónomo Municipal de Palos Blancos</v>
      </c>
      <c r="D565" s="455"/>
      <c r="E565" s="247" t="s">
        <v>1312</v>
      </c>
      <c r="F565" s="246">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6">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6">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6">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6">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6">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6">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6">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6">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6">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6">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6">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6">
        <f t="shared" ca="1" si="18"/>
        <v>0</v>
      </c>
      <c r="S565" s="253">
        <f ca="1">+R564+R565</f>
        <v>0</v>
      </c>
      <c r="T565" s="246">
        <f ca="1">+S565</f>
        <v>0</v>
      </c>
      <c r="U565" s="245">
        <f t="shared" si="19"/>
        <v>2</v>
      </c>
      <c r="V565" s="348" t="str">
        <f>+VLOOKUP(A565,bd_lista!$A$3:$E$590,5,FALSE)</f>
        <v>Gobiernos Autonomos Municipales</v>
      </c>
      <c r="W565" s="457"/>
      <c r="X565" s="245">
        <f>+VLOOKUP(A565,[2]Sheet1!$A$13:$D$744,4,FALSE)</f>
        <v>0</v>
      </c>
      <c r="Y565" s="245" t="e">
        <f>+VLOOKUP(X565,bd_lista!$A$3:$C$590,3,FALSE)</f>
        <v>#N/A</v>
      </c>
      <c r="Z565" s="303"/>
      <c r="AA565" s="304"/>
    </row>
    <row r="566" spans="1:27" customFormat="1" ht="27" hidden="1" customHeight="1">
      <c r="A566" s="32">
        <v>1260</v>
      </c>
      <c r="B566" s="452">
        <f>+A566</f>
        <v>1260</v>
      </c>
      <c r="C566" s="250" t="str">
        <f>+VLOOKUP(A566,bd_lista!$A$3:$C$590,3,FALSE)</f>
        <v>Gobierno Autónomo Municipal de La Asunta</v>
      </c>
      <c r="D566" s="454" t="str">
        <f>+C566</f>
        <v>Gobierno Autónomo Municipal de La Asunta</v>
      </c>
      <c r="E566" s="245" t="s">
        <v>1311</v>
      </c>
      <c r="F566" s="246">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6">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6">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6">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6">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6">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6">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6">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6">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6">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6">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6">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6">
        <f t="shared" ca="1" si="18"/>
        <v>0</v>
      </c>
      <c r="S566" s="253"/>
      <c r="T566" s="246">
        <f ca="1">+T567</f>
        <v>0</v>
      </c>
      <c r="U566" s="245">
        <f t="shared" si="19"/>
        <v>1</v>
      </c>
      <c r="V566" s="348" t="str">
        <f>+VLOOKUP(A566,bd_lista!$A$3:$E$590,5,FALSE)</f>
        <v>Gobiernos Autonomos Municipales</v>
      </c>
      <c r="W566" s="456" t="str">
        <f>+V566</f>
        <v>Gobiernos Autonomos Municipales</v>
      </c>
      <c r="X566" s="245">
        <f>+VLOOKUP(A566,[2]Sheet1!$A$13:$D$744,4,FALSE)</f>
        <v>0</v>
      </c>
      <c r="Y566" s="245" t="e">
        <f>+VLOOKUP(X566,bd_lista!$A$3:$C$590,3,FALSE)</f>
        <v>#N/A</v>
      </c>
      <c r="Z566" s="305">
        <f>+X566</f>
        <v>0</v>
      </c>
      <c r="AA566" s="306" t="e">
        <f>+Y566</f>
        <v>#N/A</v>
      </c>
    </row>
    <row r="567" spans="1:27" customFormat="1" ht="27" hidden="1" customHeight="1">
      <c r="A567" s="32">
        <v>1260</v>
      </c>
      <c r="B567" s="453"/>
      <c r="C567" s="250" t="str">
        <f>+VLOOKUP(A567,bd_lista!$A$3:$C$590,3,FALSE)</f>
        <v>Gobierno Autónomo Municipal de La Asunta</v>
      </c>
      <c r="D567" s="455"/>
      <c r="E567" s="247" t="s">
        <v>1312</v>
      </c>
      <c r="F567" s="246">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6">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6">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6">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6">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6">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6">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6">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6">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6">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6">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6">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6">
        <f t="shared" ca="1" si="18"/>
        <v>0</v>
      </c>
      <c r="S567" s="253">
        <f ca="1">+R566+R567</f>
        <v>0</v>
      </c>
      <c r="T567" s="246">
        <f ca="1">+S567</f>
        <v>0</v>
      </c>
      <c r="U567" s="245">
        <f t="shared" si="19"/>
        <v>2</v>
      </c>
      <c r="V567" s="348" t="str">
        <f>+VLOOKUP(A567,bd_lista!$A$3:$E$590,5,FALSE)</f>
        <v>Gobiernos Autonomos Municipales</v>
      </c>
      <c r="W567" s="457"/>
      <c r="X567" s="245">
        <f>+VLOOKUP(A567,[2]Sheet1!$A$13:$D$744,4,FALSE)</f>
        <v>0</v>
      </c>
      <c r="Y567" s="245" t="e">
        <f>+VLOOKUP(X567,bd_lista!$A$3:$C$590,3,FALSE)</f>
        <v>#N/A</v>
      </c>
      <c r="Z567" s="303"/>
      <c r="AA567" s="304"/>
    </row>
    <row r="568" spans="1:27" customFormat="1" ht="15" hidden="1" customHeight="1">
      <c r="A568" s="32">
        <v>1261</v>
      </c>
      <c r="B568" s="452">
        <f>+A568</f>
        <v>1261</v>
      </c>
      <c r="C568" s="250" t="str">
        <f>+VLOOKUP(A568,bd_lista!$A$3:$C$590,3,FALSE)</f>
        <v>Gobierno Autónomo Municipal de Pucarani</v>
      </c>
      <c r="D568" s="454" t="str">
        <f>+C568</f>
        <v>Gobierno Autónomo Municipal de Pucarani</v>
      </c>
      <c r="E568" s="245" t="s">
        <v>1311</v>
      </c>
      <c r="F568" s="246">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6">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6">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6">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6">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6">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6">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6">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6">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6">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6">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6">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6">
        <f t="shared" ca="1" si="18"/>
        <v>0</v>
      </c>
      <c r="S568" s="253"/>
      <c r="T568" s="246">
        <f ca="1">+T569</f>
        <v>0</v>
      </c>
      <c r="U568" s="245">
        <f t="shared" si="19"/>
        <v>1</v>
      </c>
      <c r="V568" s="348" t="str">
        <f>+VLOOKUP(A568,bd_lista!$A$3:$E$590,5,FALSE)</f>
        <v>Gobiernos Autonomos Municipales</v>
      </c>
      <c r="W568" s="456" t="str">
        <f>+V568</f>
        <v>Gobiernos Autonomos Municipales</v>
      </c>
      <c r="X568" s="245">
        <f>+VLOOKUP(A568,[2]Sheet1!$A$13:$D$744,4,FALSE)</f>
        <v>0</v>
      </c>
      <c r="Y568" s="245" t="e">
        <f>+VLOOKUP(X568,bd_lista!$A$3:$C$590,3,FALSE)</f>
        <v>#N/A</v>
      </c>
      <c r="Z568" s="305">
        <f>+X568</f>
        <v>0</v>
      </c>
      <c r="AA568" s="306" t="e">
        <f>+Y568</f>
        <v>#N/A</v>
      </c>
    </row>
    <row r="569" spans="1:27" customFormat="1" ht="15" hidden="1" customHeight="1">
      <c r="A569" s="32">
        <v>1261</v>
      </c>
      <c r="B569" s="453"/>
      <c r="C569" s="250" t="str">
        <f>+VLOOKUP(A569,bd_lista!$A$3:$C$590,3,FALSE)</f>
        <v>Gobierno Autónomo Municipal de Pucarani</v>
      </c>
      <c r="D569" s="455"/>
      <c r="E569" s="247" t="s">
        <v>1312</v>
      </c>
      <c r="F569" s="246">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6">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6">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6">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6">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6">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6">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6">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6">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6">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6">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6">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6">
        <f t="shared" ca="1" si="18"/>
        <v>0</v>
      </c>
      <c r="S569" s="253">
        <f ca="1">+R568+R569</f>
        <v>0</v>
      </c>
      <c r="T569" s="246">
        <f ca="1">+S569</f>
        <v>0</v>
      </c>
      <c r="U569" s="245">
        <f t="shared" si="19"/>
        <v>2</v>
      </c>
      <c r="V569" s="348" t="str">
        <f>+VLOOKUP(A569,bd_lista!$A$3:$E$590,5,FALSE)</f>
        <v>Gobiernos Autonomos Municipales</v>
      </c>
      <c r="W569" s="457"/>
      <c r="X569" s="245">
        <f>+VLOOKUP(A569,[2]Sheet1!$A$13:$D$744,4,FALSE)</f>
        <v>0</v>
      </c>
      <c r="Y569" s="245" t="e">
        <f>+VLOOKUP(X569,bd_lista!$A$3:$C$590,3,FALSE)</f>
        <v>#N/A</v>
      </c>
      <c r="Z569" s="303"/>
      <c r="AA569" s="304"/>
    </row>
    <row r="570" spans="1:27" customFormat="1" ht="15" hidden="1" customHeight="1">
      <c r="A570" s="32">
        <v>1262</v>
      </c>
      <c r="B570" s="452">
        <f>+A570</f>
        <v>1262</v>
      </c>
      <c r="C570" s="250" t="str">
        <f>+VLOOKUP(A570,bd_lista!$A$3:$C$590,3,FALSE)</f>
        <v>Gobierno Autónomo Municipal de Laja</v>
      </c>
      <c r="D570" s="454" t="str">
        <f>+C570</f>
        <v>Gobierno Autónomo Municipal de Laja</v>
      </c>
      <c r="E570" s="245" t="s">
        <v>1311</v>
      </c>
      <c r="F570" s="246">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6">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6">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6">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6">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6">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6">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6">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6">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6">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6">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6">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6">
        <f t="shared" ca="1" si="18"/>
        <v>0</v>
      </c>
      <c r="S570" s="253"/>
      <c r="T570" s="246">
        <f ca="1">+T571</f>
        <v>0</v>
      </c>
      <c r="U570" s="245">
        <f t="shared" si="19"/>
        <v>1</v>
      </c>
      <c r="V570" s="348" t="str">
        <f>+VLOOKUP(A570,bd_lista!$A$3:$E$590,5,FALSE)</f>
        <v>Gobiernos Autonomos Municipales</v>
      </c>
      <c r="W570" s="456" t="str">
        <f>+V570</f>
        <v>Gobiernos Autonomos Municipales</v>
      </c>
      <c r="X570" s="245">
        <f>+VLOOKUP(A570,[2]Sheet1!$A$13:$D$744,4,FALSE)</f>
        <v>0</v>
      </c>
      <c r="Y570" s="245" t="e">
        <f>+VLOOKUP(X570,bd_lista!$A$3:$C$590,3,FALSE)</f>
        <v>#N/A</v>
      </c>
      <c r="Z570" s="305">
        <f>+X570</f>
        <v>0</v>
      </c>
      <c r="AA570" s="306" t="e">
        <f>+Y570</f>
        <v>#N/A</v>
      </c>
    </row>
    <row r="571" spans="1:27" customFormat="1" ht="15" hidden="1" customHeight="1">
      <c r="A571" s="32">
        <v>1262</v>
      </c>
      <c r="B571" s="453"/>
      <c r="C571" s="250" t="str">
        <f>+VLOOKUP(A571,bd_lista!$A$3:$C$590,3,FALSE)</f>
        <v>Gobierno Autónomo Municipal de Laja</v>
      </c>
      <c r="D571" s="455"/>
      <c r="E571" s="247" t="s">
        <v>1312</v>
      </c>
      <c r="F571" s="246">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6">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6">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6">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6">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6">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6">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6">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6">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6">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6">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6">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6">
        <f t="shared" ca="1" si="18"/>
        <v>0</v>
      </c>
      <c r="S571" s="253">
        <f ca="1">+R570+R571</f>
        <v>0</v>
      </c>
      <c r="T571" s="246">
        <f ca="1">+S571</f>
        <v>0</v>
      </c>
      <c r="U571" s="245">
        <f t="shared" si="19"/>
        <v>2</v>
      </c>
      <c r="V571" s="348" t="str">
        <f>+VLOOKUP(A571,bd_lista!$A$3:$E$590,5,FALSE)</f>
        <v>Gobiernos Autonomos Municipales</v>
      </c>
      <c r="W571" s="457"/>
      <c r="X571" s="245">
        <f>+VLOOKUP(A571,[2]Sheet1!$A$13:$D$744,4,FALSE)</f>
        <v>0</v>
      </c>
      <c r="Y571" s="245" t="e">
        <f>+VLOOKUP(X571,bd_lista!$A$3:$C$590,3,FALSE)</f>
        <v>#N/A</v>
      </c>
      <c r="Z571" s="303"/>
      <c r="AA571" s="304"/>
    </row>
    <row r="572" spans="1:27" customFormat="1" ht="15" hidden="1" customHeight="1">
      <c r="A572" s="32">
        <v>1263</v>
      </c>
      <c r="B572" s="452">
        <f>+A572</f>
        <v>1263</v>
      </c>
      <c r="C572" s="250" t="str">
        <f>+VLOOKUP(A572,bd_lista!$A$3:$C$590,3,FALSE)</f>
        <v>Gobierno Autónomo Municipal de Batallas</v>
      </c>
      <c r="D572" s="454" t="str">
        <f>+C572</f>
        <v>Gobierno Autónomo Municipal de Batallas</v>
      </c>
      <c r="E572" s="245" t="s">
        <v>1311</v>
      </c>
      <c r="F572" s="246">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6">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6">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6">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6">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6">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6">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6">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6">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6">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6">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6">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6">
        <f t="shared" ca="1" si="18"/>
        <v>0</v>
      </c>
      <c r="S572" s="253"/>
      <c r="T572" s="246">
        <f ca="1">+T573</f>
        <v>0</v>
      </c>
      <c r="U572" s="245">
        <f t="shared" si="19"/>
        <v>1</v>
      </c>
      <c r="V572" s="348" t="str">
        <f>+VLOOKUP(A572,bd_lista!$A$3:$E$590,5,FALSE)</f>
        <v>Gobiernos Autonomos Municipales</v>
      </c>
      <c r="W572" s="456" t="str">
        <f>+V572</f>
        <v>Gobiernos Autonomos Municipales</v>
      </c>
      <c r="X572" s="245">
        <f>+VLOOKUP(A572,[2]Sheet1!$A$13:$D$744,4,FALSE)</f>
        <v>0</v>
      </c>
      <c r="Y572" s="245" t="e">
        <f>+VLOOKUP(X572,bd_lista!$A$3:$C$590,3,FALSE)</f>
        <v>#N/A</v>
      </c>
      <c r="Z572" s="305">
        <f>+X572</f>
        <v>0</v>
      </c>
      <c r="AA572" s="306" t="e">
        <f>+Y572</f>
        <v>#N/A</v>
      </c>
    </row>
    <row r="573" spans="1:27" customFormat="1" ht="15" hidden="1" customHeight="1">
      <c r="A573" s="32">
        <v>1263</v>
      </c>
      <c r="B573" s="453"/>
      <c r="C573" s="250" t="str">
        <f>+VLOOKUP(A573,bd_lista!$A$3:$C$590,3,FALSE)</f>
        <v>Gobierno Autónomo Municipal de Batallas</v>
      </c>
      <c r="D573" s="455"/>
      <c r="E573" s="247" t="s">
        <v>1312</v>
      </c>
      <c r="F573" s="246">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6">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6">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6">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6">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6">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6">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6">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6">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6">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6">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6">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6">
        <f t="shared" ca="1" si="18"/>
        <v>0</v>
      </c>
      <c r="S573" s="253">
        <f ca="1">+R572+R573</f>
        <v>0</v>
      </c>
      <c r="T573" s="246">
        <f ca="1">+S573</f>
        <v>0</v>
      </c>
      <c r="U573" s="245">
        <f t="shared" si="19"/>
        <v>2</v>
      </c>
      <c r="V573" s="348" t="str">
        <f>+VLOOKUP(A573,bd_lista!$A$3:$E$590,5,FALSE)</f>
        <v>Gobiernos Autonomos Municipales</v>
      </c>
      <c r="W573" s="457"/>
      <c r="X573" s="245">
        <f>+VLOOKUP(A573,[2]Sheet1!$A$13:$D$744,4,FALSE)</f>
        <v>0</v>
      </c>
      <c r="Y573" s="245" t="e">
        <f>+VLOOKUP(X573,bd_lista!$A$3:$C$590,3,FALSE)</f>
        <v>#N/A</v>
      </c>
      <c r="Z573" s="303"/>
      <c r="AA573" s="304"/>
    </row>
    <row r="574" spans="1:27" customFormat="1" ht="15" hidden="1" customHeight="1">
      <c r="A574" s="32">
        <v>1264</v>
      </c>
      <c r="B574" s="452">
        <f>+A574</f>
        <v>1264</v>
      </c>
      <c r="C574" s="250" t="str">
        <f>+VLOOKUP(A574,bd_lista!$A$3:$C$590,3,FALSE)</f>
        <v>Gobierno Autónomo Municipal de Puerto Pérez</v>
      </c>
      <c r="D574" s="454" t="str">
        <f>+C574</f>
        <v>Gobierno Autónomo Municipal de Puerto Pérez</v>
      </c>
      <c r="E574" s="245" t="s">
        <v>1311</v>
      </c>
      <c r="F574" s="246">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6">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6">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6">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6">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6">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6">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6">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6">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6">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6">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6">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6">
        <f t="shared" ca="1" si="18"/>
        <v>0</v>
      </c>
      <c r="S574" s="253"/>
      <c r="T574" s="246">
        <f ca="1">+T575</f>
        <v>0</v>
      </c>
      <c r="U574" s="245">
        <f t="shared" si="19"/>
        <v>1</v>
      </c>
      <c r="V574" s="348" t="str">
        <f>+VLOOKUP(A574,bd_lista!$A$3:$E$590,5,FALSE)</f>
        <v>Gobiernos Autonomos Municipales</v>
      </c>
      <c r="W574" s="456" t="str">
        <f>+V574</f>
        <v>Gobiernos Autonomos Municipales</v>
      </c>
      <c r="X574" s="245">
        <f>+VLOOKUP(A574,[2]Sheet1!$A$13:$D$744,4,FALSE)</f>
        <v>0</v>
      </c>
      <c r="Y574" s="245" t="e">
        <f>+VLOOKUP(X574,bd_lista!$A$3:$C$590,3,FALSE)</f>
        <v>#N/A</v>
      </c>
      <c r="Z574" s="305">
        <f>+X574</f>
        <v>0</v>
      </c>
      <c r="AA574" s="306" t="e">
        <f>+Y574</f>
        <v>#N/A</v>
      </c>
    </row>
    <row r="575" spans="1:27" customFormat="1" ht="15" hidden="1" customHeight="1">
      <c r="A575" s="32">
        <v>1264</v>
      </c>
      <c r="B575" s="453"/>
      <c r="C575" s="250" t="str">
        <f>+VLOOKUP(A575,bd_lista!$A$3:$C$590,3,FALSE)</f>
        <v>Gobierno Autónomo Municipal de Puerto Pérez</v>
      </c>
      <c r="D575" s="455"/>
      <c r="E575" s="247" t="s">
        <v>1312</v>
      </c>
      <c r="F575" s="246">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6">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6">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6">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6">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6">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6">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6">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6">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6">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6">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6">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6">
        <f t="shared" ca="1" si="18"/>
        <v>0</v>
      </c>
      <c r="S575" s="253">
        <f ca="1">+R574+R575</f>
        <v>0</v>
      </c>
      <c r="T575" s="246">
        <f ca="1">+S575</f>
        <v>0</v>
      </c>
      <c r="U575" s="245">
        <f t="shared" si="19"/>
        <v>2</v>
      </c>
      <c r="V575" s="348" t="str">
        <f>+VLOOKUP(A575,bd_lista!$A$3:$E$590,5,FALSE)</f>
        <v>Gobiernos Autonomos Municipales</v>
      </c>
      <c r="W575" s="457"/>
      <c r="X575" s="245">
        <f>+VLOOKUP(A575,[2]Sheet1!$A$13:$D$744,4,FALSE)</f>
        <v>0</v>
      </c>
      <c r="Y575" s="245" t="e">
        <f>+VLOOKUP(X575,bd_lista!$A$3:$C$590,3,FALSE)</f>
        <v>#N/A</v>
      </c>
      <c r="Z575" s="303"/>
      <c r="AA575" s="304"/>
    </row>
    <row r="576" spans="1:27" customFormat="1" ht="15" hidden="1" customHeight="1">
      <c r="A576" s="32">
        <v>1265</v>
      </c>
      <c r="B576" s="452">
        <f>+A576</f>
        <v>1265</v>
      </c>
      <c r="C576" s="250" t="str">
        <f>+VLOOKUP(A576,bd_lista!$A$3:$C$590,3,FALSE)</f>
        <v>Gobierno Autónomo Municipal de Coroico</v>
      </c>
      <c r="D576" s="454" t="str">
        <f>+C576</f>
        <v>Gobierno Autónomo Municipal de Coroico</v>
      </c>
      <c r="E576" s="245" t="s">
        <v>1311</v>
      </c>
      <c r="F576" s="246">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6">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6">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6">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6">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6">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6">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6">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6">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6">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6">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6">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6">
        <f t="shared" ca="1" si="18"/>
        <v>0</v>
      </c>
      <c r="S576" s="253"/>
      <c r="T576" s="246">
        <f ca="1">+T577</f>
        <v>0</v>
      </c>
      <c r="U576" s="245">
        <f t="shared" si="19"/>
        <v>1</v>
      </c>
      <c r="V576" s="348" t="str">
        <f>+VLOOKUP(A576,bd_lista!$A$3:$E$590,5,FALSE)</f>
        <v>Gobiernos Autonomos Municipales</v>
      </c>
      <c r="W576" s="456" t="str">
        <f>+V576</f>
        <v>Gobiernos Autonomos Municipales</v>
      </c>
      <c r="X576" s="245">
        <f>+VLOOKUP(A576,[2]Sheet1!$A$13:$D$744,4,FALSE)</f>
        <v>0</v>
      </c>
      <c r="Y576" s="245" t="e">
        <f>+VLOOKUP(X576,bd_lista!$A$3:$C$590,3,FALSE)</f>
        <v>#N/A</v>
      </c>
      <c r="Z576" s="305">
        <f>+X576</f>
        <v>0</v>
      </c>
      <c r="AA576" s="306" t="e">
        <f>+Y576</f>
        <v>#N/A</v>
      </c>
    </row>
    <row r="577" spans="1:27" customFormat="1" ht="15" hidden="1" customHeight="1">
      <c r="A577" s="32">
        <v>1265</v>
      </c>
      <c r="B577" s="453"/>
      <c r="C577" s="250" t="str">
        <f>+VLOOKUP(A577,bd_lista!$A$3:$C$590,3,FALSE)</f>
        <v>Gobierno Autónomo Municipal de Coroico</v>
      </c>
      <c r="D577" s="455"/>
      <c r="E577" s="247" t="s">
        <v>1312</v>
      </c>
      <c r="F577" s="246">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6">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6">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6">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6">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6">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6">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6">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6">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6">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6">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6">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6">
        <f t="shared" ca="1" si="18"/>
        <v>0</v>
      </c>
      <c r="S577" s="253">
        <f ca="1">+R576+R577</f>
        <v>0</v>
      </c>
      <c r="T577" s="246">
        <f ca="1">+S577</f>
        <v>0</v>
      </c>
      <c r="U577" s="245">
        <f t="shared" si="19"/>
        <v>2</v>
      </c>
      <c r="V577" s="348" t="str">
        <f>+VLOOKUP(A577,bd_lista!$A$3:$E$590,5,FALSE)</f>
        <v>Gobiernos Autonomos Municipales</v>
      </c>
      <c r="W577" s="457"/>
      <c r="X577" s="245">
        <f>+VLOOKUP(A577,[2]Sheet1!$A$13:$D$744,4,FALSE)</f>
        <v>0</v>
      </c>
      <c r="Y577" s="245" t="e">
        <f>+VLOOKUP(X577,bd_lista!$A$3:$C$590,3,FALSE)</f>
        <v>#N/A</v>
      </c>
      <c r="Z577" s="303"/>
      <c r="AA577" s="304"/>
    </row>
    <row r="578" spans="1:27" customFormat="1" ht="15" hidden="1" customHeight="1">
      <c r="A578" s="32">
        <v>1266</v>
      </c>
      <c r="B578" s="452">
        <f>+A578</f>
        <v>1266</v>
      </c>
      <c r="C578" s="250" t="str">
        <f>+VLOOKUP(A578,bd_lista!$A$3:$C$590,3,FALSE)</f>
        <v>Gobierno Autónomo Municipal de Coripata</v>
      </c>
      <c r="D578" s="454" t="str">
        <f>+C578</f>
        <v>Gobierno Autónomo Municipal de Coripata</v>
      </c>
      <c r="E578" s="245" t="s">
        <v>1311</v>
      </c>
      <c r="F578" s="246">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6">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6">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6">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6">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6">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6">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6">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6">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6">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6">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6">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6">
        <f t="shared" ca="1" si="18"/>
        <v>0</v>
      </c>
      <c r="S578" s="253"/>
      <c r="T578" s="246">
        <f ca="1">+T579</f>
        <v>0</v>
      </c>
      <c r="U578" s="245">
        <f t="shared" si="19"/>
        <v>1</v>
      </c>
      <c r="V578" s="348" t="str">
        <f>+VLOOKUP(A578,bd_lista!$A$3:$E$590,5,FALSE)</f>
        <v>Gobiernos Autonomos Municipales</v>
      </c>
      <c r="W578" s="456" t="str">
        <f>+V578</f>
        <v>Gobiernos Autonomos Municipales</v>
      </c>
      <c r="X578" s="245">
        <f>+VLOOKUP(A578,[2]Sheet1!$A$13:$D$744,4,FALSE)</f>
        <v>0</v>
      </c>
      <c r="Y578" s="245" t="e">
        <f>+VLOOKUP(X578,bd_lista!$A$3:$C$590,3,FALSE)</f>
        <v>#N/A</v>
      </c>
      <c r="Z578" s="305">
        <f>+X578</f>
        <v>0</v>
      </c>
      <c r="AA578" s="306" t="e">
        <f>+Y578</f>
        <v>#N/A</v>
      </c>
    </row>
    <row r="579" spans="1:27" customFormat="1" ht="15" hidden="1" customHeight="1">
      <c r="A579" s="32">
        <v>1266</v>
      </c>
      <c r="B579" s="453"/>
      <c r="C579" s="250" t="str">
        <f>+VLOOKUP(A579,bd_lista!$A$3:$C$590,3,FALSE)</f>
        <v>Gobierno Autónomo Municipal de Coripata</v>
      </c>
      <c r="D579" s="455"/>
      <c r="E579" s="247" t="s">
        <v>1312</v>
      </c>
      <c r="F579" s="246">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6">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6">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6">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6">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6">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6">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6">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6">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6">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6">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6">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6">
        <f t="shared" ca="1" si="18"/>
        <v>0</v>
      </c>
      <c r="S579" s="253">
        <f ca="1">+R578+R579</f>
        <v>0</v>
      </c>
      <c r="T579" s="246">
        <f ca="1">+S579</f>
        <v>0</v>
      </c>
      <c r="U579" s="245">
        <f t="shared" si="19"/>
        <v>2</v>
      </c>
      <c r="V579" s="348" t="str">
        <f>+VLOOKUP(A579,bd_lista!$A$3:$E$590,5,FALSE)</f>
        <v>Gobiernos Autonomos Municipales</v>
      </c>
      <c r="W579" s="457"/>
      <c r="X579" s="245">
        <f>+VLOOKUP(A579,[2]Sheet1!$A$13:$D$744,4,FALSE)</f>
        <v>0</v>
      </c>
      <c r="Y579" s="245" t="e">
        <f>+VLOOKUP(X579,bd_lista!$A$3:$C$590,3,FALSE)</f>
        <v>#N/A</v>
      </c>
      <c r="Z579" s="303"/>
      <c r="AA579" s="304"/>
    </row>
    <row r="580" spans="1:27" customFormat="1" ht="15" hidden="1" customHeight="1">
      <c r="A580" s="32">
        <v>1267</v>
      </c>
      <c r="B580" s="452">
        <f>+A580</f>
        <v>1267</v>
      </c>
      <c r="C580" s="250" t="str">
        <f>+VLOOKUP(A580,bd_lista!$A$3:$C$590,3,FALSE)</f>
        <v>Gobierno Autónomo Municipal de Ixiamas</v>
      </c>
      <c r="D580" s="454" t="str">
        <f>+C580</f>
        <v>Gobierno Autónomo Municipal de Ixiamas</v>
      </c>
      <c r="E580" s="245" t="s">
        <v>1311</v>
      </c>
      <c r="F580" s="246">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6">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6">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6">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6">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6">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6">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6">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6">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6">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6">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6">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6">
        <f t="shared" ca="1" si="18"/>
        <v>0</v>
      </c>
      <c r="S580" s="253"/>
      <c r="T580" s="246">
        <f ca="1">+T581</f>
        <v>0</v>
      </c>
      <c r="U580" s="245">
        <f t="shared" si="19"/>
        <v>1</v>
      </c>
      <c r="V580" s="348" t="str">
        <f>+VLOOKUP(A580,bd_lista!$A$3:$E$590,5,FALSE)</f>
        <v>Gobiernos Autonomos Municipales</v>
      </c>
      <c r="W580" s="456" t="str">
        <f>+V580</f>
        <v>Gobiernos Autonomos Municipales</v>
      </c>
      <c r="X580" s="245">
        <f>+VLOOKUP(A580,[2]Sheet1!$A$13:$D$744,4,FALSE)</f>
        <v>0</v>
      </c>
      <c r="Y580" s="245" t="e">
        <f>+VLOOKUP(X580,bd_lista!$A$3:$C$590,3,FALSE)</f>
        <v>#N/A</v>
      </c>
      <c r="Z580" s="305">
        <f>+X580</f>
        <v>0</v>
      </c>
      <c r="AA580" s="306" t="e">
        <f>+Y580</f>
        <v>#N/A</v>
      </c>
    </row>
    <row r="581" spans="1:27" customFormat="1" ht="15" hidden="1" customHeight="1">
      <c r="A581" s="32">
        <v>1267</v>
      </c>
      <c r="B581" s="453"/>
      <c r="C581" s="250" t="str">
        <f>+VLOOKUP(A581,bd_lista!$A$3:$C$590,3,FALSE)</f>
        <v>Gobierno Autónomo Municipal de Ixiamas</v>
      </c>
      <c r="D581" s="455"/>
      <c r="E581" s="247" t="s">
        <v>1312</v>
      </c>
      <c r="F581" s="246">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6">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6">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6">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6">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6">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6">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6">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6">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6">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6">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6">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6">
        <f t="shared" ca="1" si="18"/>
        <v>0</v>
      </c>
      <c r="S581" s="253">
        <f ca="1">+R580+R581</f>
        <v>0</v>
      </c>
      <c r="T581" s="246">
        <f ca="1">+S581</f>
        <v>0</v>
      </c>
      <c r="U581" s="245">
        <f t="shared" si="19"/>
        <v>2</v>
      </c>
      <c r="V581" s="348" t="str">
        <f>+VLOOKUP(A581,bd_lista!$A$3:$E$590,5,FALSE)</f>
        <v>Gobiernos Autonomos Municipales</v>
      </c>
      <c r="W581" s="457"/>
      <c r="X581" s="245">
        <f>+VLOOKUP(A581,[2]Sheet1!$A$13:$D$744,4,FALSE)</f>
        <v>0</v>
      </c>
      <c r="Y581" s="245" t="e">
        <f>+VLOOKUP(X581,bd_lista!$A$3:$C$590,3,FALSE)</f>
        <v>#N/A</v>
      </c>
      <c r="Z581" s="303"/>
      <c r="AA581" s="304"/>
    </row>
    <row r="582" spans="1:27" customFormat="1" ht="15" hidden="1" customHeight="1">
      <c r="A582" s="32">
        <v>1268</v>
      </c>
      <c r="B582" s="452">
        <f>+A582</f>
        <v>1268</v>
      </c>
      <c r="C582" s="250" t="str">
        <f>+VLOOKUP(A582,bd_lista!$A$3:$C$590,3,FALSE)</f>
        <v>Gobierno Autónomo Municipal de San Buenaventura</v>
      </c>
      <c r="D582" s="454" t="str">
        <f>+C582</f>
        <v>Gobierno Autónomo Municipal de San Buenaventura</v>
      </c>
      <c r="E582" s="245" t="s">
        <v>1311</v>
      </c>
      <c r="F582" s="246">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6">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6">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6">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6">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6">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6">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6">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6">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6">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6">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6">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6">
        <f t="shared" ca="1" si="18"/>
        <v>0</v>
      </c>
      <c r="S582" s="253"/>
      <c r="T582" s="246">
        <f ca="1">+T583</f>
        <v>0</v>
      </c>
      <c r="U582" s="245">
        <f t="shared" si="19"/>
        <v>1</v>
      </c>
      <c r="V582" s="348" t="str">
        <f>+VLOOKUP(A582,bd_lista!$A$3:$E$590,5,FALSE)</f>
        <v>Gobiernos Autonomos Municipales</v>
      </c>
      <c r="W582" s="456" t="str">
        <f>+V582</f>
        <v>Gobiernos Autonomos Municipales</v>
      </c>
      <c r="X582" s="245">
        <f>+VLOOKUP(A582,[2]Sheet1!$A$13:$D$744,4,FALSE)</f>
        <v>0</v>
      </c>
      <c r="Y582" s="245" t="e">
        <f>+VLOOKUP(X582,bd_lista!$A$3:$C$590,3,FALSE)</f>
        <v>#N/A</v>
      </c>
      <c r="Z582" s="305">
        <f>+X582</f>
        <v>0</v>
      </c>
      <c r="AA582" s="306" t="e">
        <f>+Y582</f>
        <v>#N/A</v>
      </c>
    </row>
    <row r="583" spans="1:27" customFormat="1" ht="15" hidden="1" customHeight="1">
      <c r="A583" s="32">
        <v>1268</v>
      </c>
      <c r="B583" s="453"/>
      <c r="C583" s="250" t="str">
        <f>+VLOOKUP(A583,bd_lista!$A$3:$C$590,3,FALSE)</f>
        <v>Gobierno Autónomo Municipal de San Buenaventura</v>
      </c>
      <c r="D583" s="455"/>
      <c r="E583" s="247" t="s">
        <v>1312</v>
      </c>
      <c r="F583" s="246">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6">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6">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6">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6">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6">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6">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6">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6">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6">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6">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6">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6">
        <f t="shared" ca="1" si="18"/>
        <v>0</v>
      </c>
      <c r="S583" s="253">
        <f ca="1">+R582+R583</f>
        <v>0</v>
      </c>
      <c r="T583" s="246">
        <f ca="1">+S583</f>
        <v>0</v>
      </c>
      <c r="U583" s="245">
        <f t="shared" si="19"/>
        <v>2</v>
      </c>
      <c r="V583" s="348" t="str">
        <f>+VLOOKUP(A583,bd_lista!$A$3:$E$590,5,FALSE)</f>
        <v>Gobiernos Autonomos Municipales</v>
      </c>
      <c r="W583" s="457"/>
      <c r="X583" s="245">
        <f>+VLOOKUP(A583,[2]Sheet1!$A$13:$D$744,4,FALSE)</f>
        <v>0</v>
      </c>
      <c r="Y583" s="245" t="e">
        <f>+VLOOKUP(X583,bd_lista!$A$3:$C$590,3,FALSE)</f>
        <v>#N/A</v>
      </c>
      <c r="Z583" s="303"/>
      <c r="AA583" s="304"/>
    </row>
    <row r="584" spans="1:27" customFormat="1" ht="15" hidden="1" customHeight="1">
      <c r="A584" s="32">
        <v>1269</v>
      </c>
      <c r="B584" s="452">
        <f>+A584</f>
        <v>1269</v>
      </c>
      <c r="C584" s="250" t="str">
        <f>+VLOOKUP(A584,bd_lista!$A$3:$C$590,3,FALSE)</f>
        <v>Gobierno Autónomo Municipal de General Juan José Pérez (Charazani)</v>
      </c>
      <c r="D584" s="454" t="str">
        <f>+C584</f>
        <v>Gobierno Autónomo Municipal de General Juan José Pérez (Charazani)</v>
      </c>
      <c r="E584" s="245" t="s">
        <v>1311</v>
      </c>
      <c r="F584" s="246">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6">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6">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6">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6">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6">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6">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6">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6">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6">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6">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6">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6">
        <f t="shared" ca="1" si="18"/>
        <v>0</v>
      </c>
      <c r="S584" s="253"/>
      <c r="T584" s="246">
        <f ca="1">+T585</f>
        <v>0</v>
      </c>
      <c r="U584" s="245">
        <f t="shared" si="19"/>
        <v>1</v>
      </c>
      <c r="V584" s="348" t="str">
        <f>+VLOOKUP(A584,bd_lista!$A$3:$E$590,5,FALSE)</f>
        <v>Gobiernos Autonomos Municipales</v>
      </c>
      <c r="W584" s="456" t="str">
        <f>+V584</f>
        <v>Gobiernos Autonomos Municipales</v>
      </c>
      <c r="X584" s="245">
        <f>+VLOOKUP(A584,[2]Sheet1!$A$13:$D$744,4,FALSE)</f>
        <v>0</v>
      </c>
      <c r="Y584" s="245" t="e">
        <f>+VLOOKUP(X584,bd_lista!$A$3:$C$590,3,FALSE)</f>
        <v>#N/A</v>
      </c>
      <c r="Z584" s="305">
        <f>+X584</f>
        <v>0</v>
      </c>
      <c r="AA584" s="306" t="e">
        <f>+Y584</f>
        <v>#N/A</v>
      </c>
    </row>
    <row r="585" spans="1:27" customFormat="1" ht="15" hidden="1" customHeight="1">
      <c r="A585" s="32">
        <v>1269</v>
      </c>
      <c r="B585" s="453"/>
      <c r="C585" s="250" t="str">
        <f>+VLOOKUP(A585,bd_lista!$A$3:$C$590,3,FALSE)</f>
        <v>Gobierno Autónomo Municipal de General Juan José Pérez (Charazani)</v>
      </c>
      <c r="D585" s="455"/>
      <c r="E585" s="247" t="s">
        <v>1312</v>
      </c>
      <c r="F585" s="246">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6">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6">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6">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6">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6">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6">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6">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6">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6">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6">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6">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6">
        <f t="shared" ca="1" si="18"/>
        <v>0</v>
      </c>
      <c r="S585" s="253">
        <f ca="1">+R584+R585</f>
        <v>0</v>
      </c>
      <c r="T585" s="246">
        <f ca="1">+S585</f>
        <v>0</v>
      </c>
      <c r="U585" s="245">
        <f t="shared" si="19"/>
        <v>2</v>
      </c>
      <c r="V585" s="348" t="str">
        <f>+VLOOKUP(A585,bd_lista!$A$3:$E$590,5,FALSE)</f>
        <v>Gobiernos Autonomos Municipales</v>
      </c>
      <c r="W585" s="457"/>
      <c r="X585" s="245">
        <f>+VLOOKUP(A585,[2]Sheet1!$A$13:$D$744,4,FALSE)</f>
        <v>0</v>
      </c>
      <c r="Y585" s="245" t="e">
        <f>+VLOOKUP(X585,bd_lista!$A$3:$C$590,3,FALSE)</f>
        <v>#N/A</v>
      </c>
      <c r="Z585" s="303"/>
      <c r="AA585" s="304"/>
    </row>
    <row r="586" spans="1:27" customFormat="1" ht="15" hidden="1" customHeight="1">
      <c r="A586" s="32">
        <v>1270</v>
      </c>
      <c r="B586" s="452">
        <f>+A586</f>
        <v>1270</v>
      </c>
      <c r="C586" s="250" t="str">
        <f>+VLOOKUP(A586,bd_lista!$A$3:$C$590,3,FALSE)</f>
        <v>Gobierno Autónomo Municipal de Curva</v>
      </c>
      <c r="D586" s="454" t="str">
        <f>+C586</f>
        <v>Gobierno Autónomo Municipal de Curva</v>
      </c>
      <c r="E586" s="245" t="s">
        <v>1311</v>
      </c>
      <c r="F586" s="246">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6">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6">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6">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6">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6">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6">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6">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6">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6">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6">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6">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6">
        <f t="shared" ca="1" si="18"/>
        <v>0</v>
      </c>
      <c r="S586" s="253"/>
      <c r="T586" s="246">
        <f ca="1">+T587</f>
        <v>0</v>
      </c>
      <c r="U586" s="245">
        <f t="shared" si="19"/>
        <v>1</v>
      </c>
      <c r="V586" s="348" t="str">
        <f>+VLOOKUP(A586,bd_lista!$A$3:$E$590,5,FALSE)</f>
        <v>Gobiernos Autonomos Municipales</v>
      </c>
      <c r="W586" s="456" t="str">
        <f>+V586</f>
        <v>Gobiernos Autonomos Municipales</v>
      </c>
      <c r="X586" s="245">
        <f>+VLOOKUP(A586,[2]Sheet1!$A$13:$D$744,4,FALSE)</f>
        <v>0</v>
      </c>
      <c r="Y586" s="245" t="e">
        <f>+VLOOKUP(X586,bd_lista!$A$3:$C$590,3,FALSE)</f>
        <v>#N/A</v>
      </c>
      <c r="Z586" s="305">
        <f>+X586</f>
        <v>0</v>
      </c>
      <c r="AA586" s="306" t="e">
        <f>+Y586</f>
        <v>#N/A</v>
      </c>
    </row>
    <row r="587" spans="1:27" customFormat="1" ht="15" hidden="1" customHeight="1">
      <c r="A587" s="32">
        <v>1270</v>
      </c>
      <c r="B587" s="453"/>
      <c r="C587" s="250" t="str">
        <f>+VLOOKUP(A587,bd_lista!$A$3:$C$590,3,FALSE)</f>
        <v>Gobierno Autónomo Municipal de Curva</v>
      </c>
      <c r="D587" s="455"/>
      <c r="E587" s="247" t="s">
        <v>1312</v>
      </c>
      <c r="F587" s="246">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6">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6">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6">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6">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6">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6">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6">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6">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6">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6">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6">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6">
        <f t="shared" ca="1" si="18"/>
        <v>0</v>
      </c>
      <c r="S587" s="253">
        <f ca="1">+R586+R587</f>
        <v>0</v>
      </c>
      <c r="T587" s="246">
        <f ca="1">+S587</f>
        <v>0</v>
      </c>
      <c r="U587" s="245">
        <f t="shared" si="19"/>
        <v>2</v>
      </c>
      <c r="V587" s="348" t="str">
        <f>+VLOOKUP(A587,bd_lista!$A$3:$E$590,5,FALSE)</f>
        <v>Gobiernos Autonomos Municipales</v>
      </c>
      <c r="W587" s="457"/>
      <c r="X587" s="245">
        <f>+VLOOKUP(A587,[2]Sheet1!$A$13:$D$744,4,FALSE)</f>
        <v>0</v>
      </c>
      <c r="Y587" s="245" t="e">
        <f>+VLOOKUP(X587,bd_lista!$A$3:$C$590,3,FALSE)</f>
        <v>#N/A</v>
      </c>
      <c r="Z587" s="303"/>
      <c r="AA587" s="304"/>
    </row>
    <row r="588" spans="1:27" customFormat="1" ht="27" hidden="1" customHeight="1">
      <c r="A588" s="32">
        <v>1271</v>
      </c>
      <c r="B588" s="452">
        <f>+A588</f>
        <v>1271</v>
      </c>
      <c r="C588" s="250" t="str">
        <f>+VLOOKUP(A588,bd_lista!$A$3:$C$590,3,FALSE)</f>
        <v>Gobierno Autónomo Municipal de San Pedro de Curahuara</v>
      </c>
      <c r="D588" s="454" t="str">
        <f>+C588</f>
        <v>Gobierno Autónomo Municipal de San Pedro de Curahuara</v>
      </c>
      <c r="E588" s="245" t="s">
        <v>1311</v>
      </c>
      <c r="F588" s="246">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6">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6">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6">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6">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6">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6">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6">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6">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6">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6">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6">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6">
        <f t="shared" ca="1" si="18"/>
        <v>0</v>
      </c>
      <c r="S588" s="253"/>
      <c r="T588" s="246">
        <f ca="1">+T589</f>
        <v>0</v>
      </c>
      <c r="U588" s="245">
        <f t="shared" si="19"/>
        <v>1</v>
      </c>
      <c r="V588" s="348" t="str">
        <f>+VLOOKUP(A588,bd_lista!$A$3:$E$590,5,FALSE)</f>
        <v>Gobiernos Autonomos Municipales</v>
      </c>
      <c r="W588" s="456" t="str">
        <f>+V588</f>
        <v>Gobiernos Autonomos Municipales</v>
      </c>
      <c r="X588" s="245">
        <f>+VLOOKUP(A588,[2]Sheet1!$A$13:$D$744,4,FALSE)</f>
        <v>0</v>
      </c>
      <c r="Y588" s="245" t="e">
        <f>+VLOOKUP(X588,bd_lista!$A$3:$C$590,3,FALSE)</f>
        <v>#N/A</v>
      </c>
      <c r="Z588" s="305">
        <f>+X588</f>
        <v>0</v>
      </c>
      <c r="AA588" s="306" t="e">
        <f>+Y588</f>
        <v>#N/A</v>
      </c>
    </row>
    <row r="589" spans="1:27" customFormat="1" ht="27" hidden="1" customHeight="1">
      <c r="A589" s="32">
        <v>1271</v>
      </c>
      <c r="B589" s="453"/>
      <c r="C589" s="250" t="str">
        <f>+VLOOKUP(A589,bd_lista!$A$3:$C$590,3,FALSE)</f>
        <v>Gobierno Autónomo Municipal de San Pedro de Curahuara</v>
      </c>
      <c r="D589" s="455"/>
      <c r="E589" s="247" t="s">
        <v>1312</v>
      </c>
      <c r="F589" s="246">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6">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6">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6">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6">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6">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6">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6">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6">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6">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6">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6">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6">
        <f t="shared" ca="1" si="18"/>
        <v>0</v>
      </c>
      <c r="S589" s="253">
        <f ca="1">+R588+R589</f>
        <v>0</v>
      </c>
      <c r="T589" s="246">
        <f ca="1">+S589</f>
        <v>0</v>
      </c>
      <c r="U589" s="245">
        <f t="shared" si="19"/>
        <v>2</v>
      </c>
      <c r="V589" s="348" t="str">
        <f>+VLOOKUP(A589,bd_lista!$A$3:$E$590,5,FALSE)</f>
        <v>Gobiernos Autonomos Municipales</v>
      </c>
      <c r="W589" s="457"/>
      <c r="X589" s="245">
        <f>+VLOOKUP(A589,[2]Sheet1!$A$13:$D$744,4,FALSE)</f>
        <v>0</v>
      </c>
      <c r="Y589" s="245" t="e">
        <f>+VLOOKUP(X589,bd_lista!$A$3:$C$590,3,FALSE)</f>
        <v>#N/A</v>
      </c>
      <c r="Z589" s="303"/>
      <c r="AA589" s="304"/>
    </row>
    <row r="590" spans="1:27" customFormat="1" ht="27" hidden="1" customHeight="1">
      <c r="A590" s="32">
        <v>1272</v>
      </c>
      <c r="B590" s="452">
        <f>+A590</f>
        <v>1272</v>
      </c>
      <c r="C590" s="250" t="str">
        <f>+VLOOKUP(A590,bd_lista!$A$3:$C$590,3,FALSE)</f>
        <v>Gobierno Autónomo Municipal de Papel Pampa</v>
      </c>
      <c r="D590" s="454" t="str">
        <f>+C590</f>
        <v>Gobierno Autónomo Municipal de Papel Pampa</v>
      </c>
      <c r="E590" s="245" t="s">
        <v>1311</v>
      </c>
      <c r="F590" s="246">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6">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6">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6">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6">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6">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6">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6">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6">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6">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6">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6">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6">
        <f t="shared" ca="1" si="18"/>
        <v>0</v>
      </c>
      <c r="S590" s="253"/>
      <c r="T590" s="246">
        <f ca="1">+T591</f>
        <v>0</v>
      </c>
      <c r="U590" s="245">
        <f t="shared" si="19"/>
        <v>1</v>
      </c>
      <c r="V590" s="348" t="str">
        <f>+VLOOKUP(A590,bd_lista!$A$3:$E$590,5,FALSE)</f>
        <v>Gobiernos Autonomos Municipales</v>
      </c>
      <c r="W590" s="456" t="str">
        <f>+V590</f>
        <v>Gobiernos Autonomos Municipales</v>
      </c>
      <c r="X590" s="245">
        <f>+VLOOKUP(A590,[2]Sheet1!$A$13:$D$744,4,FALSE)</f>
        <v>0</v>
      </c>
      <c r="Y590" s="245" t="e">
        <f>+VLOOKUP(X590,bd_lista!$A$3:$C$590,3,FALSE)</f>
        <v>#N/A</v>
      </c>
      <c r="Z590" s="305">
        <f>+X590</f>
        <v>0</v>
      </c>
      <c r="AA590" s="306" t="e">
        <f>+Y590</f>
        <v>#N/A</v>
      </c>
    </row>
    <row r="591" spans="1:27" customFormat="1" ht="27" hidden="1" customHeight="1">
      <c r="A591" s="32">
        <v>1272</v>
      </c>
      <c r="B591" s="453"/>
      <c r="C591" s="250" t="str">
        <f>+VLOOKUP(A591,bd_lista!$A$3:$C$590,3,FALSE)</f>
        <v>Gobierno Autónomo Municipal de Papel Pampa</v>
      </c>
      <c r="D591" s="455"/>
      <c r="E591" s="247" t="s">
        <v>1312</v>
      </c>
      <c r="F591" s="246">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6">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6">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6">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6">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6">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6">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6">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6">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6">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6">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6">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6">
        <f t="shared" ca="1" si="18"/>
        <v>0</v>
      </c>
      <c r="S591" s="253">
        <f ca="1">+R590+R591</f>
        <v>0</v>
      </c>
      <c r="T591" s="246">
        <f ca="1">+S591</f>
        <v>0</v>
      </c>
      <c r="U591" s="245">
        <f t="shared" si="19"/>
        <v>2</v>
      </c>
      <c r="V591" s="348" t="str">
        <f>+VLOOKUP(A591,bd_lista!$A$3:$E$590,5,FALSE)</f>
        <v>Gobiernos Autonomos Municipales</v>
      </c>
      <c r="W591" s="457"/>
      <c r="X591" s="245">
        <f>+VLOOKUP(A591,[2]Sheet1!$A$13:$D$744,4,FALSE)</f>
        <v>0</v>
      </c>
      <c r="Y591" s="245" t="e">
        <f>+VLOOKUP(X591,bd_lista!$A$3:$C$590,3,FALSE)</f>
        <v>#N/A</v>
      </c>
      <c r="Z591" s="303"/>
      <c r="AA591" s="304"/>
    </row>
    <row r="592" spans="1:27" customFormat="1" ht="15" hidden="1" customHeight="1">
      <c r="A592" s="32">
        <v>1273</v>
      </c>
      <c r="B592" s="452">
        <f>+A592</f>
        <v>1273</v>
      </c>
      <c r="C592" s="250" t="str">
        <f>+VLOOKUP(A592,bd_lista!$A$3:$C$590,3,FALSE)</f>
        <v>Gobierno Autónomo Municipal de Chacarilla</v>
      </c>
      <c r="D592" s="454" t="str">
        <f>+C592</f>
        <v>Gobierno Autónomo Municipal de Chacarilla</v>
      </c>
      <c r="E592" s="245" t="s">
        <v>1311</v>
      </c>
      <c r="F592" s="246">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6">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6">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6">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6">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6">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6">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6">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6">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6">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6">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6">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6">
        <f t="shared" ca="1" si="18"/>
        <v>0</v>
      </c>
      <c r="S592" s="253"/>
      <c r="T592" s="246">
        <f ca="1">+T593</f>
        <v>0</v>
      </c>
      <c r="U592" s="245">
        <f t="shared" si="19"/>
        <v>1</v>
      </c>
      <c r="V592" s="348" t="str">
        <f>+VLOOKUP(A592,bd_lista!$A$3:$E$590,5,FALSE)</f>
        <v>Gobiernos Autonomos Municipales</v>
      </c>
      <c r="W592" s="456" t="str">
        <f>+V592</f>
        <v>Gobiernos Autonomos Municipales</v>
      </c>
      <c r="X592" s="245">
        <f>+VLOOKUP(A592,[2]Sheet1!$A$13:$D$744,4,FALSE)</f>
        <v>0</v>
      </c>
      <c r="Y592" s="245" t="e">
        <f>+VLOOKUP(X592,bd_lista!$A$3:$C$590,3,FALSE)</f>
        <v>#N/A</v>
      </c>
      <c r="Z592" s="305">
        <f>+X592</f>
        <v>0</v>
      </c>
      <c r="AA592" s="306" t="e">
        <f>+Y592</f>
        <v>#N/A</v>
      </c>
    </row>
    <row r="593" spans="1:27" customFormat="1" ht="15" hidden="1" customHeight="1">
      <c r="A593" s="32">
        <v>1273</v>
      </c>
      <c r="B593" s="453"/>
      <c r="C593" s="250" t="str">
        <f>+VLOOKUP(A593,bd_lista!$A$3:$C$590,3,FALSE)</f>
        <v>Gobierno Autónomo Municipal de Chacarilla</v>
      </c>
      <c r="D593" s="455"/>
      <c r="E593" s="247" t="s">
        <v>1312</v>
      </c>
      <c r="F593" s="246">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6">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6">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6">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6">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6">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6">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6">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6">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6">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6">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6">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6">
        <f t="shared" ca="1" si="18"/>
        <v>0</v>
      </c>
      <c r="S593" s="253">
        <f ca="1">+R592+R593</f>
        <v>0</v>
      </c>
      <c r="T593" s="246">
        <f ca="1">+S593</f>
        <v>0</v>
      </c>
      <c r="U593" s="245">
        <f t="shared" si="19"/>
        <v>2</v>
      </c>
      <c r="V593" s="348" t="str">
        <f>+VLOOKUP(A593,bd_lista!$A$3:$E$590,5,FALSE)</f>
        <v>Gobiernos Autonomos Municipales</v>
      </c>
      <c r="W593" s="457"/>
      <c r="X593" s="245">
        <f>+VLOOKUP(A593,[2]Sheet1!$A$13:$D$744,4,FALSE)</f>
        <v>0</v>
      </c>
      <c r="Y593" s="245" t="e">
        <f>+VLOOKUP(X593,bd_lista!$A$3:$C$590,3,FALSE)</f>
        <v>#N/A</v>
      </c>
      <c r="Z593" s="303"/>
      <c r="AA593" s="304"/>
    </row>
    <row r="594" spans="1:27" customFormat="1" ht="15" hidden="1" customHeight="1">
      <c r="A594" s="32">
        <v>1274</v>
      </c>
      <c r="B594" s="452">
        <f>+A594</f>
        <v>1274</v>
      </c>
      <c r="C594" s="250" t="str">
        <f>+VLOOKUP(A594,bd_lista!$A$3:$C$590,3,FALSE)</f>
        <v>Gobierno Autónomo Municipal de Santiago de Machaca</v>
      </c>
      <c r="D594" s="454" t="str">
        <f>+C594</f>
        <v>Gobierno Autónomo Municipal de Santiago de Machaca</v>
      </c>
      <c r="E594" s="245" t="s">
        <v>1311</v>
      </c>
      <c r="F594" s="246">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6">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6">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6">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6">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6">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6">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6">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6">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6">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6">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6">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6">
        <f t="shared" ca="1" si="18"/>
        <v>0</v>
      </c>
      <c r="S594" s="253"/>
      <c r="T594" s="246">
        <f ca="1">+T595</f>
        <v>0</v>
      </c>
      <c r="U594" s="245">
        <f t="shared" si="19"/>
        <v>1</v>
      </c>
      <c r="V594" s="348" t="str">
        <f>+VLOOKUP(A594,bd_lista!$A$3:$E$590,5,FALSE)</f>
        <v>Gobiernos Autonomos Municipales</v>
      </c>
      <c r="W594" s="456" t="str">
        <f>+V594</f>
        <v>Gobiernos Autonomos Municipales</v>
      </c>
      <c r="X594" s="245">
        <f>+VLOOKUP(A594,[2]Sheet1!$A$13:$D$744,4,FALSE)</f>
        <v>0</v>
      </c>
      <c r="Y594" s="245" t="e">
        <f>+VLOOKUP(X594,bd_lista!$A$3:$C$590,3,FALSE)</f>
        <v>#N/A</v>
      </c>
      <c r="Z594" s="305">
        <f>+X594</f>
        <v>0</v>
      </c>
      <c r="AA594" s="306" t="e">
        <f>+Y594</f>
        <v>#N/A</v>
      </c>
    </row>
    <row r="595" spans="1:27" customFormat="1" ht="15" hidden="1" customHeight="1">
      <c r="A595" s="32">
        <v>1274</v>
      </c>
      <c r="B595" s="453"/>
      <c r="C595" s="250" t="str">
        <f>+VLOOKUP(A595,bd_lista!$A$3:$C$590,3,FALSE)</f>
        <v>Gobierno Autónomo Municipal de Santiago de Machaca</v>
      </c>
      <c r="D595" s="455"/>
      <c r="E595" s="247" t="s">
        <v>1312</v>
      </c>
      <c r="F595" s="246">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6">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6">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6">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6">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6">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6">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6">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6">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6">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6">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6">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6">
        <f t="shared" ca="1" si="18"/>
        <v>0</v>
      </c>
      <c r="S595" s="253">
        <f ca="1">+R594+R595</f>
        <v>0</v>
      </c>
      <c r="T595" s="246">
        <f ca="1">+S595</f>
        <v>0</v>
      </c>
      <c r="U595" s="245">
        <f t="shared" si="19"/>
        <v>2</v>
      </c>
      <c r="V595" s="348" t="str">
        <f>+VLOOKUP(A595,bd_lista!$A$3:$E$590,5,FALSE)</f>
        <v>Gobiernos Autonomos Municipales</v>
      </c>
      <c r="W595" s="457"/>
      <c r="X595" s="245">
        <f>+VLOOKUP(A595,[2]Sheet1!$A$13:$D$744,4,FALSE)</f>
        <v>0</v>
      </c>
      <c r="Y595" s="245" t="e">
        <f>+VLOOKUP(X595,bd_lista!$A$3:$C$590,3,FALSE)</f>
        <v>#N/A</v>
      </c>
      <c r="Z595" s="303"/>
      <c r="AA595" s="304"/>
    </row>
    <row r="596" spans="1:27" customFormat="1" ht="15" hidden="1" customHeight="1">
      <c r="A596" s="32">
        <v>1275</v>
      </c>
      <c r="B596" s="452">
        <f>+A596</f>
        <v>1275</v>
      </c>
      <c r="C596" s="250" t="str">
        <f>+VLOOKUP(A596,bd_lista!$A$3:$C$590,3,FALSE)</f>
        <v>Gobierno Autónomo Municipal de Catacora</v>
      </c>
      <c r="D596" s="454" t="str">
        <f>+C596</f>
        <v>Gobierno Autónomo Municipal de Catacora</v>
      </c>
      <c r="E596" s="245" t="s">
        <v>1311</v>
      </c>
      <c r="F596" s="246">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6">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6">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6">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6">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6">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6">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6">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6">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6">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6">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6">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6">
        <f t="shared" ca="1" si="18"/>
        <v>0</v>
      </c>
      <c r="S596" s="253"/>
      <c r="T596" s="246">
        <f ca="1">+T597</f>
        <v>0</v>
      </c>
      <c r="U596" s="245">
        <f t="shared" si="19"/>
        <v>1</v>
      </c>
      <c r="V596" s="348" t="str">
        <f>+VLOOKUP(A596,bd_lista!$A$3:$E$590,5,FALSE)</f>
        <v>Gobiernos Autonomos Municipales</v>
      </c>
      <c r="W596" s="456" t="str">
        <f>+V596</f>
        <v>Gobiernos Autonomos Municipales</v>
      </c>
      <c r="X596" s="245">
        <f>+VLOOKUP(A596,[2]Sheet1!$A$13:$D$744,4,FALSE)</f>
        <v>0</v>
      </c>
      <c r="Y596" s="245" t="e">
        <f>+VLOOKUP(X596,bd_lista!$A$3:$C$590,3,FALSE)</f>
        <v>#N/A</v>
      </c>
      <c r="Z596" s="305">
        <f>+X596</f>
        <v>0</v>
      </c>
      <c r="AA596" s="306" t="e">
        <f>+Y596</f>
        <v>#N/A</v>
      </c>
    </row>
    <row r="597" spans="1:27" customFormat="1" ht="15" hidden="1" customHeight="1">
      <c r="A597" s="32">
        <v>1275</v>
      </c>
      <c r="B597" s="453"/>
      <c r="C597" s="250" t="str">
        <f>+VLOOKUP(A597,bd_lista!$A$3:$C$590,3,FALSE)</f>
        <v>Gobierno Autónomo Municipal de Catacora</v>
      </c>
      <c r="D597" s="455"/>
      <c r="E597" s="247" t="s">
        <v>1312</v>
      </c>
      <c r="F597" s="246">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6">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6">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6">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6">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6">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6">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6">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6">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6">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6">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6">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6">
        <f t="shared" ca="1" si="18"/>
        <v>0</v>
      </c>
      <c r="S597" s="253">
        <f ca="1">+R596+R597</f>
        <v>0</v>
      </c>
      <c r="T597" s="246">
        <f ca="1">+S597</f>
        <v>0</v>
      </c>
      <c r="U597" s="245">
        <f t="shared" si="19"/>
        <v>2</v>
      </c>
      <c r="V597" s="348" t="str">
        <f>+VLOOKUP(A597,bd_lista!$A$3:$E$590,5,FALSE)</f>
        <v>Gobiernos Autonomos Municipales</v>
      </c>
      <c r="W597" s="457"/>
      <c r="X597" s="245">
        <f>+VLOOKUP(A597,[2]Sheet1!$A$13:$D$744,4,FALSE)</f>
        <v>0</v>
      </c>
      <c r="Y597" s="245" t="e">
        <f>+VLOOKUP(X597,bd_lista!$A$3:$C$590,3,FALSE)</f>
        <v>#N/A</v>
      </c>
      <c r="Z597" s="303"/>
      <c r="AA597" s="304"/>
    </row>
    <row r="598" spans="1:27" customFormat="1" ht="15" hidden="1" customHeight="1">
      <c r="A598" s="32">
        <v>1276</v>
      </c>
      <c r="B598" s="452">
        <f>+A598</f>
        <v>1276</v>
      </c>
      <c r="C598" s="250" t="str">
        <f>+VLOOKUP(A598,bd_lista!$A$3:$C$590,3,FALSE)</f>
        <v>Gobierno Autónomo Municipal de Mapiri</v>
      </c>
      <c r="D598" s="454" t="str">
        <f>+C598</f>
        <v>Gobierno Autónomo Municipal de Mapiri</v>
      </c>
      <c r="E598" s="245" t="s">
        <v>1311</v>
      </c>
      <c r="F598" s="246">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6">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6">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6">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6">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6">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6">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6">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6">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6">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6">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6">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6">
        <f t="shared" ca="1" si="18"/>
        <v>0</v>
      </c>
      <c r="S598" s="253"/>
      <c r="T598" s="246">
        <f ca="1">+T599</f>
        <v>0</v>
      </c>
      <c r="U598" s="245">
        <f t="shared" si="19"/>
        <v>1</v>
      </c>
      <c r="V598" s="348" t="str">
        <f>+VLOOKUP(A598,bd_lista!$A$3:$E$590,5,FALSE)</f>
        <v>Gobiernos Autonomos Municipales</v>
      </c>
      <c r="W598" s="456" t="str">
        <f>+V598</f>
        <v>Gobiernos Autonomos Municipales</v>
      </c>
      <c r="X598" s="245">
        <f>+VLOOKUP(A598,[2]Sheet1!$A$13:$D$744,4,FALSE)</f>
        <v>0</v>
      </c>
      <c r="Y598" s="245" t="e">
        <f>+VLOOKUP(X598,bd_lista!$A$3:$C$590,3,FALSE)</f>
        <v>#N/A</v>
      </c>
      <c r="Z598" s="305">
        <f>+X598</f>
        <v>0</v>
      </c>
      <c r="AA598" s="306" t="e">
        <f>+Y598</f>
        <v>#N/A</v>
      </c>
    </row>
    <row r="599" spans="1:27" customFormat="1" ht="15" hidden="1" customHeight="1">
      <c r="A599" s="32">
        <v>1276</v>
      </c>
      <c r="B599" s="453"/>
      <c r="C599" s="250" t="str">
        <f>+VLOOKUP(A599,bd_lista!$A$3:$C$590,3,FALSE)</f>
        <v>Gobierno Autónomo Municipal de Mapiri</v>
      </c>
      <c r="D599" s="455"/>
      <c r="E599" s="247" t="s">
        <v>1312</v>
      </c>
      <c r="F599" s="246">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6">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6">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6">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6">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6">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6">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6">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6">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6">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6">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6">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6">
        <f t="shared" ca="1" si="18"/>
        <v>0</v>
      </c>
      <c r="S599" s="253">
        <f ca="1">+R598+R599</f>
        <v>0</v>
      </c>
      <c r="T599" s="246">
        <f ca="1">+S599</f>
        <v>0</v>
      </c>
      <c r="U599" s="245">
        <f t="shared" si="19"/>
        <v>2</v>
      </c>
      <c r="V599" s="348" t="str">
        <f>+VLOOKUP(A599,bd_lista!$A$3:$E$590,5,FALSE)</f>
        <v>Gobiernos Autonomos Municipales</v>
      </c>
      <c r="W599" s="457"/>
      <c r="X599" s="245">
        <f>+VLOOKUP(A599,[2]Sheet1!$A$13:$D$744,4,FALSE)</f>
        <v>0</v>
      </c>
      <c r="Y599" s="245" t="e">
        <f>+VLOOKUP(X599,bd_lista!$A$3:$C$590,3,FALSE)</f>
        <v>#N/A</v>
      </c>
      <c r="Z599" s="303"/>
      <c r="AA599" s="304"/>
    </row>
    <row r="600" spans="1:27" customFormat="1" ht="15" hidden="1" customHeight="1">
      <c r="A600" s="32">
        <v>1277</v>
      </c>
      <c r="B600" s="452">
        <f>+A600</f>
        <v>1277</v>
      </c>
      <c r="C600" s="250" t="str">
        <f>+VLOOKUP(A600,bd_lista!$A$3:$C$590,3,FALSE)</f>
        <v>Gobierno Autónomo Municipal de Teoponte</v>
      </c>
      <c r="D600" s="454" t="str">
        <f>+C600</f>
        <v>Gobierno Autónomo Municipal de Teoponte</v>
      </c>
      <c r="E600" s="245" t="s">
        <v>1311</v>
      </c>
      <c r="F600" s="246">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6">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6">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6">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6">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6">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6">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6">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6">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6">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6">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6">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6">
        <f t="shared" ca="1" si="18"/>
        <v>0</v>
      </c>
      <c r="S600" s="253"/>
      <c r="T600" s="246">
        <f ca="1">+T601</f>
        <v>0</v>
      </c>
      <c r="U600" s="245">
        <f t="shared" si="19"/>
        <v>1</v>
      </c>
      <c r="V600" s="348" t="str">
        <f>+VLOOKUP(A600,bd_lista!$A$3:$E$590,5,FALSE)</f>
        <v>Gobiernos Autonomos Municipales</v>
      </c>
      <c r="W600" s="456" t="str">
        <f>+V600</f>
        <v>Gobiernos Autonomos Municipales</v>
      </c>
      <c r="X600" s="245">
        <f>+VLOOKUP(A600,[2]Sheet1!$A$13:$D$744,4,FALSE)</f>
        <v>0</v>
      </c>
      <c r="Y600" s="245" t="e">
        <f>+VLOOKUP(X600,bd_lista!$A$3:$C$590,3,FALSE)</f>
        <v>#N/A</v>
      </c>
      <c r="Z600" s="305">
        <f>+X600</f>
        <v>0</v>
      </c>
      <c r="AA600" s="306" t="e">
        <f>+Y600</f>
        <v>#N/A</v>
      </c>
    </row>
    <row r="601" spans="1:27" customFormat="1" ht="15" hidden="1" customHeight="1">
      <c r="A601" s="32">
        <v>1277</v>
      </c>
      <c r="B601" s="453"/>
      <c r="C601" s="250" t="str">
        <f>+VLOOKUP(A601,bd_lista!$A$3:$C$590,3,FALSE)</f>
        <v>Gobierno Autónomo Municipal de Teoponte</v>
      </c>
      <c r="D601" s="455"/>
      <c r="E601" s="247" t="s">
        <v>1312</v>
      </c>
      <c r="F601" s="246">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6">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6">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6">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6">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6">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6">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6">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6">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6">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6">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6">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6">
        <f t="shared" ca="1" si="18"/>
        <v>0</v>
      </c>
      <c r="S601" s="253">
        <f ca="1">+R600+R601</f>
        <v>0</v>
      </c>
      <c r="T601" s="246">
        <f ca="1">+S601</f>
        <v>0</v>
      </c>
      <c r="U601" s="245">
        <f t="shared" si="19"/>
        <v>2</v>
      </c>
      <c r="V601" s="348" t="str">
        <f>+VLOOKUP(A601,bd_lista!$A$3:$E$590,5,FALSE)</f>
        <v>Gobiernos Autonomos Municipales</v>
      </c>
      <c r="W601" s="457"/>
      <c r="X601" s="245">
        <f>+VLOOKUP(A601,[2]Sheet1!$A$13:$D$744,4,FALSE)</f>
        <v>0</v>
      </c>
      <c r="Y601" s="245" t="e">
        <f>+VLOOKUP(X601,bd_lista!$A$3:$C$590,3,FALSE)</f>
        <v>#N/A</v>
      </c>
      <c r="Z601" s="303"/>
      <c r="AA601" s="304"/>
    </row>
    <row r="602" spans="1:27" customFormat="1" ht="15" hidden="1" customHeight="1">
      <c r="A602" s="32">
        <v>1278</v>
      </c>
      <c r="B602" s="452">
        <f>+A602</f>
        <v>1278</v>
      </c>
      <c r="C602" s="250" t="str">
        <f>+VLOOKUP(A602,bd_lista!$A$3:$C$590,3,FALSE)</f>
        <v>Gobierno Autónomo Municipal de San Andrés de Machaca</v>
      </c>
      <c r="D602" s="454" t="str">
        <f>+C602</f>
        <v>Gobierno Autónomo Municipal de San Andrés de Machaca</v>
      </c>
      <c r="E602" s="245" t="s">
        <v>1311</v>
      </c>
      <c r="F602" s="246">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6">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6">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6">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6">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6">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6">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6">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6">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6">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6">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6">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6">
        <f t="shared" ca="1" si="18"/>
        <v>0</v>
      </c>
      <c r="S602" s="253"/>
      <c r="T602" s="246">
        <f ca="1">+T603</f>
        <v>0</v>
      </c>
      <c r="U602" s="245">
        <f t="shared" si="19"/>
        <v>1</v>
      </c>
      <c r="V602" s="348" t="str">
        <f>+VLOOKUP(A602,bd_lista!$A$3:$E$590,5,FALSE)</f>
        <v>Gobiernos Autonomos Municipales</v>
      </c>
      <c r="W602" s="456" t="str">
        <f>+V602</f>
        <v>Gobiernos Autonomos Municipales</v>
      </c>
      <c r="X602" s="245">
        <f>+VLOOKUP(A602,[2]Sheet1!$A$13:$D$744,4,FALSE)</f>
        <v>0</v>
      </c>
      <c r="Y602" s="245" t="e">
        <f>+VLOOKUP(X602,bd_lista!$A$3:$C$590,3,FALSE)</f>
        <v>#N/A</v>
      </c>
      <c r="Z602" s="305">
        <f>+X602</f>
        <v>0</v>
      </c>
      <c r="AA602" s="306" t="e">
        <f>+Y602</f>
        <v>#N/A</v>
      </c>
    </row>
    <row r="603" spans="1:27" customFormat="1" ht="15" hidden="1" customHeight="1">
      <c r="A603" s="32">
        <v>1278</v>
      </c>
      <c r="B603" s="453"/>
      <c r="C603" s="250" t="str">
        <f>+VLOOKUP(A603,bd_lista!$A$3:$C$590,3,FALSE)</f>
        <v>Gobierno Autónomo Municipal de San Andrés de Machaca</v>
      </c>
      <c r="D603" s="455"/>
      <c r="E603" s="247" t="s">
        <v>1312</v>
      </c>
      <c r="F603" s="246">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6">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6">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6">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6">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6">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6">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6">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6">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6">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6">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6">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6">
        <f t="shared" ca="1" si="18"/>
        <v>0</v>
      </c>
      <c r="S603" s="253">
        <f ca="1">+R602+R603</f>
        <v>0</v>
      </c>
      <c r="T603" s="246">
        <f ca="1">+S603</f>
        <v>0</v>
      </c>
      <c r="U603" s="245">
        <f t="shared" si="19"/>
        <v>2</v>
      </c>
      <c r="V603" s="348" t="str">
        <f>+VLOOKUP(A603,bd_lista!$A$3:$E$590,5,FALSE)</f>
        <v>Gobiernos Autonomos Municipales</v>
      </c>
      <c r="W603" s="457"/>
      <c r="X603" s="245">
        <f>+VLOOKUP(A603,[2]Sheet1!$A$13:$D$744,4,FALSE)</f>
        <v>0</v>
      </c>
      <c r="Y603" s="245" t="e">
        <f>+VLOOKUP(X603,bd_lista!$A$3:$C$590,3,FALSE)</f>
        <v>#N/A</v>
      </c>
      <c r="Z603" s="303"/>
      <c r="AA603" s="304"/>
    </row>
    <row r="604" spans="1:27" customFormat="1" ht="15" hidden="1" customHeight="1">
      <c r="A604" s="32">
        <v>1279</v>
      </c>
      <c r="B604" s="452">
        <f>+A604</f>
        <v>1279</v>
      </c>
      <c r="C604" s="250" t="str">
        <f>+VLOOKUP(A604,bd_lista!$A$3:$C$590,3,FALSE)</f>
        <v>Gobierno Autónomo Municipal de Jesús de Machaca</v>
      </c>
      <c r="D604" s="454" t="str">
        <f>+C604</f>
        <v>Gobierno Autónomo Municipal de Jesús de Machaca</v>
      </c>
      <c r="E604" s="245" t="s">
        <v>1311</v>
      </c>
      <c r="F604" s="246">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6">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6">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6">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6">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6">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6">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6">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6">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6">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6">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6">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6">
        <f t="shared" ref="R604:R667" ca="1" si="20">+SUM(F604:Q604)</f>
        <v>0</v>
      </c>
      <c r="S604" s="253"/>
      <c r="T604" s="246">
        <f ca="1">+T605</f>
        <v>0</v>
      </c>
      <c r="U604" s="245">
        <f t="shared" ref="U604:U667" si="21">+IF(E604="Débitos",1,2)</f>
        <v>1</v>
      </c>
      <c r="V604" s="348" t="str">
        <f>+VLOOKUP(A604,bd_lista!$A$3:$E$590,5,FALSE)</f>
        <v>Gobiernos Autonomos Municipales</v>
      </c>
      <c r="W604" s="456" t="str">
        <f>+V604</f>
        <v>Gobiernos Autonomos Municipales</v>
      </c>
      <c r="X604" s="245">
        <f>+VLOOKUP(A604,[2]Sheet1!$A$13:$D$744,4,FALSE)</f>
        <v>0</v>
      </c>
      <c r="Y604" s="245" t="e">
        <f>+VLOOKUP(X604,bd_lista!$A$3:$C$590,3,FALSE)</f>
        <v>#N/A</v>
      </c>
      <c r="Z604" s="305">
        <f>+X604</f>
        <v>0</v>
      </c>
      <c r="AA604" s="306" t="e">
        <f>+Y604</f>
        <v>#N/A</v>
      </c>
    </row>
    <row r="605" spans="1:27" customFormat="1" ht="15" hidden="1" customHeight="1">
      <c r="A605" s="32">
        <v>1279</v>
      </c>
      <c r="B605" s="453"/>
      <c r="C605" s="250" t="str">
        <f>+VLOOKUP(A605,bd_lista!$A$3:$C$590,3,FALSE)</f>
        <v>Gobierno Autónomo Municipal de Jesús de Machaca</v>
      </c>
      <c r="D605" s="455"/>
      <c r="E605" s="247" t="s">
        <v>1312</v>
      </c>
      <c r="F605" s="246">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6">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6">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6">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6">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6">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6">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6">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6">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6">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6">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6">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6">
        <f t="shared" ca="1" si="20"/>
        <v>0</v>
      </c>
      <c r="S605" s="253">
        <f ca="1">+R604+R605</f>
        <v>0</v>
      </c>
      <c r="T605" s="246">
        <f ca="1">+S605</f>
        <v>0</v>
      </c>
      <c r="U605" s="245">
        <f t="shared" si="21"/>
        <v>2</v>
      </c>
      <c r="V605" s="348" t="str">
        <f>+VLOOKUP(A605,bd_lista!$A$3:$E$590,5,FALSE)</f>
        <v>Gobiernos Autonomos Municipales</v>
      </c>
      <c r="W605" s="457"/>
      <c r="X605" s="245">
        <f>+VLOOKUP(A605,[2]Sheet1!$A$13:$D$744,4,FALSE)</f>
        <v>0</v>
      </c>
      <c r="Y605" s="245" t="e">
        <f>+VLOOKUP(X605,bd_lista!$A$3:$C$590,3,FALSE)</f>
        <v>#N/A</v>
      </c>
      <c r="Z605" s="303"/>
      <c r="AA605" s="304"/>
    </row>
    <row r="606" spans="1:27" customFormat="1" ht="15" hidden="1" customHeight="1">
      <c r="A606" s="32">
        <v>1280</v>
      </c>
      <c r="B606" s="452">
        <f>+A606</f>
        <v>1280</v>
      </c>
      <c r="C606" s="250" t="str">
        <f>+VLOOKUP(A606,bd_lista!$A$3:$C$590,3,FALSE)</f>
        <v>Gobierno Autónomo Municipal de Taraco</v>
      </c>
      <c r="D606" s="454" t="str">
        <f>+C606</f>
        <v>Gobierno Autónomo Municipal de Taraco</v>
      </c>
      <c r="E606" s="245" t="s">
        <v>1311</v>
      </c>
      <c r="F606" s="246">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6">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6">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6">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6">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6">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6">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6">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6">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6">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6">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6">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6">
        <f t="shared" ca="1" si="20"/>
        <v>0</v>
      </c>
      <c r="S606" s="253"/>
      <c r="T606" s="246">
        <f ca="1">+T607</f>
        <v>0</v>
      </c>
      <c r="U606" s="245">
        <f t="shared" si="21"/>
        <v>1</v>
      </c>
      <c r="V606" s="348" t="str">
        <f>+VLOOKUP(A606,bd_lista!$A$3:$E$590,5,FALSE)</f>
        <v>Gobiernos Autonomos Municipales</v>
      </c>
      <c r="W606" s="456" t="str">
        <f>+V606</f>
        <v>Gobiernos Autonomos Municipales</v>
      </c>
      <c r="X606" s="245">
        <f>+VLOOKUP(A606,[2]Sheet1!$A$13:$D$744,4,FALSE)</f>
        <v>0</v>
      </c>
      <c r="Y606" s="245" t="e">
        <f>+VLOOKUP(X606,bd_lista!$A$3:$C$590,3,FALSE)</f>
        <v>#N/A</v>
      </c>
      <c r="Z606" s="305">
        <f>+X606</f>
        <v>0</v>
      </c>
      <c r="AA606" s="306" t="e">
        <f>+Y606</f>
        <v>#N/A</v>
      </c>
    </row>
    <row r="607" spans="1:27" customFormat="1" ht="15" hidden="1" customHeight="1">
      <c r="A607" s="32">
        <v>1280</v>
      </c>
      <c r="B607" s="453"/>
      <c r="C607" s="250" t="str">
        <f>+VLOOKUP(A607,bd_lista!$A$3:$C$590,3,FALSE)</f>
        <v>Gobierno Autónomo Municipal de Taraco</v>
      </c>
      <c r="D607" s="455"/>
      <c r="E607" s="247" t="s">
        <v>1312</v>
      </c>
      <c r="F607" s="246">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6">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6">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6">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6">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6">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6">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6">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6">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6">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6">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6">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6">
        <f t="shared" ca="1" si="20"/>
        <v>0</v>
      </c>
      <c r="S607" s="253">
        <f ca="1">+R606+R607</f>
        <v>0</v>
      </c>
      <c r="T607" s="246">
        <f ca="1">+S607</f>
        <v>0</v>
      </c>
      <c r="U607" s="245">
        <f t="shared" si="21"/>
        <v>2</v>
      </c>
      <c r="V607" s="348" t="str">
        <f>+VLOOKUP(A607,bd_lista!$A$3:$E$590,5,FALSE)</f>
        <v>Gobiernos Autonomos Municipales</v>
      </c>
      <c r="W607" s="457"/>
      <c r="X607" s="245">
        <f>+VLOOKUP(A607,[2]Sheet1!$A$13:$D$744,4,FALSE)</f>
        <v>0</v>
      </c>
      <c r="Y607" s="245" t="e">
        <f>+VLOOKUP(X607,bd_lista!$A$3:$C$590,3,FALSE)</f>
        <v>#N/A</v>
      </c>
      <c r="Z607" s="303"/>
      <c r="AA607" s="304"/>
    </row>
    <row r="608" spans="1:27" customFormat="1" ht="15" hidden="1" customHeight="1">
      <c r="A608" s="32">
        <v>1281</v>
      </c>
      <c r="B608" s="452">
        <f>+A608</f>
        <v>1281</v>
      </c>
      <c r="C608" s="250" t="str">
        <f>+VLOOKUP(A608,bd_lista!$A$3:$C$590,3,FALSE)</f>
        <v>Gobierno Autónomo Municipal de Huarina</v>
      </c>
      <c r="D608" s="454" t="str">
        <f>+C608</f>
        <v>Gobierno Autónomo Municipal de Huarina</v>
      </c>
      <c r="E608" s="245" t="s">
        <v>1311</v>
      </c>
      <c r="F608" s="246">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6">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6">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6">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6">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6">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6">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6">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6">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6">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6">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6">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6">
        <f t="shared" ca="1" si="20"/>
        <v>0</v>
      </c>
      <c r="S608" s="253"/>
      <c r="T608" s="246">
        <f ca="1">+T609</f>
        <v>0</v>
      </c>
      <c r="U608" s="245">
        <f t="shared" si="21"/>
        <v>1</v>
      </c>
      <c r="V608" s="348" t="str">
        <f>+VLOOKUP(A608,bd_lista!$A$3:$E$590,5,FALSE)</f>
        <v>Gobiernos Autonomos Municipales</v>
      </c>
      <c r="W608" s="456" t="str">
        <f>+V608</f>
        <v>Gobiernos Autonomos Municipales</v>
      </c>
      <c r="X608" s="245">
        <f>+VLOOKUP(A608,[2]Sheet1!$A$13:$D$744,4,FALSE)</f>
        <v>0</v>
      </c>
      <c r="Y608" s="245" t="e">
        <f>+VLOOKUP(X608,bd_lista!$A$3:$C$590,3,FALSE)</f>
        <v>#N/A</v>
      </c>
      <c r="Z608" s="305">
        <f>+X608</f>
        <v>0</v>
      </c>
      <c r="AA608" s="306" t="e">
        <f>+Y608</f>
        <v>#N/A</v>
      </c>
    </row>
    <row r="609" spans="1:27" customFormat="1" ht="15" hidden="1" customHeight="1">
      <c r="A609" s="32">
        <v>1281</v>
      </c>
      <c r="B609" s="453"/>
      <c r="C609" s="250" t="str">
        <f>+VLOOKUP(A609,bd_lista!$A$3:$C$590,3,FALSE)</f>
        <v>Gobierno Autónomo Municipal de Huarina</v>
      </c>
      <c r="D609" s="455"/>
      <c r="E609" s="247" t="s">
        <v>1312</v>
      </c>
      <c r="F609" s="246">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6">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6">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6">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6">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6">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6">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6">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6">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6">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6">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6">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6">
        <f t="shared" ca="1" si="20"/>
        <v>0</v>
      </c>
      <c r="S609" s="253">
        <f ca="1">+R608+R609</f>
        <v>0</v>
      </c>
      <c r="T609" s="246">
        <f ca="1">+S609</f>
        <v>0</v>
      </c>
      <c r="U609" s="245">
        <f t="shared" si="21"/>
        <v>2</v>
      </c>
      <c r="V609" s="348" t="str">
        <f>+VLOOKUP(A609,bd_lista!$A$3:$E$590,5,FALSE)</f>
        <v>Gobiernos Autonomos Municipales</v>
      </c>
      <c r="W609" s="457"/>
      <c r="X609" s="245">
        <f>+VLOOKUP(A609,[2]Sheet1!$A$13:$D$744,4,FALSE)</f>
        <v>0</v>
      </c>
      <c r="Y609" s="245" t="e">
        <f>+VLOOKUP(X609,bd_lista!$A$3:$C$590,3,FALSE)</f>
        <v>#N/A</v>
      </c>
      <c r="Z609" s="303"/>
      <c r="AA609" s="304"/>
    </row>
    <row r="610" spans="1:27" customFormat="1" ht="15" hidden="1" customHeight="1">
      <c r="A610" s="32">
        <v>1282</v>
      </c>
      <c r="B610" s="452">
        <f>+A610</f>
        <v>1282</v>
      </c>
      <c r="C610" s="250" t="str">
        <f>+VLOOKUP(A610,bd_lista!$A$3:$C$590,3,FALSE)</f>
        <v>Gobierno Autónomo Municipal de Santiago de Huata</v>
      </c>
      <c r="D610" s="454" t="str">
        <f>+C610</f>
        <v>Gobierno Autónomo Municipal de Santiago de Huata</v>
      </c>
      <c r="E610" s="245" t="s">
        <v>1311</v>
      </c>
      <c r="F610" s="246">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6">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6">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6">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6">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6">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6">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6">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6">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6">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6">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6">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6">
        <f t="shared" ca="1" si="20"/>
        <v>0</v>
      </c>
      <c r="S610" s="253"/>
      <c r="T610" s="246">
        <f ca="1">+T611</f>
        <v>0</v>
      </c>
      <c r="U610" s="245">
        <f t="shared" si="21"/>
        <v>1</v>
      </c>
      <c r="V610" s="348" t="str">
        <f>+VLOOKUP(A610,bd_lista!$A$3:$E$590,5,FALSE)</f>
        <v>Gobiernos Autonomos Municipales</v>
      </c>
      <c r="W610" s="456" t="str">
        <f>+V610</f>
        <v>Gobiernos Autonomos Municipales</v>
      </c>
      <c r="X610" s="245">
        <f>+VLOOKUP(A610,[2]Sheet1!$A$13:$D$744,4,FALSE)</f>
        <v>0</v>
      </c>
      <c r="Y610" s="245" t="e">
        <f>+VLOOKUP(X610,bd_lista!$A$3:$C$590,3,FALSE)</f>
        <v>#N/A</v>
      </c>
      <c r="Z610" s="305">
        <f>+X610</f>
        <v>0</v>
      </c>
      <c r="AA610" s="306" t="e">
        <f>+Y610</f>
        <v>#N/A</v>
      </c>
    </row>
    <row r="611" spans="1:27" customFormat="1" ht="15" hidden="1" customHeight="1">
      <c r="A611" s="32">
        <v>1282</v>
      </c>
      <c r="B611" s="453"/>
      <c r="C611" s="250" t="str">
        <f>+VLOOKUP(A611,bd_lista!$A$3:$C$590,3,FALSE)</f>
        <v>Gobierno Autónomo Municipal de Santiago de Huata</v>
      </c>
      <c r="D611" s="455"/>
      <c r="E611" s="247" t="s">
        <v>1312</v>
      </c>
      <c r="F611" s="246">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6">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6">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6">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6">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6">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6">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6">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6">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6">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6">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6">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6">
        <f t="shared" ca="1" si="20"/>
        <v>0</v>
      </c>
      <c r="S611" s="253">
        <f ca="1">+R610+R611</f>
        <v>0</v>
      </c>
      <c r="T611" s="246">
        <f ca="1">+S611</f>
        <v>0</v>
      </c>
      <c r="U611" s="245">
        <f t="shared" si="21"/>
        <v>2</v>
      </c>
      <c r="V611" s="348" t="str">
        <f>+VLOOKUP(A611,bd_lista!$A$3:$E$590,5,FALSE)</f>
        <v>Gobiernos Autonomos Municipales</v>
      </c>
      <c r="W611" s="457"/>
      <c r="X611" s="245">
        <f>+VLOOKUP(A611,[2]Sheet1!$A$13:$D$744,4,FALSE)</f>
        <v>0</v>
      </c>
      <c r="Y611" s="245" t="e">
        <f>+VLOOKUP(X611,bd_lista!$A$3:$C$590,3,FALSE)</f>
        <v>#N/A</v>
      </c>
      <c r="Z611" s="303"/>
      <c r="AA611" s="304"/>
    </row>
    <row r="612" spans="1:27" customFormat="1" ht="27" hidden="1" customHeight="1">
      <c r="A612" s="32">
        <v>1283</v>
      </c>
      <c r="B612" s="452">
        <f>+A612</f>
        <v>1283</v>
      </c>
      <c r="C612" s="250" t="str">
        <f>+VLOOKUP(A612,bd_lista!$A$3:$C$590,3,FALSE)</f>
        <v>Gobierno Autónomo Municipal de Escoma</v>
      </c>
      <c r="D612" s="454" t="str">
        <f>+C612</f>
        <v>Gobierno Autónomo Municipal de Escoma</v>
      </c>
      <c r="E612" s="245" t="s">
        <v>1311</v>
      </c>
      <c r="F612" s="246">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6">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6">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6">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6">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6">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6">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6">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6">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6">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6">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6">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6">
        <f t="shared" ca="1" si="20"/>
        <v>0</v>
      </c>
      <c r="S612" s="253"/>
      <c r="T612" s="246">
        <f ca="1">+T613</f>
        <v>0</v>
      </c>
      <c r="U612" s="245">
        <f t="shared" si="21"/>
        <v>1</v>
      </c>
      <c r="V612" s="348" t="str">
        <f>+VLOOKUP(A612,bd_lista!$A$3:$E$590,5,FALSE)</f>
        <v>Gobiernos Autonomos Municipales</v>
      </c>
      <c r="W612" s="456" t="str">
        <f>+V612</f>
        <v>Gobiernos Autonomos Municipales</v>
      </c>
      <c r="X612" s="245">
        <f>+VLOOKUP(A612,[2]Sheet1!$A$13:$D$744,4,FALSE)</f>
        <v>0</v>
      </c>
      <c r="Y612" s="245" t="e">
        <f>+VLOOKUP(X612,bd_lista!$A$3:$C$590,3,FALSE)</f>
        <v>#N/A</v>
      </c>
      <c r="Z612" s="305">
        <f>+X612</f>
        <v>0</v>
      </c>
      <c r="AA612" s="306" t="e">
        <f>+Y612</f>
        <v>#N/A</v>
      </c>
    </row>
    <row r="613" spans="1:27" customFormat="1" ht="27" hidden="1" customHeight="1">
      <c r="A613" s="32">
        <v>1283</v>
      </c>
      <c r="B613" s="453"/>
      <c r="C613" s="250" t="str">
        <f>+VLOOKUP(A613,bd_lista!$A$3:$C$590,3,FALSE)</f>
        <v>Gobierno Autónomo Municipal de Escoma</v>
      </c>
      <c r="D613" s="455"/>
      <c r="E613" s="247" t="s">
        <v>1312</v>
      </c>
      <c r="F613" s="246">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6">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6">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6">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6">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6">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6">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6">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6">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6">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6">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6">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6">
        <f t="shared" ca="1" si="20"/>
        <v>0</v>
      </c>
      <c r="S613" s="253">
        <f ca="1">+R612+R613</f>
        <v>0</v>
      </c>
      <c r="T613" s="246">
        <f ca="1">+S613</f>
        <v>0</v>
      </c>
      <c r="U613" s="245">
        <f t="shared" si="21"/>
        <v>2</v>
      </c>
      <c r="V613" s="348" t="str">
        <f>+VLOOKUP(A613,bd_lista!$A$3:$E$590,5,FALSE)</f>
        <v>Gobiernos Autonomos Municipales</v>
      </c>
      <c r="W613" s="457"/>
      <c r="X613" s="245">
        <f>+VLOOKUP(A613,[2]Sheet1!$A$13:$D$744,4,FALSE)</f>
        <v>0</v>
      </c>
      <c r="Y613" s="245" t="e">
        <f>+VLOOKUP(X613,bd_lista!$A$3:$C$590,3,FALSE)</f>
        <v>#N/A</v>
      </c>
      <c r="Z613" s="303"/>
      <c r="AA613" s="304"/>
    </row>
    <row r="614" spans="1:27" customFormat="1" ht="27" hidden="1" customHeight="1">
      <c r="A614" s="32">
        <v>1284</v>
      </c>
      <c r="B614" s="452">
        <f>+A614</f>
        <v>1284</v>
      </c>
      <c r="C614" s="250" t="str">
        <f>+VLOOKUP(A614,bd_lista!$A$3:$C$590,3,FALSE)</f>
        <v>Gobierno Autónomo Municipal de Humanata</v>
      </c>
      <c r="D614" s="454" t="str">
        <f>+C614</f>
        <v>Gobierno Autónomo Municipal de Humanata</v>
      </c>
      <c r="E614" s="245" t="s">
        <v>1311</v>
      </c>
      <c r="F614" s="246">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6">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6">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6">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6">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6">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6">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6">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6">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6">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6">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6">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6">
        <f t="shared" ca="1" si="20"/>
        <v>0</v>
      </c>
      <c r="S614" s="253"/>
      <c r="T614" s="246">
        <f ca="1">+T615</f>
        <v>0</v>
      </c>
      <c r="U614" s="245">
        <f t="shared" si="21"/>
        <v>1</v>
      </c>
      <c r="V614" s="348" t="str">
        <f>+VLOOKUP(A614,bd_lista!$A$3:$E$590,5,FALSE)</f>
        <v>Gobiernos Autonomos Municipales</v>
      </c>
      <c r="W614" s="456" t="str">
        <f>+V614</f>
        <v>Gobiernos Autonomos Municipales</v>
      </c>
      <c r="X614" s="245">
        <f>+VLOOKUP(A614,[2]Sheet1!$A$13:$D$744,4,FALSE)</f>
        <v>0</v>
      </c>
      <c r="Y614" s="245" t="e">
        <f>+VLOOKUP(X614,bd_lista!$A$3:$C$590,3,FALSE)</f>
        <v>#N/A</v>
      </c>
      <c r="Z614" s="305">
        <f>+X614</f>
        <v>0</v>
      </c>
      <c r="AA614" s="306" t="e">
        <f>+Y614</f>
        <v>#N/A</v>
      </c>
    </row>
    <row r="615" spans="1:27" customFormat="1" ht="27" hidden="1" customHeight="1">
      <c r="A615" s="32">
        <v>1284</v>
      </c>
      <c r="B615" s="453"/>
      <c r="C615" s="250" t="str">
        <f>+VLOOKUP(A615,bd_lista!$A$3:$C$590,3,FALSE)</f>
        <v>Gobierno Autónomo Municipal de Humanata</v>
      </c>
      <c r="D615" s="455"/>
      <c r="E615" s="247" t="s">
        <v>1312</v>
      </c>
      <c r="F615" s="246">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6">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6">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6">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6">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6">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6">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6">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6">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6">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6">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6">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6">
        <f t="shared" ca="1" si="20"/>
        <v>0</v>
      </c>
      <c r="S615" s="253">
        <f ca="1">+R614+R615</f>
        <v>0</v>
      </c>
      <c r="T615" s="246">
        <f ca="1">+S615</f>
        <v>0</v>
      </c>
      <c r="U615" s="245">
        <f t="shared" si="21"/>
        <v>2</v>
      </c>
      <c r="V615" s="348" t="str">
        <f>+VLOOKUP(A615,bd_lista!$A$3:$E$590,5,FALSE)</f>
        <v>Gobiernos Autonomos Municipales</v>
      </c>
      <c r="W615" s="457"/>
      <c r="X615" s="245">
        <f>+VLOOKUP(A615,[2]Sheet1!$A$13:$D$744,4,FALSE)</f>
        <v>0</v>
      </c>
      <c r="Y615" s="245" t="e">
        <f>+VLOOKUP(X615,bd_lista!$A$3:$C$590,3,FALSE)</f>
        <v>#N/A</v>
      </c>
      <c r="Z615" s="303"/>
      <c r="AA615" s="304"/>
    </row>
    <row r="616" spans="1:27" customFormat="1" ht="15" hidden="1" customHeight="1">
      <c r="A616" s="32">
        <v>1285</v>
      </c>
      <c r="B616" s="452">
        <f>+A616</f>
        <v>1285</v>
      </c>
      <c r="C616" s="250" t="str">
        <f>+VLOOKUP(A616,bd_lista!$A$3:$C$590,3,FALSE)</f>
        <v>Gobierno Autónomo Municipal de Alto Beni</v>
      </c>
      <c r="D616" s="454" t="str">
        <f>+C616</f>
        <v>Gobierno Autónomo Municipal de Alto Beni</v>
      </c>
      <c r="E616" s="245" t="s">
        <v>1311</v>
      </c>
      <c r="F616" s="246">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6">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6">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6">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6">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6">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6">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6">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6">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6">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6">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6">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6">
        <f t="shared" ca="1" si="20"/>
        <v>0</v>
      </c>
      <c r="S616" s="253"/>
      <c r="T616" s="246">
        <f ca="1">+T617</f>
        <v>0</v>
      </c>
      <c r="U616" s="245">
        <f t="shared" si="21"/>
        <v>1</v>
      </c>
      <c r="V616" s="348" t="str">
        <f>+VLOOKUP(A616,bd_lista!$A$3:$E$590,5,FALSE)</f>
        <v>Gobiernos Autonomos Municipales</v>
      </c>
      <c r="W616" s="456" t="str">
        <f>+V616</f>
        <v>Gobiernos Autonomos Municipales</v>
      </c>
      <c r="X616" s="245">
        <f>+VLOOKUP(A616,[2]Sheet1!$A$13:$D$744,4,FALSE)</f>
        <v>0</v>
      </c>
      <c r="Y616" s="245" t="e">
        <f>+VLOOKUP(X616,bd_lista!$A$3:$C$590,3,FALSE)</f>
        <v>#N/A</v>
      </c>
      <c r="Z616" s="305">
        <f>+X616</f>
        <v>0</v>
      </c>
      <c r="AA616" s="306" t="e">
        <f>+Y616</f>
        <v>#N/A</v>
      </c>
    </row>
    <row r="617" spans="1:27" customFormat="1" ht="15" hidden="1" customHeight="1">
      <c r="A617" s="32">
        <v>1285</v>
      </c>
      <c r="B617" s="453"/>
      <c r="C617" s="250" t="str">
        <f>+VLOOKUP(A617,bd_lista!$A$3:$C$590,3,FALSE)</f>
        <v>Gobierno Autónomo Municipal de Alto Beni</v>
      </c>
      <c r="D617" s="455"/>
      <c r="E617" s="247" t="s">
        <v>1312</v>
      </c>
      <c r="F617" s="246">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6">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6">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6">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6">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6">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6">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6">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6">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6">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6">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6">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6">
        <f t="shared" ca="1" si="20"/>
        <v>0</v>
      </c>
      <c r="S617" s="253">
        <f ca="1">+R616+R617</f>
        <v>0</v>
      </c>
      <c r="T617" s="246">
        <f ca="1">+S617</f>
        <v>0</v>
      </c>
      <c r="U617" s="245">
        <f t="shared" si="21"/>
        <v>2</v>
      </c>
      <c r="V617" s="348" t="str">
        <f>+VLOOKUP(A617,bd_lista!$A$3:$E$590,5,FALSE)</f>
        <v>Gobiernos Autonomos Municipales</v>
      </c>
      <c r="W617" s="457"/>
      <c r="X617" s="245">
        <f>+VLOOKUP(A617,[2]Sheet1!$A$13:$D$744,4,FALSE)</f>
        <v>0</v>
      </c>
      <c r="Y617" s="245" t="e">
        <f>+VLOOKUP(X617,bd_lista!$A$3:$C$590,3,FALSE)</f>
        <v>#N/A</v>
      </c>
      <c r="Z617" s="303"/>
      <c r="AA617" s="304"/>
    </row>
    <row r="618" spans="1:27" customFormat="1" ht="15" hidden="1" customHeight="1">
      <c r="A618" s="32">
        <v>1286</v>
      </c>
      <c r="B618" s="452">
        <f>+A618</f>
        <v>1286</v>
      </c>
      <c r="C618" s="250" t="str">
        <f>+VLOOKUP(A618,bd_lista!$A$3:$C$590,3,FALSE)</f>
        <v>Gobierno Autónomo Municipal de Huatajata</v>
      </c>
      <c r="D618" s="454" t="str">
        <f>+C618</f>
        <v>Gobierno Autónomo Municipal de Huatajata</v>
      </c>
      <c r="E618" s="245" t="s">
        <v>1311</v>
      </c>
      <c r="F618" s="246">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6">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6">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6">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6">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6">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6">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6">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6">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6">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6">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6">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6">
        <f t="shared" ca="1" si="20"/>
        <v>0</v>
      </c>
      <c r="S618" s="253"/>
      <c r="T618" s="246">
        <f ca="1">+T619</f>
        <v>0</v>
      </c>
      <c r="U618" s="245">
        <f t="shared" si="21"/>
        <v>1</v>
      </c>
      <c r="V618" s="348" t="str">
        <f>+VLOOKUP(A618,bd_lista!$A$3:$E$590,5,FALSE)</f>
        <v>Gobiernos Autonomos Municipales</v>
      </c>
      <c r="W618" s="456" t="str">
        <f>+V618</f>
        <v>Gobiernos Autonomos Municipales</v>
      </c>
      <c r="X618" s="245">
        <f>+VLOOKUP(A618,[2]Sheet1!$A$13:$D$744,4,FALSE)</f>
        <v>0</v>
      </c>
      <c r="Y618" s="245" t="e">
        <f>+VLOOKUP(X618,bd_lista!$A$3:$C$590,3,FALSE)</f>
        <v>#N/A</v>
      </c>
      <c r="Z618" s="305">
        <f>+X618</f>
        <v>0</v>
      </c>
      <c r="AA618" s="306" t="e">
        <f>+Y618</f>
        <v>#N/A</v>
      </c>
    </row>
    <row r="619" spans="1:27" customFormat="1" ht="15" hidden="1" customHeight="1">
      <c r="A619" s="32">
        <v>1286</v>
      </c>
      <c r="B619" s="453"/>
      <c r="C619" s="250" t="str">
        <f>+VLOOKUP(A619,bd_lista!$A$3:$C$590,3,FALSE)</f>
        <v>Gobierno Autónomo Municipal de Huatajata</v>
      </c>
      <c r="D619" s="455"/>
      <c r="E619" s="247" t="s">
        <v>1312</v>
      </c>
      <c r="F619" s="246">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6">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6">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6">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6">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6">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6">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6">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6">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6">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6">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6">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6">
        <f t="shared" ca="1" si="20"/>
        <v>0</v>
      </c>
      <c r="S619" s="253">
        <f ca="1">+R618+R619</f>
        <v>0</v>
      </c>
      <c r="T619" s="246">
        <f ca="1">+S619</f>
        <v>0</v>
      </c>
      <c r="U619" s="245">
        <f t="shared" si="21"/>
        <v>2</v>
      </c>
      <c r="V619" s="348" t="str">
        <f>+VLOOKUP(A619,bd_lista!$A$3:$E$590,5,FALSE)</f>
        <v>Gobiernos Autonomos Municipales</v>
      </c>
      <c r="W619" s="457"/>
      <c r="X619" s="245">
        <f>+VLOOKUP(A619,[2]Sheet1!$A$13:$D$744,4,FALSE)</f>
        <v>0</v>
      </c>
      <c r="Y619" s="245" t="e">
        <f>+VLOOKUP(X619,bd_lista!$A$3:$C$590,3,FALSE)</f>
        <v>#N/A</v>
      </c>
      <c r="Z619" s="303"/>
      <c r="AA619" s="304"/>
    </row>
    <row r="620" spans="1:27" customFormat="1" ht="15" hidden="1" customHeight="1">
      <c r="A620" s="32">
        <v>1287</v>
      </c>
      <c r="B620" s="452">
        <f>+A620</f>
        <v>1287</v>
      </c>
      <c r="C620" s="250" t="str">
        <f>+VLOOKUP(A620,bd_lista!$A$3:$C$590,3,FALSE)</f>
        <v>Gobierno Autónomo Municipal de Chua Cocani</v>
      </c>
      <c r="D620" s="454" t="str">
        <f>+C620</f>
        <v>Gobierno Autónomo Municipal de Chua Cocani</v>
      </c>
      <c r="E620" s="245" t="s">
        <v>1311</v>
      </c>
      <c r="F620" s="246">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6">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6">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6">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6">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6">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6">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6">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6">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6">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6">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6">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6">
        <f t="shared" ca="1" si="20"/>
        <v>0</v>
      </c>
      <c r="S620" s="253"/>
      <c r="T620" s="246">
        <f ca="1">+T621</f>
        <v>0</v>
      </c>
      <c r="U620" s="245">
        <f t="shared" si="21"/>
        <v>1</v>
      </c>
      <c r="V620" s="348" t="str">
        <f>+VLOOKUP(A620,bd_lista!$A$3:$E$590,5,FALSE)</f>
        <v>Gobiernos Autonomos Municipales</v>
      </c>
      <c r="W620" s="456" t="str">
        <f>+V620</f>
        <v>Gobiernos Autonomos Municipales</v>
      </c>
      <c r="X620" s="245">
        <f>+VLOOKUP(A620,[2]Sheet1!$A$13:$D$744,4,FALSE)</f>
        <v>0</v>
      </c>
      <c r="Y620" s="245" t="e">
        <f>+VLOOKUP(X620,bd_lista!$A$3:$C$590,3,FALSE)</f>
        <v>#N/A</v>
      </c>
      <c r="Z620" s="305">
        <f>+X620</f>
        <v>0</v>
      </c>
      <c r="AA620" s="306" t="e">
        <f>+Y620</f>
        <v>#N/A</v>
      </c>
    </row>
    <row r="621" spans="1:27" customFormat="1" ht="15" hidden="1" customHeight="1">
      <c r="A621" s="32">
        <v>1287</v>
      </c>
      <c r="B621" s="453"/>
      <c r="C621" s="250" t="str">
        <f>+VLOOKUP(A621,bd_lista!$A$3:$C$590,3,FALSE)</f>
        <v>Gobierno Autónomo Municipal de Chua Cocani</v>
      </c>
      <c r="D621" s="455"/>
      <c r="E621" s="247" t="s">
        <v>1312</v>
      </c>
      <c r="F621" s="246">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6">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6">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6">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6">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6">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6">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6">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6">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6">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6">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6">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6">
        <f t="shared" ca="1" si="20"/>
        <v>0</v>
      </c>
      <c r="S621" s="253">
        <f ca="1">+R620+R621</f>
        <v>0</v>
      </c>
      <c r="T621" s="246">
        <f ca="1">+S621</f>
        <v>0</v>
      </c>
      <c r="U621" s="245">
        <f t="shared" si="21"/>
        <v>2</v>
      </c>
      <c r="V621" s="348" t="str">
        <f>+VLOOKUP(A621,bd_lista!$A$3:$E$590,5,FALSE)</f>
        <v>Gobiernos Autonomos Municipales</v>
      </c>
      <c r="W621" s="457"/>
      <c r="X621" s="245">
        <f>+VLOOKUP(A621,[2]Sheet1!$A$13:$D$744,4,FALSE)</f>
        <v>0</v>
      </c>
      <c r="Y621" s="245" t="e">
        <f>+VLOOKUP(X621,bd_lista!$A$3:$C$590,3,FALSE)</f>
        <v>#N/A</v>
      </c>
      <c r="Z621" s="303"/>
      <c r="AA621" s="304"/>
    </row>
    <row r="622" spans="1:27" customFormat="1" ht="15" hidden="1" customHeight="1">
      <c r="A622" s="32">
        <v>1303</v>
      </c>
      <c r="B622" s="452">
        <f>+A622</f>
        <v>1303</v>
      </c>
      <c r="C622" s="250" t="str">
        <f>+VLOOKUP(A622,bd_lista!$A$3:$C$590,3,FALSE)</f>
        <v>Gobierno Autónomo Municipal de Sipe Sipe</v>
      </c>
      <c r="D622" s="454" t="str">
        <f>+C622</f>
        <v>Gobierno Autónomo Municipal de Sipe Sipe</v>
      </c>
      <c r="E622" s="245" t="s">
        <v>1311</v>
      </c>
      <c r="F622" s="246">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6">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6">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6">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6">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6">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6">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6">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6">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6">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6">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6">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6">
        <f t="shared" ca="1" si="20"/>
        <v>0</v>
      </c>
      <c r="S622" s="253"/>
      <c r="T622" s="246">
        <f ca="1">+T623</f>
        <v>0</v>
      </c>
      <c r="U622" s="245">
        <f t="shared" si="21"/>
        <v>1</v>
      </c>
      <c r="V622" s="348" t="str">
        <f>+VLOOKUP(A622,bd_lista!$A$3:$E$590,5,FALSE)</f>
        <v>Gobiernos Autonomos Municipales</v>
      </c>
      <c r="W622" s="456" t="str">
        <f>+V622</f>
        <v>Gobiernos Autonomos Municipales</v>
      </c>
      <c r="X622" s="245">
        <f>+VLOOKUP(A622,[2]Sheet1!$A$13:$D$744,4,FALSE)</f>
        <v>0</v>
      </c>
      <c r="Y622" s="245" t="e">
        <f>+VLOOKUP(X622,bd_lista!$A$3:$C$590,3,FALSE)</f>
        <v>#N/A</v>
      </c>
      <c r="Z622" s="305">
        <f>+X622</f>
        <v>0</v>
      </c>
      <c r="AA622" s="306" t="e">
        <f>+Y622</f>
        <v>#N/A</v>
      </c>
    </row>
    <row r="623" spans="1:27" customFormat="1" ht="15" hidden="1" customHeight="1">
      <c r="A623" s="32">
        <v>1303</v>
      </c>
      <c r="B623" s="453"/>
      <c r="C623" s="250" t="str">
        <f>+VLOOKUP(A623,bd_lista!$A$3:$C$590,3,FALSE)</f>
        <v>Gobierno Autónomo Municipal de Sipe Sipe</v>
      </c>
      <c r="D623" s="455"/>
      <c r="E623" s="247" t="s">
        <v>1312</v>
      </c>
      <c r="F623" s="246">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6">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6">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6">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6">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6">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6">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6">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6">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6">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6">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6">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6">
        <f t="shared" ca="1" si="20"/>
        <v>0</v>
      </c>
      <c r="S623" s="253">
        <f ca="1">+R622+R623</f>
        <v>0</v>
      </c>
      <c r="T623" s="246">
        <f ca="1">+S623</f>
        <v>0</v>
      </c>
      <c r="U623" s="245">
        <f t="shared" si="21"/>
        <v>2</v>
      </c>
      <c r="V623" s="348" t="str">
        <f>+VLOOKUP(A623,bd_lista!$A$3:$E$590,5,FALSE)</f>
        <v>Gobiernos Autonomos Municipales</v>
      </c>
      <c r="W623" s="457"/>
      <c r="X623" s="245">
        <f>+VLOOKUP(A623,[2]Sheet1!$A$13:$D$744,4,FALSE)</f>
        <v>0</v>
      </c>
      <c r="Y623" s="245" t="e">
        <f>+VLOOKUP(X623,bd_lista!$A$3:$C$590,3,FALSE)</f>
        <v>#N/A</v>
      </c>
      <c r="Z623" s="303"/>
      <c r="AA623" s="304"/>
    </row>
    <row r="624" spans="1:27" customFormat="1" ht="15" hidden="1" customHeight="1">
      <c r="A624" s="32">
        <v>1304</v>
      </c>
      <c r="B624" s="452">
        <f>+A624</f>
        <v>1304</v>
      </c>
      <c r="C624" s="250" t="str">
        <f>+VLOOKUP(A624,bd_lista!$A$3:$C$590,3,FALSE)</f>
        <v>Gobierno Autónomo Municipal de Tiquipaya</v>
      </c>
      <c r="D624" s="454" t="str">
        <f>+C624</f>
        <v>Gobierno Autónomo Municipal de Tiquipaya</v>
      </c>
      <c r="E624" s="245" t="s">
        <v>1311</v>
      </c>
      <c r="F624" s="246">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6">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6">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6">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6">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6">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6">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6">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6">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6">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6">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6">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6">
        <f t="shared" ca="1" si="20"/>
        <v>0</v>
      </c>
      <c r="S624" s="253"/>
      <c r="T624" s="246">
        <f ca="1">+T625</f>
        <v>0</v>
      </c>
      <c r="U624" s="245">
        <f t="shared" si="21"/>
        <v>1</v>
      </c>
      <c r="V624" s="348" t="str">
        <f>+VLOOKUP(A624,bd_lista!$A$3:$E$590,5,FALSE)</f>
        <v>Gobiernos Autonomos Municipales</v>
      </c>
      <c r="W624" s="456" t="str">
        <f>+V624</f>
        <v>Gobiernos Autonomos Municipales</v>
      </c>
      <c r="X624" s="245">
        <f>+VLOOKUP(A624,[2]Sheet1!$A$13:$D$744,4,FALSE)</f>
        <v>0</v>
      </c>
      <c r="Y624" s="245" t="e">
        <f>+VLOOKUP(X624,bd_lista!$A$3:$C$590,3,FALSE)</f>
        <v>#N/A</v>
      </c>
      <c r="Z624" s="305">
        <f>+X624</f>
        <v>0</v>
      </c>
      <c r="AA624" s="306" t="e">
        <f>+Y624</f>
        <v>#N/A</v>
      </c>
    </row>
    <row r="625" spans="1:27" customFormat="1" ht="15" hidden="1" customHeight="1">
      <c r="A625" s="32">
        <v>1304</v>
      </c>
      <c r="B625" s="453"/>
      <c r="C625" s="250" t="str">
        <f>+VLOOKUP(A625,bd_lista!$A$3:$C$590,3,FALSE)</f>
        <v>Gobierno Autónomo Municipal de Tiquipaya</v>
      </c>
      <c r="D625" s="455"/>
      <c r="E625" s="247" t="s">
        <v>1312</v>
      </c>
      <c r="F625" s="246">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6">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6">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6">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6">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6">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6">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6">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6">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6">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6">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6">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6">
        <f t="shared" ca="1" si="20"/>
        <v>0</v>
      </c>
      <c r="S625" s="253">
        <f ca="1">+R624+R625</f>
        <v>0</v>
      </c>
      <c r="T625" s="246">
        <f ca="1">+S625</f>
        <v>0</v>
      </c>
      <c r="U625" s="245">
        <f t="shared" si="21"/>
        <v>2</v>
      </c>
      <c r="V625" s="348" t="str">
        <f>+VLOOKUP(A625,bd_lista!$A$3:$E$590,5,FALSE)</f>
        <v>Gobiernos Autonomos Municipales</v>
      </c>
      <c r="W625" s="457"/>
      <c r="X625" s="245">
        <f>+VLOOKUP(A625,[2]Sheet1!$A$13:$D$744,4,FALSE)</f>
        <v>0</v>
      </c>
      <c r="Y625" s="245" t="e">
        <f>+VLOOKUP(X625,bd_lista!$A$3:$C$590,3,FALSE)</f>
        <v>#N/A</v>
      </c>
      <c r="Z625" s="303"/>
      <c r="AA625" s="304"/>
    </row>
    <row r="626" spans="1:27" customFormat="1" ht="15" hidden="1" customHeight="1">
      <c r="A626" s="32">
        <v>1305</v>
      </c>
      <c r="B626" s="452">
        <f>+A626</f>
        <v>1305</v>
      </c>
      <c r="C626" s="250" t="str">
        <f>+VLOOKUP(A626,bd_lista!$A$3:$C$590,3,FALSE)</f>
        <v>Gobierno Autónomo Municipal de Vinto</v>
      </c>
      <c r="D626" s="454" t="str">
        <f>+C626</f>
        <v>Gobierno Autónomo Municipal de Vinto</v>
      </c>
      <c r="E626" s="245" t="s">
        <v>1311</v>
      </c>
      <c r="F626" s="246">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6">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6">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6">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6">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6">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6">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6">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6">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6">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6">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6">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6">
        <f t="shared" ca="1" si="20"/>
        <v>0</v>
      </c>
      <c r="S626" s="253"/>
      <c r="T626" s="246">
        <f ca="1">+T627</f>
        <v>0</v>
      </c>
      <c r="U626" s="245">
        <f t="shared" si="21"/>
        <v>1</v>
      </c>
      <c r="V626" s="348" t="str">
        <f>+VLOOKUP(A626,bd_lista!$A$3:$E$590,5,FALSE)</f>
        <v>Gobiernos Autonomos Municipales</v>
      </c>
      <c r="W626" s="456" t="str">
        <f>+V626</f>
        <v>Gobiernos Autonomos Municipales</v>
      </c>
      <c r="X626" s="245">
        <f>+VLOOKUP(A626,[2]Sheet1!$A$13:$D$744,4,FALSE)</f>
        <v>0</v>
      </c>
      <c r="Y626" s="245" t="e">
        <f>+VLOOKUP(X626,bd_lista!$A$3:$C$590,3,FALSE)</f>
        <v>#N/A</v>
      </c>
      <c r="Z626" s="305">
        <f>+X626</f>
        <v>0</v>
      </c>
      <c r="AA626" s="306" t="e">
        <f>+Y626</f>
        <v>#N/A</v>
      </c>
    </row>
    <row r="627" spans="1:27" customFormat="1" ht="15" hidden="1" customHeight="1">
      <c r="A627" s="32">
        <v>1305</v>
      </c>
      <c r="B627" s="453"/>
      <c r="C627" s="250" t="str">
        <f>+VLOOKUP(A627,bd_lista!$A$3:$C$590,3,FALSE)</f>
        <v>Gobierno Autónomo Municipal de Vinto</v>
      </c>
      <c r="D627" s="455"/>
      <c r="E627" s="247" t="s">
        <v>1312</v>
      </c>
      <c r="F627" s="246">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6">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6">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6">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6">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6">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6">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6">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6">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6">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6">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6">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6">
        <f t="shared" ca="1" si="20"/>
        <v>0</v>
      </c>
      <c r="S627" s="253">
        <f ca="1">+R626+R627</f>
        <v>0</v>
      </c>
      <c r="T627" s="246">
        <f ca="1">+S627</f>
        <v>0</v>
      </c>
      <c r="U627" s="245">
        <f t="shared" si="21"/>
        <v>2</v>
      </c>
      <c r="V627" s="348" t="str">
        <f>+VLOOKUP(A627,bd_lista!$A$3:$E$590,5,FALSE)</f>
        <v>Gobiernos Autonomos Municipales</v>
      </c>
      <c r="W627" s="457"/>
      <c r="X627" s="245">
        <f>+VLOOKUP(A627,[2]Sheet1!$A$13:$D$744,4,FALSE)</f>
        <v>0</v>
      </c>
      <c r="Y627" s="245" t="e">
        <f>+VLOOKUP(X627,bd_lista!$A$3:$C$590,3,FALSE)</f>
        <v>#N/A</v>
      </c>
      <c r="Z627" s="303"/>
      <c r="AA627" s="304"/>
    </row>
    <row r="628" spans="1:27" customFormat="1" ht="15" hidden="1" customHeight="1">
      <c r="A628" s="32">
        <v>1306</v>
      </c>
      <c r="B628" s="452">
        <f>+A628</f>
        <v>1306</v>
      </c>
      <c r="C628" s="250" t="str">
        <f>+VLOOKUP(A628,bd_lista!$A$3:$C$590,3,FALSE)</f>
        <v>Gobierno Autónomo Municipal de Colcapirhua</v>
      </c>
      <c r="D628" s="454" t="str">
        <f>+C628</f>
        <v>Gobierno Autónomo Municipal de Colcapirhua</v>
      </c>
      <c r="E628" s="245" t="s">
        <v>1311</v>
      </c>
      <c r="F628" s="246">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6">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6">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6">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6">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6">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6">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6">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6">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6">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6">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6">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6">
        <f t="shared" ca="1" si="20"/>
        <v>0</v>
      </c>
      <c r="S628" s="253"/>
      <c r="T628" s="246">
        <f ca="1">+T629</f>
        <v>0</v>
      </c>
      <c r="U628" s="245">
        <f t="shared" si="21"/>
        <v>1</v>
      </c>
      <c r="V628" s="348" t="str">
        <f>+VLOOKUP(A628,bd_lista!$A$3:$E$590,5,FALSE)</f>
        <v>Gobiernos Autonomos Municipales</v>
      </c>
      <c r="W628" s="456" t="str">
        <f>+V628</f>
        <v>Gobiernos Autonomos Municipales</v>
      </c>
      <c r="X628" s="245">
        <f>+VLOOKUP(A628,[2]Sheet1!$A$13:$D$744,4,FALSE)</f>
        <v>0</v>
      </c>
      <c r="Y628" s="245" t="e">
        <f>+VLOOKUP(X628,bd_lista!$A$3:$C$590,3,FALSE)</f>
        <v>#N/A</v>
      </c>
      <c r="Z628" s="305">
        <f>+X628</f>
        <v>0</v>
      </c>
      <c r="AA628" s="306" t="e">
        <f>+Y628</f>
        <v>#N/A</v>
      </c>
    </row>
    <row r="629" spans="1:27" customFormat="1" ht="15" hidden="1" customHeight="1">
      <c r="A629" s="32">
        <v>1306</v>
      </c>
      <c r="B629" s="453"/>
      <c r="C629" s="250" t="str">
        <f>+VLOOKUP(A629,bd_lista!$A$3:$C$590,3,FALSE)</f>
        <v>Gobierno Autónomo Municipal de Colcapirhua</v>
      </c>
      <c r="D629" s="455"/>
      <c r="E629" s="247" t="s">
        <v>1312</v>
      </c>
      <c r="F629" s="246">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6">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6">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6">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6">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6">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6">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6">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6">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6">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6">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6">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6">
        <f t="shared" ca="1" si="20"/>
        <v>0</v>
      </c>
      <c r="S629" s="253">
        <f ca="1">+R628+R629</f>
        <v>0</v>
      </c>
      <c r="T629" s="246">
        <f ca="1">+S629</f>
        <v>0</v>
      </c>
      <c r="U629" s="245">
        <f t="shared" si="21"/>
        <v>2</v>
      </c>
      <c r="V629" s="348" t="str">
        <f>+VLOOKUP(A629,bd_lista!$A$3:$E$590,5,FALSE)</f>
        <v>Gobiernos Autonomos Municipales</v>
      </c>
      <c r="W629" s="457"/>
      <c r="X629" s="245">
        <f>+VLOOKUP(A629,[2]Sheet1!$A$13:$D$744,4,FALSE)</f>
        <v>0</v>
      </c>
      <c r="Y629" s="245" t="e">
        <f>+VLOOKUP(X629,bd_lista!$A$3:$C$590,3,FALSE)</f>
        <v>#N/A</v>
      </c>
      <c r="Z629" s="303"/>
      <c r="AA629" s="304"/>
    </row>
    <row r="630" spans="1:27" customFormat="1" ht="15" hidden="1" customHeight="1">
      <c r="A630" s="32">
        <v>1307</v>
      </c>
      <c r="B630" s="452">
        <f>+A630</f>
        <v>1307</v>
      </c>
      <c r="C630" s="250" t="str">
        <f>+VLOOKUP(A630,bd_lista!$A$3:$C$590,3,FALSE)</f>
        <v>Gobierno Autónomo Municipal de Aiquile</v>
      </c>
      <c r="D630" s="454" t="str">
        <f>+C630</f>
        <v>Gobierno Autónomo Municipal de Aiquile</v>
      </c>
      <c r="E630" s="245" t="s">
        <v>1311</v>
      </c>
      <c r="F630" s="246">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6">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6">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6">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6">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6">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6">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6">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6">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6">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6">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6">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6">
        <f t="shared" ca="1" si="20"/>
        <v>0</v>
      </c>
      <c r="S630" s="253"/>
      <c r="T630" s="246">
        <f ca="1">+T631</f>
        <v>0</v>
      </c>
      <c r="U630" s="245">
        <f t="shared" si="21"/>
        <v>1</v>
      </c>
      <c r="V630" s="348" t="str">
        <f>+VLOOKUP(A630,bd_lista!$A$3:$E$590,5,FALSE)</f>
        <v>Gobiernos Autonomos Municipales</v>
      </c>
      <c r="W630" s="456" t="str">
        <f>+V630</f>
        <v>Gobiernos Autonomos Municipales</v>
      </c>
      <c r="X630" s="245">
        <f>+VLOOKUP(A630,[2]Sheet1!$A$13:$D$744,4,FALSE)</f>
        <v>0</v>
      </c>
      <c r="Y630" s="245" t="e">
        <f>+VLOOKUP(X630,bd_lista!$A$3:$C$590,3,FALSE)</f>
        <v>#N/A</v>
      </c>
      <c r="Z630" s="305">
        <f>+X630</f>
        <v>0</v>
      </c>
      <c r="AA630" s="306" t="e">
        <f>+Y630</f>
        <v>#N/A</v>
      </c>
    </row>
    <row r="631" spans="1:27" customFormat="1" ht="15" hidden="1" customHeight="1">
      <c r="A631" s="32">
        <v>1307</v>
      </c>
      <c r="B631" s="453"/>
      <c r="C631" s="250" t="str">
        <f>+VLOOKUP(A631,bd_lista!$A$3:$C$590,3,FALSE)</f>
        <v>Gobierno Autónomo Municipal de Aiquile</v>
      </c>
      <c r="D631" s="455"/>
      <c r="E631" s="247" t="s">
        <v>1312</v>
      </c>
      <c r="F631" s="246">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6">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6">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6">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6">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6">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6">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6">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6">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6">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6">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6">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6">
        <f t="shared" ca="1" si="20"/>
        <v>0</v>
      </c>
      <c r="S631" s="253">
        <f ca="1">+R630+R631</f>
        <v>0</v>
      </c>
      <c r="T631" s="246">
        <f ca="1">+S631</f>
        <v>0</v>
      </c>
      <c r="U631" s="245">
        <f t="shared" si="21"/>
        <v>2</v>
      </c>
      <c r="V631" s="348" t="str">
        <f>+VLOOKUP(A631,bd_lista!$A$3:$E$590,5,FALSE)</f>
        <v>Gobiernos Autonomos Municipales</v>
      </c>
      <c r="W631" s="457"/>
      <c r="X631" s="245">
        <f>+VLOOKUP(A631,[2]Sheet1!$A$13:$D$744,4,FALSE)</f>
        <v>0</v>
      </c>
      <c r="Y631" s="245" t="e">
        <f>+VLOOKUP(X631,bd_lista!$A$3:$C$590,3,FALSE)</f>
        <v>#N/A</v>
      </c>
      <c r="Z631" s="303"/>
      <c r="AA631" s="304"/>
    </row>
    <row r="632" spans="1:27" customFormat="1" ht="15" hidden="1" customHeight="1">
      <c r="A632" s="32">
        <v>1308</v>
      </c>
      <c r="B632" s="452">
        <f>+A632</f>
        <v>1308</v>
      </c>
      <c r="C632" s="250" t="str">
        <f>+VLOOKUP(A632,bd_lista!$A$3:$C$590,3,FALSE)</f>
        <v>Gobierno Autónomo Municipal de Pasorapa</v>
      </c>
      <c r="D632" s="454" t="str">
        <f>+C632</f>
        <v>Gobierno Autónomo Municipal de Pasorapa</v>
      </c>
      <c r="E632" s="245" t="s">
        <v>1311</v>
      </c>
      <c r="F632" s="246">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6">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6">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6">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6">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6">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6">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6">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6">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6">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6">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6">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6">
        <f t="shared" ca="1" si="20"/>
        <v>0</v>
      </c>
      <c r="S632" s="253"/>
      <c r="T632" s="246">
        <f ca="1">+T633</f>
        <v>0</v>
      </c>
      <c r="U632" s="245">
        <f t="shared" si="21"/>
        <v>1</v>
      </c>
      <c r="V632" s="348" t="str">
        <f>+VLOOKUP(A632,bd_lista!$A$3:$E$590,5,FALSE)</f>
        <v>Gobiernos Autonomos Municipales</v>
      </c>
      <c r="W632" s="456" t="str">
        <f>+V632</f>
        <v>Gobiernos Autonomos Municipales</v>
      </c>
      <c r="X632" s="245">
        <f>+VLOOKUP(A632,[2]Sheet1!$A$13:$D$744,4,FALSE)</f>
        <v>0</v>
      </c>
      <c r="Y632" s="245" t="e">
        <f>+VLOOKUP(X632,bd_lista!$A$3:$C$590,3,FALSE)</f>
        <v>#N/A</v>
      </c>
      <c r="Z632" s="305">
        <f>+X632</f>
        <v>0</v>
      </c>
      <c r="AA632" s="306" t="e">
        <f>+Y632</f>
        <v>#N/A</v>
      </c>
    </row>
    <row r="633" spans="1:27" customFormat="1" ht="15" hidden="1" customHeight="1">
      <c r="A633" s="32">
        <v>1308</v>
      </c>
      <c r="B633" s="453"/>
      <c r="C633" s="250" t="str">
        <f>+VLOOKUP(A633,bd_lista!$A$3:$C$590,3,FALSE)</f>
        <v>Gobierno Autónomo Municipal de Pasorapa</v>
      </c>
      <c r="D633" s="455"/>
      <c r="E633" s="247" t="s">
        <v>1312</v>
      </c>
      <c r="F633" s="246">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6">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6">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6">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6">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6">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6">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6">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6">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6">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6">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6">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6">
        <f t="shared" ca="1" si="20"/>
        <v>0</v>
      </c>
      <c r="S633" s="253">
        <f ca="1">+R632+R633</f>
        <v>0</v>
      </c>
      <c r="T633" s="246">
        <f ca="1">+S633</f>
        <v>0</v>
      </c>
      <c r="U633" s="245">
        <f t="shared" si="21"/>
        <v>2</v>
      </c>
      <c r="V633" s="348" t="str">
        <f>+VLOOKUP(A633,bd_lista!$A$3:$E$590,5,FALSE)</f>
        <v>Gobiernos Autonomos Municipales</v>
      </c>
      <c r="W633" s="457"/>
      <c r="X633" s="245">
        <f>+VLOOKUP(A633,[2]Sheet1!$A$13:$D$744,4,FALSE)</f>
        <v>0</v>
      </c>
      <c r="Y633" s="245" t="e">
        <f>+VLOOKUP(X633,bd_lista!$A$3:$C$590,3,FALSE)</f>
        <v>#N/A</v>
      </c>
      <c r="Z633" s="303"/>
      <c r="AA633" s="304"/>
    </row>
    <row r="634" spans="1:27" customFormat="1" ht="15" hidden="1" customHeight="1">
      <c r="A634" s="32">
        <v>1309</v>
      </c>
      <c r="B634" s="452">
        <f>+A634</f>
        <v>1309</v>
      </c>
      <c r="C634" s="250" t="str">
        <f>+VLOOKUP(A634,bd_lista!$A$3:$C$590,3,FALSE)</f>
        <v>Gobierno Autónomo Municipal de Omereque</v>
      </c>
      <c r="D634" s="454" t="str">
        <f>+C634</f>
        <v>Gobierno Autónomo Municipal de Omereque</v>
      </c>
      <c r="E634" s="245" t="s">
        <v>1311</v>
      </c>
      <c r="F634" s="246">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6">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6">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6">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6">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6">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6">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6">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6">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6">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6">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6">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6">
        <f t="shared" ca="1" si="20"/>
        <v>0</v>
      </c>
      <c r="S634" s="253"/>
      <c r="T634" s="246">
        <f ca="1">+T635</f>
        <v>0</v>
      </c>
      <c r="U634" s="245">
        <f t="shared" si="21"/>
        <v>1</v>
      </c>
      <c r="V634" s="348" t="str">
        <f>+VLOOKUP(A634,bd_lista!$A$3:$E$590,5,FALSE)</f>
        <v>Gobiernos Autonomos Municipales</v>
      </c>
      <c r="W634" s="456" t="str">
        <f>+V634</f>
        <v>Gobiernos Autonomos Municipales</v>
      </c>
      <c r="X634" s="245">
        <f>+VLOOKUP(A634,[2]Sheet1!$A$13:$D$744,4,FALSE)</f>
        <v>0</v>
      </c>
      <c r="Y634" s="245" t="e">
        <f>+VLOOKUP(X634,bd_lista!$A$3:$C$590,3,FALSE)</f>
        <v>#N/A</v>
      </c>
      <c r="Z634" s="305">
        <f>+X634</f>
        <v>0</v>
      </c>
      <c r="AA634" s="306" t="e">
        <f>+Y634</f>
        <v>#N/A</v>
      </c>
    </row>
    <row r="635" spans="1:27" customFormat="1" ht="15" hidden="1" customHeight="1">
      <c r="A635" s="32">
        <v>1309</v>
      </c>
      <c r="B635" s="453"/>
      <c r="C635" s="250" t="str">
        <f>+VLOOKUP(A635,bd_lista!$A$3:$C$590,3,FALSE)</f>
        <v>Gobierno Autónomo Municipal de Omereque</v>
      </c>
      <c r="D635" s="455"/>
      <c r="E635" s="247" t="s">
        <v>1312</v>
      </c>
      <c r="F635" s="246">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6">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6">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6">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6">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6">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6">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6">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6">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6">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6">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6">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6">
        <f t="shared" ca="1" si="20"/>
        <v>0</v>
      </c>
      <c r="S635" s="253">
        <f ca="1">+R634+R635</f>
        <v>0</v>
      </c>
      <c r="T635" s="246">
        <f ca="1">+S635</f>
        <v>0</v>
      </c>
      <c r="U635" s="245">
        <f t="shared" si="21"/>
        <v>2</v>
      </c>
      <c r="V635" s="348" t="str">
        <f>+VLOOKUP(A635,bd_lista!$A$3:$E$590,5,FALSE)</f>
        <v>Gobiernos Autonomos Municipales</v>
      </c>
      <c r="W635" s="457"/>
      <c r="X635" s="245">
        <f>+VLOOKUP(A635,[2]Sheet1!$A$13:$D$744,4,FALSE)</f>
        <v>0</v>
      </c>
      <c r="Y635" s="245" t="e">
        <f>+VLOOKUP(X635,bd_lista!$A$3:$C$590,3,FALSE)</f>
        <v>#N/A</v>
      </c>
      <c r="Z635" s="303"/>
      <c r="AA635" s="304"/>
    </row>
    <row r="636" spans="1:27" customFormat="1" ht="15" hidden="1" customHeight="1">
      <c r="A636" s="32">
        <v>1310</v>
      </c>
      <c r="B636" s="452">
        <f>+A636</f>
        <v>1310</v>
      </c>
      <c r="C636" s="250" t="str">
        <f>+VLOOKUP(A636,bd_lista!$A$3:$C$590,3,FALSE)</f>
        <v>Gobierno Autónomo Municipal de Independencia</v>
      </c>
      <c r="D636" s="454" t="str">
        <f>+C636</f>
        <v>Gobierno Autónomo Municipal de Independencia</v>
      </c>
      <c r="E636" s="245" t="s">
        <v>1311</v>
      </c>
      <c r="F636" s="246">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6">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6">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6">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6">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6">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6">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6">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6">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6">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6">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6">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6">
        <f t="shared" ca="1" si="20"/>
        <v>0</v>
      </c>
      <c r="S636" s="253"/>
      <c r="T636" s="246">
        <f ca="1">+T637</f>
        <v>0</v>
      </c>
      <c r="U636" s="245">
        <f t="shared" si="21"/>
        <v>1</v>
      </c>
      <c r="V636" s="348" t="str">
        <f>+VLOOKUP(A636,bd_lista!$A$3:$E$590,5,FALSE)</f>
        <v>Gobiernos Autonomos Municipales</v>
      </c>
      <c r="W636" s="456" t="str">
        <f>+V636</f>
        <v>Gobiernos Autonomos Municipales</v>
      </c>
      <c r="X636" s="245">
        <f>+VLOOKUP(A636,[2]Sheet1!$A$13:$D$744,4,FALSE)</f>
        <v>0</v>
      </c>
      <c r="Y636" s="245" t="e">
        <f>+VLOOKUP(X636,bd_lista!$A$3:$C$590,3,FALSE)</f>
        <v>#N/A</v>
      </c>
      <c r="Z636" s="305">
        <f>+X636</f>
        <v>0</v>
      </c>
      <c r="AA636" s="306" t="e">
        <f>+Y636</f>
        <v>#N/A</v>
      </c>
    </row>
    <row r="637" spans="1:27" customFormat="1" ht="15" hidden="1" customHeight="1">
      <c r="A637" s="32">
        <v>1310</v>
      </c>
      <c r="B637" s="453"/>
      <c r="C637" s="250" t="str">
        <f>+VLOOKUP(A637,bd_lista!$A$3:$C$590,3,FALSE)</f>
        <v>Gobierno Autónomo Municipal de Independencia</v>
      </c>
      <c r="D637" s="455"/>
      <c r="E637" s="247" t="s">
        <v>1312</v>
      </c>
      <c r="F637" s="246">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6">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6">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6">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6">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6">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6">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6">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6">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6">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6">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6">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6">
        <f t="shared" ca="1" si="20"/>
        <v>0</v>
      </c>
      <c r="S637" s="253">
        <f ca="1">+R636+R637</f>
        <v>0</v>
      </c>
      <c r="T637" s="246">
        <f ca="1">+S637</f>
        <v>0</v>
      </c>
      <c r="U637" s="245">
        <f t="shared" si="21"/>
        <v>2</v>
      </c>
      <c r="V637" s="348" t="str">
        <f>+VLOOKUP(A637,bd_lista!$A$3:$E$590,5,FALSE)</f>
        <v>Gobiernos Autonomos Municipales</v>
      </c>
      <c r="W637" s="457"/>
      <c r="X637" s="245">
        <f>+VLOOKUP(A637,[2]Sheet1!$A$13:$D$744,4,FALSE)</f>
        <v>0</v>
      </c>
      <c r="Y637" s="245" t="e">
        <f>+VLOOKUP(X637,bd_lista!$A$3:$C$590,3,FALSE)</f>
        <v>#N/A</v>
      </c>
      <c r="Z637" s="303"/>
      <c r="AA637" s="304"/>
    </row>
    <row r="638" spans="1:27" customFormat="1" ht="27" hidden="1" customHeight="1">
      <c r="A638" s="32">
        <v>1311</v>
      </c>
      <c r="B638" s="452">
        <f>+A638</f>
        <v>1311</v>
      </c>
      <c r="C638" s="250" t="str">
        <f>+VLOOKUP(A638,bd_lista!$A$3:$C$590,3,FALSE)</f>
        <v>Gobierno Autónomo Municipal de Morochata</v>
      </c>
      <c r="D638" s="454" t="str">
        <f>+C638</f>
        <v>Gobierno Autónomo Municipal de Morochata</v>
      </c>
      <c r="E638" s="245" t="s">
        <v>1311</v>
      </c>
      <c r="F638" s="246">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6">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6">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6">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6">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6">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6">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6">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6">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6">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6">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6">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6">
        <f t="shared" ca="1" si="20"/>
        <v>0</v>
      </c>
      <c r="S638" s="253"/>
      <c r="T638" s="246">
        <f ca="1">+T639</f>
        <v>0</v>
      </c>
      <c r="U638" s="245">
        <f t="shared" si="21"/>
        <v>1</v>
      </c>
      <c r="V638" s="348" t="str">
        <f>+VLOOKUP(A638,bd_lista!$A$3:$E$590,5,FALSE)</f>
        <v>Gobiernos Autonomos Municipales</v>
      </c>
      <c r="W638" s="456" t="str">
        <f>+V638</f>
        <v>Gobiernos Autonomos Municipales</v>
      </c>
      <c r="X638" s="245">
        <f>+VLOOKUP(A638,[2]Sheet1!$A$13:$D$744,4,FALSE)</f>
        <v>0</v>
      </c>
      <c r="Y638" s="245" t="e">
        <f>+VLOOKUP(X638,bd_lista!$A$3:$C$590,3,FALSE)</f>
        <v>#N/A</v>
      </c>
      <c r="Z638" s="305">
        <f>+X638</f>
        <v>0</v>
      </c>
      <c r="AA638" s="306" t="e">
        <f>+Y638</f>
        <v>#N/A</v>
      </c>
    </row>
    <row r="639" spans="1:27" customFormat="1" ht="27" hidden="1" customHeight="1">
      <c r="A639" s="32">
        <v>1311</v>
      </c>
      <c r="B639" s="453"/>
      <c r="C639" s="250" t="str">
        <f>+VLOOKUP(A639,bd_lista!$A$3:$C$590,3,FALSE)</f>
        <v>Gobierno Autónomo Municipal de Morochata</v>
      </c>
      <c r="D639" s="455"/>
      <c r="E639" s="247" t="s">
        <v>1312</v>
      </c>
      <c r="F639" s="246">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6">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6">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6">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6">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6">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6">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6">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6">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6">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6">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6">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6">
        <f t="shared" ca="1" si="20"/>
        <v>0</v>
      </c>
      <c r="S639" s="253">
        <f ca="1">+R638+R639</f>
        <v>0</v>
      </c>
      <c r="T639" s="246">
        <f ca="1">+S639</f>
        <v>0</v>
      </c>
      <c r="U639" s="245">
        <f t="shared" si="21"/>
        <v>2</v>
      </c>
      <c r="V639" s="348" t="str">
        <f>+VLOOKUP(A639,bd_lista!$A$3:$E$590,5,FALSE)</f>
        <v>Gobiernos Autonomos Municipales</v>
      </c>
      <c r="W639" s="457"/>
      <c r="X639" s="245">
        <f>+VLOOKUP(A639,[2]Sheet1!$A$13:$D$744,4,FALSE)</f>
        <v>0</v>
      </c>
      <c r="Y639" s="245" t="e">
        <f>+VLOOKUP(X639,bd_lista!$A$3:$C$590,3,FALSE)</f>
        <v>#N/A</v>
      </c>
      <c r="Z639" s="303"/>
      <c r="AA639" s="304"/>
    </row>
    <row r="640" spans="1:27" customFormat="1" ht="15" hidden="1" customHeight="1">
      <c r="A640" s="32">
        <v>1312</v>
      </c>
      <c r="B640" s="452">
        <f>+A640</f>
        <v>1312</v>
      </c>
      <c r="C640" s="250" t="str">
        <f>+VLOOKUP(A640,bd_lista!$A$3:$C$590,3,FALSE)</f>
        <v>Gobierno Autónomo Municipal de Sacaba</v>
      </c>
      <c r="D640" s="454" t="str">
        <f>+C640</f>
        <v>Gobierno Autónomo Municipal de Sacaba</v>
      </c>
      <c r="E640" s="245" t="s">
        <v>1311</v>
      </c>
      <c r="F640" s="246">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6">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6">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6">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6">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6">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6">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6">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6">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6">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6">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6">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6">
        <f t="shared" ca="1" si="20"/>
        <v>0</v>
      </c>
      <c r="S640" s="253"/>
      <c r="T640" s="246">
        <f ca="1">+T641</f>
        <v>0</v>
      </c>
      <c r="U640" s="245">
        <f t="shared" si="21"/>
        <v>1</v>
      </c>
      <c r="V640" s="348" t="str">
        <f>+VLOOKUP(A640,bd_lista!$A$3:$E$590,5,FALSE)</f>
        <v>Gobiernos Autonomos Municipales</v>
      </c>
      <c r="W640" s="456" t="str">
        <f>+V640</f>
        <v>Gobiernos Autonomos Municipales</v>
      </c>
      <c r="X640" s="245">
        <f>+VLOOKUP(A640,[2]Sheet1!$A$13:$D$744,4,FALSE)</f>
        <v>0</v>
      </c>
      <c r="Y640" s="245" t="e">
        <f>+VLOOKUP(X640,bd_lista!$A$3:$C$590,3,FALSE)</f>
        <v>#N/A</v>
      </c>
      <c r="Z640" s="305">
        <f>+X640</f>
        <v>0</v>
      </c>
      <c r="AA640" s="306" t="e">
        <f>+Y640</f>
        <v>#N/A</v>
      </c>
    </row>
    <row r="641" spans="1:27" customFormat="1" ht="15" hidden="1" customHeight="1">
      <c r="A641" s="32">
        <v>1312</v>
      </c>
      <c r="B641" s="453"/>
      <c r="C641" s="250" t="str">
        <f>+VLOOKUP(A641,bd_lista!$A$3:$C$590,3,FALSE)</f>
        <v>Gobierno Autónomo Municipal de Sacaba</v>
      </c>
      <c r="D641" s="455"/>
      <c r="E641" s="247" t="s">
        <v>1312</v>
      </c>
      <c r="F641" s="246">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6">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6">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6">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6">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6">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6">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6">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6">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6">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6">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6">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6">
        <f t="shared" ca="1" si="20"/>
        <v>0</v>
      </c>
      <c r="S641" s="253">
        <f ca="1">+R640+R641</f>
        <v>0</v>
      </c>
      <c r="T641" s="246">
        <f ca="1">+S641</f>
        <v>0</v>
      </c>
      <c r="U641" s="245">
        <f t="shared" si="21"/>
        <v>2</v>
      </c>
      <c r="V641" s="348" t="str">
        <f>+VLOOKUP(A641,bd_lista!$A$3:$E$590,5,FALSE)</f>
        <v>Gobiernos Autonomos Municipales</v>
      </c>
      <c r="W641" s="457"/>
      <c r="X641" s="245">
        <f>+VLOOKUP(A641,[2]Sheet1!$A$13:$D$744,4,FALSE)</f>
        <v>0</v>
      </c>
      <c r="Y641" s="245" t="e">
        <f>+VLOOKUP(X641,bd_lista!$A$3:$C$590,3,FALSE)</f>
        <v>#N/A</v>
      </c>
      <c r="Z641" s="303"/>
      <c r="AA641" s="304"/>
    </row>
    <row r="642" spans="1:27" customFormat="1" ht="27" hidden="1" customHeight="1">
      <c r="A642" s="32">
        <v>1313</v>
      </c>
      <c r="B642" s="452">
        <f>+A642</f>
        <v>1313</v>
      </c>
      <c r="C642" s="250" t="str">
        <f>+VLOOKUP(A642,bd_lista!$A$3:$C$590,3,FALSE)</f>
        <v>Gobierno Autónomo Municipal de Colomi</v>
      </c>
      <c r="D642" s="454" t="str">
        <f>+C642</f>
        <v>Gobierno Autónomo Municipal de Colomi</v>
      </c>
      <c r="E642" s="245" t="s">
        <v>1311</v>
      </c>
      <c r="F642" s="246">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6">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6">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6">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6">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6">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6">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6">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6">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6">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6">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6">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6">
        <f t="shared" ca="1" si="20"/>
        <v>0</v>
      </c>
      <c r="S642" s="253"/>
      <c r="T642" s="246">
        <f ca="1">+T643</f>
        <v>0</v>
      </c>
      <c r="U642" s="245">
        <f t="shared" si="21"/>
        <v>1</v>
      </c>
      <c r="V642" s="348" t="str">
        <f>+VLOOKUP(A642,bd_lista!$A$3:$E$590,5,FALSE)</f>
        <v>Gobiernos Autonomos Municipales</v>
      </c>
      <c r="W642" s="456" t="str">
        <f>+V642</f>
        <v>Gobiernos Autonomos Municipales</v>
      </c>
      <c r="X642" s="245">
        <f>+VLOOKUP(A642,[2]Sheet1!$A$13:$D$744,4,FALSE)</f>
        <v>0</v>
      </c>
      <c r="Y642" s="245" t="e">
        <f>+VLOOKUP(X642,bd_lista!$A$3:$C$590,3,FALSE)</f>
        <v>#N/A</v>
      </c>
      <c r="Z642" s="305">
        <f>+X642</f>
        <v>0</v>
      </c>
      <c r="AA642" s="306" t="e">
        <f>+Y642</f>
        <v>#N/A</v>
      </c>
    </row>
    <row r="643" spans="1:27" customFormat="1" ht="27" hidden="1" customHeight="1">
      <c r="A643" s="32">
        <v>1313</v>
      </c>
      <c r="B643" s="453"/>
      <c r="C643" s="250" t="str">
        <f>+VLOOKUP(A643,bd_lista!$A$3:$C$590,3,FALSE)</f>
        <v>Gobierno Autónomo Municipal de Colomi</v>
      </c>
      <c r="D643" s="455"/>
      <c r="E643" s="247" t="s">
        <v>1312</v>
      </c>
      <c r="F643" s="246">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6">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6">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6">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6">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6">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6">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6">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6">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6">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6">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6">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6">
        <f t="shared" ca="1" si="20"/>
        <v>0</v>
      </c>
      <c r="S643" s="253">
        <f ca="1">+R642+R643</f>
        <v>0</v>
      </c>
      <c r="T643" s="246">
        <f ca="1">+S643</f>
        <v>0</v>
      </c>
      <c r="U643" s="245">
        <f t="shared" si="21"/>
        <v>2</v>
      </c>
      <c r="V643" s="348" t="str">
        <f>+VLOOKUP(A643,bd_lista!$A$3:$E$590,5,FALSE)</f>
        <v>Gobiernos Autonomos Municipales</v>
      </c>
      <c r="W643" s="457"/>
      <c r="X643" s="245">
        <f>+VLOOKUP(A643,[2]Sheet1!$A$13:$D$744,4,FALSE)</f>
        <v>0</v>
      </c>
      <c r="Y643" s="245" t="e">
        <f>+VLOOKUP(X643,bd_lista!$A$3:$C$590,3,FALSE)</f>
        <v>#N/A</v>
      </c>
      <c r="Z643" s="303"/>
      <c r="AA643" s="304"/>
    </row>
    <row r="644" spans="1:27" customFormat="1" ht="15" hidden="1" customHeight="1">
      <c r="A644" s="32">
        <v>1314</v>
      </c>
      <c r="B644" s="452">
        <f>+A644</f>
        <v>1314</v>
      </c>
      <c r="C644" s="250" t="str">
        <f>+VLOOKUP(A644,bd_lista!$A$3:$C$590,3,FALSE)</f>
        <v>Gobierno Autónomo Municipal de Villa Tunari</v>
      </c>
      <c r="D644" s="454" t="str">
        <f>+C644</f>
        <v>Gobierno Autónomo Municipal de Villa Tunari</v>
      </c>
      <c r="E644" s="245" t="s">
        <v>1311</v>
      </c>
      <c r="F644" s="246">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6">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6">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6">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6">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6">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6">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6">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6">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6">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6">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6">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6">
        <f t="shared" ca="1" si="20"/>
        <v>0</v>
      </c>
      <c r="S644" s="253"/>
      <c r="T644" s="246">
        <f ca="1">+T645</f>
        <v>0</v>
      </c>
      <c r="U644" s="245">
        <f t="shared" si="21"/>
        <v>1</v>
      </c>
      <c r="V644" s="348" t="str">
        <f>+VLOOKUP(A644,bd_lista!$A$3:$E$590,5,FALSE)</f>
        <v>Gobiernos Autonomos Municipales</v>
      </c>
      <c r="W644" s="456" t="str">
        <f>+V644</f>
        <v>Gobiernos Autonomos Municipales</v>
      </c>
      <c r="X644" s="245">
        <f>+VLOOKUP(A644,[2]Sheet1!$A$13:$D$744,4,FALSE)</f>
        <v>0</v>
      </c>
      <c r="Y644" s="245" t="e">
        <f>+VLOOKUP(X644,bd_lista!$A$3:$C$590,3,FALSE)</f>
        <v>#N/A</v>
      </c>
      <c r="Z644" s="305">
        <f>+X644</f>
        <v>0</v>
      </c>
      <c r="AA644" s="306" t="e">
        <f>+Y644</f>
        <v>#N/A</v>
      </c>
    </row>
    <row r="645" spans="1:27" customFormat="1" ht="15" hidden="1" customHeight="1">
      <c r="A645" s="32">
        <v>1314</v>
      </c>
      <c r="B645" s="453"/>
      <c r="C645" s="250" t="str">
        <f>+VLOOKUP(A645,bd_lista!$A$3:$C$590,3,FALSE)</f>
        <v>Gobierno Autónomo Municipal de Villa Tunari</v>
      </c>
      <c r="D645" s="455"/>
      <c r="E645" s="247" t="s">
        <v>1312</v>
      </c>
      <c r="F645" s="246">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6">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6">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6">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6">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6">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6">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6">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6">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6">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6">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6">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6">
        <f t="shared" ca="1" si="20"/>
        <v>0</v>
      </c>
      <c r="S645" s="253">
        <f ca="1">+R644+R645</f>
        <v>0</v>
      </c>
      <c r="T645" s="246">
        <f ca="1">+S645</f>
        <v>0</v>
      </c>
      <c r="U645" s="245">
        <f t="shared" si="21"/>
        <v>2</v>
      </c>
      <c r="V645" s="348" t="str">
        <f>+VLOOKUP(A645,bd_lista!$A$3:$E$590,5,FALSE)</f>
        <v>Gobiernos Autonomos Municipales</v>
      </c>
      <c r="W645" s="457"/>
      <c r="X645" s="245">
        <f>+VLOOKUP(A645,[2]Sheet1!$A$13:$D$744,4,FALSE)</f>
        <v>0</v>
      </c>
      <c r="Y645" s="245" t="e">
        <f>+VLOOKUP(X645,bd_lista!$A$3:$C$590,3,FALSE)</f>
        <v>#N/A</v>
      </c>
      <c r="Z645" s="303"/>
      <c r="AA645" s="304"/>
    </row>
    <row r="646" spans="1:27" customFormat="1" ht="15" hidden="1" customHeight="1">
      <c r="A646" s="32">
        <v>1315</v>
      </c>
      <c r="B646" s="452">
        <f>+A646</f>
        <v>1315</v>
      </c>
      <c r="C646" s="250" t="str">
        <f>+VLOOKUP(A646,bd_lista!$A$3:$C$590,3,FALSE)</f>
        <v>Gobierno Autónomo Municipal de Punata</v>
      </c>
      <c r="D646" s="454" t="str">
        <f>+C646</f>
        <v>Gobierno Autónomo Municipal de Punata</v>
      </c>
      <c r="E646" s="245" t="s">
        <v>1311</v>
      </c>
      <c r="F646" s="246">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6">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6">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6">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6">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6">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6">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6">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6">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6">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6">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6">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6">
        <f t="shared" ca="1" si="20"/>
        <v>0</v>
      </c>
      <c r="S646" s="253"/>
      <c r="T646" s="246">
        <f ca="1">+T647</f>
        <v>0</v>
      </c>
      <c r="U646" s="245">
        <f t="shared" si="21"/>
        <v>1</v>
      </c>
      <c r="V646" s="348" t="str">
        <f>+VLOOKUP(A646,bd_lista!$A$3:$E$590,5,FALSE)</f>
        <v>Gobiernos Autonomos Municipales</v>
      </c>
      <c r="W646" s="456" t="str">
        <f>+V646</f>
        <v>Gobiernos Autonomos Municipales</v>
      </c>
      <c r="X646" s="245">
        <f>+VLOOKUP(A646,[2]Sheet1!$A$13:$D$744,4,FALSE)</f>
        <v>0</v>
      </c>
      <c r="Y646" s="245" t="e">
        <f>+VLOOKUP(X646,bd_lista!$A$3:$C$590,3,FALSE)</f>
        <v>#N/A</v>
      </c>
      <c r="Z646" s="305">
        <f>+X646</f>
        <v>0</v>
      </c>
      <c r="AA646" s="306" t="e">
        <f>+Y646</f>
        <v>#N/A</v>
      </c>
    </row>
    <row r="647" spans="1:27" customFormat="1" ht="15" hidden="1" customHeight="1">
      <c r="A647" s="32">
        <v>1315</v>
      </c>
      <c r="B647" s="453"/>
      <c r="C647" s="250" t="str">
        <f>+VLOOKUP(A647,bd_lista!$A$3:$C$590,3,FALSE)</f>
        <v>Gobierno Autónomo Municipal de Punata</v>
      </c>
      <c r="D647" s="455"/>
      <c r="E647" s="247" t="s">
        <v>1312</v>
      </c>
      <c r="F647" s="246">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6">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6">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6">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6">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6">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6">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6">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6">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6">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6">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6">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6">
        <f t="shared" ca="1" si="20"/>
        <v>0</v>
      </c>
      <c r="S647" s="253">
        <f ca="1">+R646+R647</f>
        <v>0</v>
      </c>
      <c r="T647" s="246">
        <f ca="1">+S647</f>
        <v>0</v>
      </c>
      <c r="U647" s="245">
        <f t="shared" si="21"/>
        <v>2</v>
      </c>
      <c r="V647" s="348" t="str">
        <f>+VLOOKUP(A647,bd_lista!$A$3:$E$590,5,FALSE)</f>
        <v>Gobiernos Autonomos Municipales</v>
      </c>
      <c r="W647" s="457"/>
      <c r="X647" s="245">
        <f>+VLOOKUP(A647,[2]Sheet1!$A$13:$D$744,4,FALSE)</f>
        <v>0</v>
      </c>
      <c r="Y647" s="245" t="e">
        <f>+VLOOKUP(X647,bd_lista!$A$3:$C$590,3,FALSE)</f>
        <v>#N/A</v>
      </c>
      <c r="Z647" s="303"/>
      <c r="AA647" s="304"/>
    </row>
    <row r="648" spans="1:27" customFormat="1" ht="27" hidden="1" customHeight="1">
      <c r="A648" s="32">
        <v>1316</v>
      </c>
      <c r="B648" s="452">
        <f>+A648</f>
        <v>1316</v>
      </c>
      <c r="C648" s="250" t="str">
        <f>+VLOOKUP(A648,bd_lista!$A$3:$C$590,3,FALSE)</f>
        <v>Gobierno Autónomo Municipal de Villa Rivero</v>
      </c>
      <c r="D648" s="454" t="str">
        <f>+C648</f>
        <v>Gobierno Autónomo Municipal de Villa Rivero</v>
      </c>
      <c r="E648" s="245" t="s">
        <v>1311</v>
      </c>
      <c r="F648" s="246">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6">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6">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6">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6">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6">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6">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6">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6">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6">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6">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6">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6">
        <f t="shared" ca="1" si="20"/>
        <v>0</v>
      </c>
      <c r="S648" s="253"/>
      <c r="T648" s="246">
        <f ca="1">+T649</f>
        <v>0</v>
      </c>
      <c r="U648" s="245">
        <f t="shared" si="21"/>
        <v>1</v>
      </c>
      <c r="V648" s="348" t="str">
        <f>+VLOOKUP(A648,bd_lista!$A$3:$E$590,5,FALSE)</f>
        <v>Gobiernos Autonomos Municipales</v>
      </c>
      <c r="W648" s="456" t="str">
        <f>+V648</f>
        <v>Gobiernos Autonomos Municipales</v>
      </c>
      <c r="X648" s="245">
        <f>+VLOOKUP(A648,[2]Sheet1!$A$13:$D$744,4,FALSE)</f>
        <v>0</v>
      </c>
      <c r="Y648" s="245" t="e">
        <f>+VLOOKUP(X648,bd_lista!$A$3:$C$590,3,FALSE)</f>
        <v>#N/A</v>
      </c>
      <c r="Z648" s="305">
        <f>+X648</f>
        <v>0</v>
      </c>
      <c r="AA648" s="306" t="e">
        <f>+Y648</f>
        <v>#N/A</v>
      </c>
    </row>
    <row r="649" spans="1:27" customFormat="1" ht="27" hidden="1" customHeight="1">
      <c r="A649" s="32">
        <v>1316</v>
      </c>
      <c r="B649" s="453"/>
      <c r="C649" s="250" t="str">
        <f>+VLOOKUP(A649,bd_lista!$A$3:$C$590,3,FALSE)</f>
        <v>Gobierno Autónomo Municipal de Villa Rivero</v>
      </c>
      <c r="D649" s="455"/>
      <c r="E649" s="247" t="s">
        <v>1312</v>
      </c>
      <c r="F649" s="246">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6">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6">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6">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6">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6">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6">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6">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6">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6">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6">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6">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6">
        <f t="shared" ca="1" si="20"/>
        <v>0</v>
      </c>
      <c r="S649" s="253">
        <f ca="1">+R648+R649</f>
        <v>0</v>
      </c>
      <c r="T649" s="246">
        <f ca="1">+S649</f>
        <v>0</v>
      </c>
      <c r="U649" s="245">
        <f t="shared" si="21"/>
        <v>2</v>
      </c>
      <c r="V649" s="348" t="str">
        <f>+VLOOKUP(A649,bd_lista!$A$3:$E$590,5,FALSE)</f>
        <v>Gobiernos Autonomos Municipales</v>
      </c>
      <c r="W649" s="457"/>
      <c r="X649" s="245">
        <f>+VLOOKUP(A649,[2]Sheet1!$A$13:$D$744,4,FALSE)</f>
        <v>0</v>
      </c>
      <c r="Y649" s="245" t="e">
        <f>+VLOOKUP(X649,bd_lista!$A$3:$C$590,3,FALSE)</f>
        <v>#N/A</v>
      </c>
      <c r="Z649" s="303"/>
      <c r="AA649" s="304"/>
    </row>
    <row r="650" spans="1:27" customFormat="1" ht="15" hidden="1" customHeight="1">
      <c r="A650" s="32">
        <v>1317</v>
      </c>
      <c r="B650" s="452">
        <f>+A650</f>
        <v>1317</v>
      </c>
      <c r="C650" s="250" t="str">
        <f>+VLOOKUP(A650,bd_lista!$A$3:$C$590,3,FALSE)</f>
        <v>Gobierno Autónomo Municipal de San Benito (Villa José Quintín Mendoza)</v>
      </c>
      <c r="D650" s="454" t="str">
        <f>+C650</f>
        <v>Gobierno Autónomo Municipal de San Benito (Villa José Quintín Mendoza)</v>
      </c>
      <c r="E650" s="245" t="s">
        <v>1311</v>
      </c>
      <c r="F650" s="246">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6">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6">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6">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6">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6">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6">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6">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6">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6">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6">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6">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6">
        <f t="shared" ca="1" si="20"/>
        <v>0</v>
      </c>
      <c r="S650" s="253"/>
      <c r="T650" s="246">
        <f ca="1">+T651</f>
        <v>0</v>
      </c>
      <c r="U650" s="245">
        <f t="shared" si="21"/>
        <v>1</v>
      </c>
      <c r="V650" s="348" t="str">
        <f>+VLOOKUP(A650,bd_lista!$A$3:$E$590,5,FALSE)</f>
        <v>Gobiernos Autonomos Municipales</v>
      </c>
      <c r="W650" s="456" t="str">
        <f>+V650</f>
        <v>Gobiernos Autonomos Municipales</v>
      </c>
      <c r="X650" s="245">
        <f>+VLOOKUP(A650,[2]Sheet1!$A$13:$D$744,4,FALSE)</f>
        <v>0</v>
      </c>
      <c r="Y650" s="245" t="e">
        <f>+VLOOKUP(X650,bd_lista!$A$3:$C$590,3,FALSE)</f>
        <v>#N/A</v>
      </c>
      <c r="Z650" s="305">
        <f>+X650</f>
        <v>0</v>
      </c>
      <c r="AA650" s="306" t="e">
        <f>+Y650</f>
        <v>#N/A</v>
      </c>
    </row>
    <row r="651" spans="1:27" customFormat="1" ht="15" hidden="1" customHeight="1">
      <c r="A651" s="32">
        <v>1317</v>
      </c>
      <c r="B651" s="453"/>
      <c r="C651" s="250" t="str">
        <f>+VLOOKUP(A651,bd_lista!$A$3:$C$590,3,FALSE)</f>
        <v>Gobierno Autónomo Municipal de San Benito (Villa José Quintín Mendoza)</v>
      </c>
      <c r="D651" s="455"/>
      <c r="E651" s="247" t="s">
        <v>1312</v>
      </c>
      <c r="F651" s="246">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6">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6">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6">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6">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6">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6">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6">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6">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6">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6">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6">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6">
        <f t="shared" ca="1" si="20"/>
        <v>0</v>
      </c>
      <c r="S651" s="253">
        <f ca="1">+R650+R651</f>
        <v>0</v>
      </c>
      <c r="T651" s="246">
        <f ca="1">+S651</f>
        <v>0</v>
      </c>
      <c r="U651" s="245">
        <f t="shared" si="21"/>
        <v>2</v>
      </c>
      <c r="V651" s="348" t="str">
        <f>+VLOOKUP(A651,bd_lista!$A$3:$E$590,5,FALSE)</f>
        <v>Gobiernos Autonomos Municipales</v>
      </c>
      <c r="W651" s="457"/>
      <c r="X651" s="245">
        <f>+VLOOKUP(A651,[2]Sheet1!$A$13:$D$744,4,FALSE)</f>
        <v>0</v>
      </c>
      <c r="Y651" s="245" t="e">
        <f>+VLOOKUP(X651,bd_lista!$A$3:$C$590,3,FALSE)</f>
        <v>#N/A</v>
      </c>
      <c r="Z651" s="303"/>
      <c r="AA651" s="304"/>
    </row>
    <row r="652" spans="1:27" customFormat="1" ht="15" hidden="1" customHeight="1">
      <c r="A652" s="32">
        <v>1318</v>
      </c>
      <c r="B652" s="452">
        <f>+A652</f>
        <v>1318</v>
      </c>
      <c r="C652" s="250" t="str">
        <f>+VLOOKUP(A652,bd_lista!$A$3:$C$590,3,FALSE)</f>
        <v>Gobierno Autónomo Municipal de Tacachi</v>
      </c>
      <c r="D652" s="454" t="str">
        <f>+C652</f>
        <v>Gobierno Autónomo Municipal de Tacachi</v>
      </c>
      <c r="E652" s="245" t="s">
        <v>1311</v>
      </c>
      <c r="F652" s="246">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6">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6">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6">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6">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6">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6">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6">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6">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6">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6">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6">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6">
        <f t="shared" ca="1" si="20"/>
        <v>0</v>
      </c>
      <c r="S652" s="253"/>
      <c r="T652" s="246">
        <f ca="1">+T653</f>
        <v>0</v>
      </c>
      <c r="U652" s="245">
        <f t="shared" si="21"/>
        <v>1</v>
      </c>
      <c r="V652" s="348" t="str">
        <f>+VLOOKUP(A652,bd_lista!$A$3:$E$590,5,FALSE)</f>
        <v>Gobiernos Autonomos Municipales</v>
      </c>
      <c r="W652" s="456" t="str">
        <f>+V652</f>
        <v>Gobiernos Autonomos Municipales</v>
      </c>
      <c r="X652" s="245">
        <f>+VLOOKUP(A652,[2]Sheet1!$A$13:$D$744,4,FALSE)</f>
        <v>0</v>
      </c>
      <c r="Y652" s="245" t="e">
        <f>+VLOOKUP(X652,bd_lista!$A$3:$C$590,3,FALSE)</f>
        <v>#N/A</v>
      </c>
      <c r="Z652" s="305">
        <f>+X652</f>
        <v>0</v>
      </c>
      <c r="AA652" s="306" t="e">
        <f>+Y652</f>
        <v>#N/A</v>
      </c>
    </row>
    <row r="653" spans="1:27" customFormat="1" ht="15" hidden="1" customHeight="1">
      <c r="A653" s="32">
        <v>1318</v>
      </c>
      <c r="B653" s="453"/>
      <c r="C653" s="250" t="str">
        <f>+VLOOKUP(A653,bd_lista!$A$3:$C$590,3,FALSE)</f>
        <v>Gobierno Autónomo Municipal de Tacachi</v>
      </c>
      <c r="D653" s="455"/>
      <c r="E653" s="247" t="s">
        <v>1312</v>
      </c>
      <c r="F653" s="246">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6">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6">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6">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6">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6">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6">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6">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6">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6">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6">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6">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6">
        <f t="shared" ca="1" si="20"/>
        <v>0</v>
      </c>
      <c r="S653" s="253">
        <f ca="1">+R652+R653</f>
        <v>0</v>
      </c>
      <c r="T653" s="246">
        <f ca="1">+S653</f>
        <v>0</v>
      </c>
      <c r="U653" s="245">
        <f t="shared" si="21"/>
        <v>2</v>
      </c>
      <c r="V653" s="348" t="str">
        <f>+VLOOKUP(A653,bd_lista!$A$3:$E$590,5,FALSE)</f>
        <v>Gobiernos Autonomos Municipales</v>
      </c>
      <c r="W653" s="457"/>
      <c r="X653" s="245">
        <f>+VLOOKUP(A653,[2]Sheet1!$A$13:$D$744,4,FALSE)</f>
        <v>0</v>
      </c>
      <c r="Y653" s="245" t="e">
        <f>+VLOOKUP(X653,bd_lista!$A$3:$C$590,3,FALSE)</f>
        <v>#N/A</v>
      </c>
      <c r="Z653" s="303"/>
      <c r="AA653" s="304"/>
    </row>
    <row r="654" spans="1:27" customFormat="1" ht="15" hidden="1" customHeight="1">
      <c r="A654" s="32">
        <v>1319</v>
      </c>
      <c r="B654" s="452">
        <f>+A654</f>
        <v>1319</v>
      </c>
      <c r="C654" s="250" t="str">
        <f>+VLOOKUP(A654,bd_lista!$A$3:$C$590,3,FALSE)</f>
        <v>Gobierno Autónomo Municipal Villa Gualberto Villarroel</v>
      </c>
      <c r="D654" s="454" t="str">
        <f>+C654</f>
        <v>Gobierno Autónomo Municipal Villa Gualberto Villarroel</v>
      </c>
      <c r="E654" s="245" t="s">
        <v>1311</v>
      </c>
      <c r="F654" s="246">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6">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6">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6">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6">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6">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6">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6">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6">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6">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6">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6">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6">
        <f t="shared" ca="1" si="20"/>
        <v>0</v>
      </c>
      <c r="S654" s="253"/>
      <c r="T654" s="246">
        <f ca="1">+T655</f>
        <v>0</v>
      </c>
      <c r="U654" s="245">
        <f t="shared" si="21"/>
        <v>1</v>
      </c>
      <c r="V654" s="348" t="str">
        <f>+VLOOKUP(A654,bd_lista!$A$3:$E$590,5,FALSE)</f>
        <v>Gobiernos Autonomos Municipales</v>
      </c>
      <c r="W654" s="456" t="str">
        <f>+V654</f>
        <v>Gobiernos Autonomos Municipales</v>
      </c>
      <c r="X654" s="245">
        <f>+VLOOKUP(A654,[2]Sheet1!$A$13:$D$744,4,FALSE)</f>
        <v>0</v>
      </c>
      <c r="Y654" s="245" t="e">
        <f>+VLOOKUP(X654,bd_lista!$A$3:$C$590,3,FALSE)</f>
        <v>#N/A</v>
      </c>
      <c r="Z654" s="305">
        <f>+X654</f>
        <v>0</v>
      </c>
      <c r="AA654" s="306" t="e">
        <f>+Y654</f>
        <v>#N/A</v>
      </c>
    </row>
    <row r="655" spans="1:27" customFormat="1" ht="15" hidden="1" customHeight="1">
      <c r="A655" s="32">
        <v>1319</v>
      </c>
      <c r="B655" s="453"/>
      <c r="C655" s="250" t="str">
        <f>+VLOOKUP(A655,bd_lista!$A$3:$C$590,3,FALSE)</f>
        <v>Gobierno Autónomo Municipal Villa Gualberto Villarroel</v>
      </c>
      <c r="D655" s="455"/>
      <c r="E655" s="247" t="s">
        <v>1312</v>
      </c>
      <c r="F655" s="246">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6">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6">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6">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6">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6">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6">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6">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6">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6">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6">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6">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6">
        <f t="shared" ca="1" si="20"/>
        <v>0</v>
      </c>
      <c r="S655" s="253">
        <f ca="1">+R654+R655</f>
        <v>0</v>
      </c>
      <c r="T655" s="246">
        <f ca="1">+S655</f>
        <v>0</v>
      </c>
      <c r="U655" s="245">
        <f t="shared" si="21"/>
        <v>2</v>
      </c>
      <c r="V655" s="348" t="str">
        <f>+VLOOKUP(A655,bd_lista!$A$3:$E$590,5,FALSE)</f>
        <v>Gobiernos Autonomos Municipales</v>
      </c>
      <c r="W655" s="457"/>
      <c r="X655" s="245">
        <f>+VLOOKUP(A655,[2]Sheet1!$A$13:$D$744,4,FALSE)</f>
        <v>0</v>
      </c>
      <c r="Y655" s="245" t="e">
        <f>+VLOOKUP(X655,bd_lista!$A$3:$C$590,3,FALSE)</f>
        <v>#N/A</v>
      </c>
      <c r="Z655" s="303"/>
      <c r="AA655" s="304"/>
    </row>
    <row r="656" spans="1:27" customFormat="1" ht="27" hidden="1" customHeight="1">
      <c r="A656" s="32">
        <v>1320</v>
      </c>
      <c r="B656" s="452">
        <f>+A656</f>
        <v>1320</v>
      </c>
      <c r="C656" s="250" t="str">
        <f>+VLOOKUP(A656,bd_lista!$A$3:$C$590,3,FALSE)</f>
        <v>Gobierno Autónomo Municipal de Tarata</v>
      </c>
      <c r="D656" s="454" t="str">
        <f>+C656</f>
        <v>Gobierno Autónomo Municipal de Tarata</v>
      </c>
      <c r="E656" s="245" t="s">
        <v>1311</v>
      </c>
      <c r="F656" s="246">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6">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6">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6">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6">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6">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6">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6">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6">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6">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6">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6">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6">
        <f t="shared" ca="1" si="20"/>
        <v>0</v>
      </c>
      <c r="S656" s="253"/>
      <c r="T656" s="246">
        <f ca="1">+T657</f>
        <v>0</v>
      </c>
      <c r="U656" s="245">
        <f t="shared" si="21"/>
        <v>1</v>
      </c>
      <c r="V656" s="348" t="str">
        <f>+VLOOKUP(A656,bd_lista!$A$3:$E$590,5,FALSE)</f>
        <v>Gobiernos Autonomos Municipales</v>
      </c>
      <c r="W656" s="456" t="str">
        <f>+V656</f>
        <v>Gobiernos Autonomos Municipales</v>
      </c>
      <c r="X656" s="245">
        <f>+VLOOKUP(A656,[2]Sheet1!$A$13:$D$744,4,FALSE)</f>
        <v>0</v>
      </c>
      <c r="Y656" s="245" t="e">
        <f>+VLOOKUP(X656,bd_lista!$A$3:$C$590,3,FALSE)</f>
        <v>#N/A</v>
      </c>
      <c r="Z656" s="305">
        <f>+X656</f>
        <v>0</v>
      </c>
      <c r="AA656" s="306" t="e">
        <f>+Y656</f>
        <v>#N/A</v>
      </c>
    </row>
    <row r="657" spans="1:27" customFormat="1" ht="27" hidden="1" customHeight="1">
      <c r="A657" s="32">
        <v>1320</v>
      </c>
      <c r="B657" s="453"/>
      <c r="C657" s="250" t="str">
        <f>+VLOOKUP(A657,bd_lista!$A$3:$C$590,3,FALSE)</f>
        <v>Gobierno Autónomo Municipal de Tarata</v>
      </c>
      <c r="D657" s="455"/>
      <c r="E657" s="247" t="s">
        <v>1312</v>
      </c>
      <c r="F657" s="246">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6">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6">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6">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6">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6">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6">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6">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6">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6">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6">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6">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6">
        <f t="shared" ca="1" si="20"/>
        <v>0</v>
      </c>
      <c r="S657" s="253">
        <f ca="1">+R656+R657</f>
        <v>0</v>
      </c>
      <c r="T657" s="246">
        <f ca="1">+S657</f>
        <v>0</v>
      </c>
      <c r="U657" s="245">
        <f t="shared" si="21"/>
        <v>2</v>
      </c>
      <c r="V657" s="348" t="str">
        <f>+VLOOKUP(A657,bd_lista!$A$3:$E$590,5,FALSE)</f>
        <v>Gobiernos Autonomos Municipales</v>
      </c>
      <c r="W657" s="457"/>
      <c r="X657" s="245">
        <f>+VLOOKUP(A657,[2]Sheet1!$A$13:$D$744,4,FALSE)</f>
        <v>0</v>
      </c>
      <c r="Y657" s="245" t="e">
        <f>+VLOOKUP(X657,bd_lista!$A$3:$C$590,3,FALSE)</f>
        <v>#N/A</v>
      </c>
      <c r="Z657" s="303"/>
      <c r="AA657" s="304"/>
    </row>
    <row r="658" spans="1:27" customFormat="1" ht="27" hidden="1" customHeight="1">
      <c r="A658" s="32">
        <v>1321</v>
      </c>
      <c r="B658" s="452">
        <f>+A658</f>
        <v>1321</v>
      </c>
      <c r="C658" s="250" t="str">
        <f>+VLOOKUP(A658,bd_lista!$A$3:$C$590,3,FALSE)</f>
        <v>Gobierno Autónomo Municipal de Anzaldo</v>
      </c>
      <c r="D658" s="454" t="str">
        <f>+C658</f>
        <v>Gobierno Autónomo Municipal de Anzaldo</v>
      </c>
      <c r="E658" s="245" t="s">
        <v>1311</v>
      </c>
      <c r="F658" s="246">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6">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6">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6">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6">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6">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6">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6">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6">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6">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6">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6">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6">
        <f t="shared" ca="1" si="20"/>
        <v>0</v>
      </c>
      <c r="S658" s="253"/>
      <c r="T658" s="246">
        <f ca="1">+T659</f>
        <v>0</v>
      </c>
      <c r="U658" s="245">
        <f t="shared" si="21"/>
        <v>1</v>
      </c>
      <c r="V658" s="348" t="str">
        <f>+VLOOKUP(A658,bd_lista!$A$3:$E$590,5,FALSE)</f>
        <v>Gobiernos Autonomos Municipales</v>
      </c>
      <c r="W658" s="456" t="str">
        <f>+V658</f>
        <v>Gobiernos Autonomos Municipales</v>
      </c>
      <c r="X658" s="245">
        <f>+VLOOKUP(A658,[2]Sheet1!$A$13:$D$744,4,FALSE)</f>
        <v>0</v>
      </c>
      <c r="Y658" s="245" t="e">
        <f>+VLOOKUP(X658,bd_lista!$A$3:$C$590,3,FALSE)</f>
        <v>#N/A</v>
      </c>
      <c r="Z658" s="305">
        <f>+X658</f>
        <v>0</v>
      </c>
      <c r="AA658" s="306" t="e">
        <f>+Y658</f>
        <v>#N/A</v>
      </c>
    </row>
    <row r="659" spans="1:27" customFormat="1" ht="27" hidden="1" customHeight="1">
      <c r="A659" s="32">
        <v>1321</v>
      </c>
      <c r="B659" s="453"/>
      <c r="C659" s="250" t="str">
        <f>+VLOOKUP(A659,bd_lista!$A$3:$C$590,3,FALSE)</f>
        <v>Gobierno Autónomo Municipal de Anzaldo</v>
      </c>
      <c r="D659" s="455"/>
      <c r="E659" s="247" t="s">
        <v>1312</v>
      </c>
      <c r="F659" s="246">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6">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6">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6">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6">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6">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6">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6">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6">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6">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6">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6">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6">
        <f t="shared" ca="1" si="20"/>
        <v>0</v>
      </c>
      <c r="S659" s="253">
        <f ca="1">+R658+R659</f>
        <v>0</v>
      </c>
      <c r="T659" s="246">
        <f ca="1">+S659</f>
        <v>0</v>
      </c>
      <c r="U659" s="245">
        <f t="shared" si="21"/>
        <v>2</v>
      </c>
      <c r="V659" s="348" t="str">
        <f>+VLOOKUP(A659,bd_lista!$A$3:$E$590,5,FALSE)</f>
        <v>Gobiernos Autonomos Municipales</v>
      </c>
      <c r="W659" s="457"/>
      <c r="X659" s="245">
        <f>+VLOOKUP(A659,[2]Sheet1!$A$13:$D$744,4,FALSE)</f>
        <v>0</v>
      </c>
      <c r="Y659" s="245" t="e">
        <f>+VLOOKUP(X659,bd_lista!$A$3:$C$590,3,FALSE)</f>
        <v>#N/A</v>
      </c>
      <c r="Z659" s="303"/>
      <c r="AA659" s="304"/>
    </row>
    <row r="660" spans="1:27" customFormat="1" ht="15" hidden="1" customHeight="1">
      <c r="A660" s="32">
        <v>1322</v>
      </c>
      <c r="B660" s="452">
        <f>+A660</f>
        <v>1322</v>
      </c>
      <c r="C660" s="250" t="str">
        <f>+VLOOKUP(A660,bd_lista!$A$3:$C$590,3,FALSE)</f>
        <v>Gobierno Autónomo Municipal de Arbieto</v>
      </c>
      <c r="D660" s="454" t="str">
        <f>+C660</f>
        <v>Gobierno Autónomo Municipal de Arbieto</v>
      </c>
      <c r="E660" s="245" t="s">
        <v>1311</v>
      </c>
      <c r="F660" s="246">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6">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6">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6">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6">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6">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6">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6">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6">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6">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6">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6">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6">
        <f t="shared" ca="1" si="20"/>
        <v>0</v>
      </c>
      <c r="S660" s="253"/>
      <c r="T660" s="246">
        <f ca="1">+T661</f>
        <v>0</v>
      </c>
      <c r="U660" s="245">
        <f t="shared" si="21"/>
        <v>1</v>
      </c>
      <c r="V660" s="348" t="str">
        <f>+VLOOKUP(A660,bd_lista!$A$3:$E$590,5,FALSE)</f>
        <v>Gobiernos Autonomos Municipales</v>
      </c>
      <c r="W660" s="456" t="str">
        <f>+V660</f>
        <v>Gobiernos Autonomos Municipales</v>
      </c>
      <c r="X660" s="245">
        <f>+VLOOKUP(A660,[2]Sheet1!$A$13:$D$744,4,FALSE)</f>
        <v>0</v>
      </c>
      <c r="Y660" s="245" t="e">
        <f>+VLOOKUP(X660,bd_lista!$A$3:$C$590,3,FALSE)</f>
        <v>#N/A</v>
      </c>
      <c r="Z660" s="305">
        <f>+X660</f>
        <v>0</v>
      </c>
      <c r="AA660" s="306" t="e">
        <f>+Y660</f>
        <v>#N/A</v>
      </c>
    </row>
    <row r="661" spans="1:27" customFormat="1" ht="15" hidden="1" customHeight="1">
      <c r="A661" s="32">
        <v>1322</v>
      </c>
      <c r="B661" s="453"/>
      <c r="C661" s="250" t="str">
        <f>+VLOOKUP(A661,bd_lista!$A$3:$C$590,3,FALSE)</f>
        <v>Gobierno Autónomo Municipal de Arbieto</v>
      </c>
      <c r="D661" s="455"/>
      <c r="E661" s="247" t="s">
        <v>1312</v>
      </c>
      <c r="F661" s="246">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6">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6">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6">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6">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6">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6">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6">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6">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6">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6">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6">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6">
        <f t="shared" ca="1" si="20"/>
        <v>0</v>
      </c>
      <c r="S661" s="253">
        <f ca="1">+R660+R661</f>
        <v>0</v>
      </c>
      <c r="T661" s="246">
        <f ca="1">+S661</f>
        <v>0</v>
      </c>
      <c r="U661" s="245">
        <f t="shared" si="21"/>
        <v>2</v>
      </c>
      <c r="V661" s="348" t="str">
        <f>+VLOOKUP(A661,bd_lista!$A$3:$E$590,5,FALSE)</f>
        <v>Gobiernos Autonomos Municipales</v>
      </c>
      <c r="W661" s="457"/>
      <c r="X661" s="245">
        <f>+VLOOKUP(A661,[2]Sheet1!$A$13:$D$744,4,FALSE)</f>
        <v>0</v>
      </c>
      <c r="Y661" s="245" t="e">
        <f>+VLOOKUP(X661,bd_lista!$A$3:$C$590,3,FALSE)</f>
        <v>#N/A</v>
      </c>
      <c r="Z661" s="303"/>
      <c r="AA661" s="304"/>
    </row>
    <row r="662" spans="1:27" customFormat="1" ht="15" hidden="1" customHeight="1">
      <c r="A662" s="32">
        <v>1323</v>
      </c>
      <c r="B662" s="452">
        <f>+A662</f>
        <v>1323</v>
      </c>
      <c r="C662" s="250" t="str">
        <f>+VLOOKUP(A662,bd_lista!$A$3:$C$590,3,FALSE)</f>
        <v>Gobierno Autónomo Municipal de Sacabamba</v>
      </c>
      <c r="D662" s="454" t="str">
        <f>+C662</f>
        <v>Gobierno Autónomo Municipal de Sacabamba</v>
      </c>
      <c r="E662" s="245" t="s">
        <v>1311</v>
      </c>
      <c r="F662" s="246">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6">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6">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6">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6">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6">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6">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6">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6">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6">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6">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6">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6">
        <f t="shared" ca="1" si="20"/>
        <v>0</v>
      </c>
      <c r="S662" s="253"/>
      <c r="T662" s="246">
        <f ca="1">+T663</f>
        <v>0</v>
      </c>
      <c r="U662" s="245">
        <f t="shared" si="21"/>
        <v>1</v>
      </c>
      <c r="V662" s="348" t="str">
        <f>+VLOOKUP(A662,bd_lista!$A$3:$E$590,5,FALSE)</f>
        <v>Gobiernos Autonomos Municipales</v>
      </c>
      <c r="W662" s="456" t="str">
        <f>+V662</f>
        <v>Gobiernos Autonomos Municipales</v>
      </c>
      <c r="X662" s="245">
        <f>+VLOOKUP(A662,[2]Sheet1!$A$13:$D$744,4,FALSE)</f>
        <v>0</v>
      </c>
      <c r="Y662" s="245" t="e">
        <f>+VLOOKUP(X662,bd_lista!$A$3:$C$590,3,FALSE)</f>
        <v>#N/A</v>
      </c>
      <c r="Z662" s="305">
        <f>+X662</f>
        <v>0</v>
      </c>
      <c r="AA662" s="306" t="e">
        <f>+Y662</f>
        <v>#N/A</v>
      </c>
    </row>
    <row r="663" spans="1:27" customFormat="1" ht="15" hidden="1" customHeight="1">
      <c r="A663" s="32">
        <v>1323</v>
      </c>
      <c r="B663" s="453"/>
      <c r="C663" s="250" t="str">
        <f>+VLOOKUP(A663,bd_lista!$A$3:$C$590,3,FALSE)</f>
        <v>Gobierno Autónomo Municipal de Sacabamba</v>
      </c>
      <c r="D663" s="455"/>
      <c r="E663" s="247" t="s">
        <v>1312</v>
      </c>
      <c r="F663" s="246">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6">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6">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6">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6">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6">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6">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6">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6">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6">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6">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6">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6">
        <f t="shared" ca="1" si="20"/>
        <v>0</v>
      </c>
      <c r="S663" s="253">
        <f ca="1">+R662+R663</f>
        <v>0</v>
      </c>
      <c r="T663" s="246">
        <f ca="1">+S663</f>
        <v>0</v>
      </c>
      <c r="U663" s="245">
        <f t="shared" si="21"/>
        <v>2</v>
      </c>
      <c r="V663" s="348" t="str">
        <f>+VLOOKUP(A663,bd_lista!$A$3:$E$590,5,FALSE)</f>
        <v>Gobiernos Autonomos Municipales</v>
      </c>
      <c r="W663" s="457"/>
      <c r="X663" s="245">
        <f>+VLOOKUP(A663,[2]Sheet1!$A$13:$D$744,4,FALSE)</f>
        <v>0</v>
      </c>
      <c r="Y663" s="245" t="e">
        <f>+VLOOKUP(X663,bd_lista!$A$3:$C$590,3,FALSE)</f>
        <v>#N/A</v>
      </c>
      <c r="Z663" s="303"/>
      <c r="AA663" s="304"/>
    </row>
    <row r="664" spans="1:27" customFormat="1" ht="27" hidden="1" customHeight="1">
      <c r="A664" s="32">
        <v>1324</v>
      </c>
      <c r="B664" s="452">
        <f>+A664</f>
        <v>1324</v>
      </c>
      <c r="C664" s="250" t="str">
        <f>+VLOOKUP(A664,bd_lista!$A$3:$C$590,3,FALSE)</f>
        <v>Gobierno Autónomo Municipal de Cliza</v>
      </c>
      <c r="D664" s="454" t="str">
        <f>+C664</f>
        <v>Gobierno Autónomo Municipal de Cliza</v>
      </c>
      <c r="E664" s="245" t="s">
        <v>1311</v>
      </c>
      <c r="F664" s="246">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6">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6">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6">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6">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6">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6">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6">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6">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6">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6">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6">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6">
        <f t="shared" ca="1" si="20"/>
        <v>0</v>
      </c>
      <c r="S664" s="253"/>
      <c r="T664" s="246">
        <f ca="1">+T665</f>
        <v>0</v>
      </c>
      <c r="U664" s="245">
        <f t="shared" si="21"/>
        <v>1</v>
      </c>
      <c r="V664" s="348" t="str">
        <f>+VLOOKUP(A664,bd_lista!$A$3:$E$590,5,FALSE)</f>
        <v>Gobiernos Autonomos Municipales</v>
      </c>
      <c r="W664" s="456" t="str">
        <f>+V664</f>
        <v>Gobiernos Autonomos Municipales</v>
      </c>
      <c r="X664" s="245">
        <f>+VLOOKUP(A664,[2]Sheet1!$A$13:$D$744,4,FALSE)</f>
        <v>0</v>
      </c>
      <c r="Y664" s="245" t="e">
        <f>+VLOOKUP(X664,bd_lista!$A$3:$C$590,3,FALSE)</f>
        <v>#N/A</v>
      </c>
      <c r="Z664" s="305">
        <f>+X664</f>
        <v>0</v>
      </c>
      <c r="AA664" s="306" t="e">
        <f>+Y664</f>
        <v>#N/A</v>
      </c>
    </row>
    <row r="665" spans="1:27" customFormat="1" ht="27" hidden="1" customHeight="1">
      <c r="A665" s="32">
        <v>1324</v>
      </c>
      <c r="B665" s="453"/>
      <c r="C665" s="250" t="str">
        <f>+VLOOKUP(A665,bd_lista!$A$3:$C$590,3,FALSE)</f>
        <v>Gobierno Autónomo Municipal de Cliza</v>
      </c>
      <c r="D665" s="455"/>
      <c r="E665" s="247" t="s">
        <v>1312</v>
      </c>
      <c r="F665" s="246">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6">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6">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6">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6">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6">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6">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6">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6">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6">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6">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6">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6">
        <f t="shared" ca="1" si="20"/>
        <v>0</v>
      </c>
      <c r="S665" s="253">
        <f ca="1">+R664+R665</f>
        <v>0</v>
      </c>
      <c r="T665" s="246">
        <f ca="1">+S665</f>
        <v>0</v>
      </c>
      <c r="U665" s="245">
        <f t="shared" si="21"/>
        <v>2</v>
      </c>
      <c r="V665" s="348" t="str">
        <f>+VLOOKUP(A665,bd_lista!$A$3:$E$590,5,FALSE)</f>
        <v>Gobiernos Autonomos Municipales</v>
      </c>
      <c r="W665" s="457"/>
      <c r="X665" s="245">
        <f>+VLOOKUP(A665,[2]Sheet1!$A$13:$D$744,4,FALSE)</f>
        <v>0</v>
      </c>
      <c r="Y665" s="245" t="e">
        <f>+VLOOKUP(X665,bd_lista!$A$3:$C$590,3,FALSE)</f>
        <v>#N/A</v>
      </c>
      <c r="Z665" s="303"/>
      <c r="AA665" s="304"/>
    </row>
    <row r="666" spans="1:27" customFormat="1" ht="15" hidden="1" customHeight="1">
      <c r="A666" s="32">
        <v>1325</v>
      </c>
      <c r="B666" s="452">
        <f>+A666</f>
        <v>1325</v>
      </c>
      <c r="C666" s="250" t="str">
        <f>+VLOOKUP(A666,bd_lista!$A$3:$C$590,3,FALSE)</f>
        <v>Gobierno Autónomo Municipal de Toco</v>
      </c>
      <c r="D666" s="454" t="str">
        <f>+C666</f>
        <v>Gobierno Autónomo Municipal de Toco</v>
      </c>
      <c r="E666" s="245" t="s">
        <v>1311</v>
      </c>
      <c r="F666" s="246">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6">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6">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6">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6">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6">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6">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6">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6">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6">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6">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6">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6">
        <f t="shared" ca="1" si="20"/>
        <v>0</v>
      </c>
      <c r="S666" s="253"/>
      <c r="T666" s="246">
        <f ca="1">+T667</f>
        <v>0</v>
      </c>
      <c r="U666" s="245">
        <f t="shared" si="21"/>
        <v>1</v>
      </c>
      <c r="V666" s="348" t="str">
        <f>+VLOOKUP(A666,bd_lista!$A$3:$E$590,5,FALSE)</f>
        <v>Gobiernos Autonomos Municipales</v>
      </c>
      <c r="W666" s="456" t="str">
        <f>+V666</f>
        <v>Gobiernos Autonomos Municipales</v>
      </c>
      <c r="X666" s="245">
        <f>+VLOOKUP(A666,[2]Sheet1!$A$13:$D$744,4,FALSE)</f>
        <v>0</v>
      </c>
      <c r="Y666" s="245" t="e">
        <f>+VLOOKUP(X666,bd_lista!$A$3:$C$590,3,FALSE)</f>
        <v>#N/A</v>
      </c>
      <c r="Z666" s="305">
        <f>+X666</f>
        <v>0</v>
      </c>
      <c r="AA666" s="306" t="e">
        <f>+Y666</f>
        <v>#N/A</v>
      </c>
    </row>
    <row r="667" spans="1:27" customFormat="1" ht="15" hidden="1" customHeight="1">
      <c r="A667" s="32">
        <v>1325</v>
      </c>
      <c r="B667" s="453"/>
      <c r="C667" s="250" t="str">
        <f>+VLOOKUP(A667,bd_lista!$A$3:$C$590,3,FALSE)</f>
        <v>Gobierno Autónomo Municipal de Toco</v>
      </c>
      <c r="D667" s="455"/>
      <c r="E667" s="247" t="s">
        <v>1312</v>
      </c>
      <c r="F667" s="246">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6">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6">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6">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6">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6">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6">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6">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6">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6">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6">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6">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6">
        <f t="shared" ca="1" si="20"/>
        <v>0</v>
      </c>
      <c r="S667" s="253">
        <f ca="1">+R666+R667</f>
        <v>0</v>
      </c>
      <c r="T667" s="246">
        <f ca="1">+S667</f>
        <v>0</v>
      </c>
      <c r="U667" s="245">
        <f t="shared" si="21"/>
        <v>2</v>
      </c>
      <c r="V667" s="348" t="str">
        <f>+VLOOKUP(A667,bd_lista!$A$3:$E$590,5,FALSE)</f>
        <v>Gobiernos Autonomos Municipales</v>
      </c>
      <c r="W667" s="457"/>
      <c r="X667" s="245">
        <f>+VLOOKUP(A667,[2]Sheet1!$A$13:$D$744,4,FALSE)</f>
        <v>0</v>
      </c>
      <c r="Y667" s="245" t="e">
        <f>+VLOOKUP(X667,bd_lista!$A$3:$C$590,3,FALSE)</f>
        <v>#N/A</v>
      </c>
      <c r="Z667" s="303"/>
      <c r="AA667" s="304"/>
    </row>
    <row r="668" spans="1:27" customFormat="1" ht="15" hidden="1" customHeight="1">
      <c r="A668" s="32">
        <v>1326</v>
      </c>
      <c r="B668" s="452">
        <f>+A668</f>
        <v>1326</v>
      </c>
      <c r="C668" s="250" t="str">
        <f>+VLOOKUP(A668,bd_lista!$A$3:$C$590,3,FALSE)</f>
        <v>Gobierno Autónomo Municipal de Tolata</v>
      </c>
      <c r="D668" s="454" t="str">
        <f>+C668</f>
        <v>Gobierno Autónomo Municipal de Tolata</v>
      </c>
      <c r="E668" s="245" t="s">
        <v>1311</v>
      </c>
      <c r="F668" s="246">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6">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6">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6">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6">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6">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6">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6">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6">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6">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6">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6">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6">
        <f t="shared" ref="R668:R731" ca="1" si="22">+SUM(F668:Q668)</f>
        <v>0</v>
      </c>
      <c r="S668" s="253"/>
      <c r="T668" s="246">
        <f ca="1">+T669</f>
        <v>0</v>
      </c>
      <c r="U668" s="245">
        <f t="shared" ref="U668:U731" si="23">+IF(E668="Débitos",1,2)</f>
        <v>1</v>
      </c>
      <c r="V668" s="348" t="str">
        <f>+VLOOKUP(A668,bd_lista!$A$3:$E$590,5,FALSE)</f>
        <v>Gobiernos Autonomos Municipales</v>
      </c>
      <c r="W668" s="456" t="str">
        <f>+V668</f>
        <v>Gobiernos Autonomos Municipales</v>
      </c>
      <c r="X668" s="245">
        <f>+VLOOKUP(A668,[2]Sheet1!$A$13:$D$744,4,FALSE)</f>
        <v>0</v>
      </c>
      <c r="Y668" s="245" t="e">
        <f>+VLOOKUP(X668,bd_lista!$A$3:$C$590,3,FALSE)</f>
        <v>#N/A</v>
      </c>
      <c r="Z668" s="305">
        <f>+X668</f>
        <v>0</v>
      </c>
      <c r="AA668" s="306" t="e">
        <f>+Y668</f>
        <v>#N/A</v>
      </c>
    </row>
    <row r="669" spans="1:27" customFormat="1" ht="15" hidden="1" customHeight="1">
      <c r="A669" s="32">
        <v>1326</v>
      </c>
      <c r="B669" s="453"/>
      <c r="C669" s="250" t="str">
        <f>+VLOOKUP(A669,bd_lista!$A$3:$C$590,3,FALSE)</f>
        <v>Gobierno Autónomo Municipal de Tolata</v>
      </c>
      <c r="D669" s="455"/>
      <c r="E669" s="247" t="s">
        <v>1312</v>
      </c>
      <c r="F669" s="246">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6">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6">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6">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6">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6">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6">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6">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6">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6">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6">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6">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6">
        <f t="shared" ca="1" si="22"/>
        <v>0</v>
      </c>
      <c r="S669" s="253">
        <f ca="1">+R668+R669</f>
        <v>0</v>
      </c>
      <c r="T669" s="246">
        <f ca="1">+S669</f>
        <v>0</v>
      </c>
      <c r="U669" s="245">
        <f t="shared" si="23"/>
        <v>2</v>
      </c>
      <c r="V669" s="348" t="str">
        <f>+VLOOKUP(A669,bd_lista!$A$3:$E$590,5,FALSE)</f>
        <v>Gobiernos Autonomos Municipales</v>
      </c>
      <c r="W669" s="457"/>
      <c r="X669" s="245">
        <f>+VLOOKUP(A669,[2]Sheet1!$A$13:$D$744,4,FALSE)</f>
        <v>0</v>
      </c>
      <c r="Y669" s="245" t="e">
        <f>+VLOOKUP(X669,bd_lista!$A$3:$C$590,3,FALSE)</f>
        <v>#N/A</v>
      </c>
      <c r="Z669" s="303"/>
      <c r="AA669" s="304"/>
    </row>
    <row r="670" spans="1:27" customFormat="1" ht="15" hidden="1" customHeight="1">
      <c r="A670" s="32">
        <v>1327</v>
      </c>
      <c r="B670" s="452">
        <f>+A670</f>
        <v>1327</v>
      </c>
      <c r="C670" s="250" t="str">
        <f>+VLOOKUP(A670,bd_lista!$A$3:$C$590,3,FALSE)</f>
        <v>Gobierno Autónomo Municipal de Capinota</v>
      </c>
      <c r="D670" s="454" t="str">
        <f>+C670</f>
        <v>Gobierno Autónomo Municipal de Capinota</v>
      </c>
      <c r="E670" s="245" t="s">
        <v>1311</v>
      </c>
      <c r="F670" s="246">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6">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6">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6">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6">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6">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6">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6">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6">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6">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6">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6">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6">
        <f t="shared" ca="1" si="22"/>
        <v>0</v>
      </c>
      <c r="S670" s="253"/>
      <c r="T670" s="246">
        <f ca="1">+T671</f>
        <v>0</v>
      </c>
      <c r="U670" s="245">
        <f t="shared" si="23"/>
        <v>1</v>
      </c>
      <c r="V670" s="348" t="str">
        <f>+VLOOKUP(A670,bd_lista!$A$3:$E$590,5,FALSE)</f>
        <v>Gobiernos Autonomos Municipales</v>
      </c>
      <c r="W670" s="456" t="str">
        <f>+V670</f>
        <v>Gobiernos Autonomos Municipales</v>
      </c>
      <c r="X670" s="245">
        <f>+VLOOKUP(A670,[2]Sheet1!$A$13:$D$744,4,FALSE)</f>
        <v>0</v>
      </c>
      <c r="Y670" s="245" t="e">
        <f>+VLOOKUP(X670,bd_lista!$A$3:$C$590,3,FALSE)</f>
        <v>#N/A</v>
      </c>
      <c r="Z670" s="305">
        <f>+X670</f>
        <v>0</v>
      </c>
      <c r="AA670" s="306" t="e">
        <f>+Y670</f>
        <v>#N/A</v>
      </c>
    </row>
    <row r="671" spans="1:27" customFormat="1" ht="15" hidden="1" customHeight="1">
      <c r="A671" s="32">
        <v>1327</v>
      </c>
      <c r="B671" s="453"/>
      <c r="C671" s="250" t="str">
        <f>+VLOOKUP(A671,bd_lista!$A$3:$C$590,3,FALSE)</f>
        <v>Gobierno Autónomo Municipal de Capinota</v>
      </c>
      <c r="D671" s="455"/>
      <c r="E671" s="247" t="s">
        <v>1312</v>
      </c>
      <c r="F671" s="246">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6">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6">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6">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6">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6">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6">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6">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6">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6">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6">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6">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6">
        <f t="shared" ca="1" si="22"/>
        <v>0</v>
      </c>
      <c r="S671" s="253">
        <f ca="1">+R670+R671</f>
        <v>0</v>
      </c>
      <c r="T671" s="246">
        <f ca="1">+S671</f>
        <v>0</v>
      </c>
      <c r="U671" s="245">
        <f t="shared" si="23"/>
        <v>2</v>
      </c>
      <c r="V671" s="348" t="str">
        <f>+VLOOKUP(A671,bd_lista!$A$3:$E$590,5,FALSE)</f>
        <v>Gobiernos Autonomos Municipales</v>
      </c>
      <c r="W671" s="457"/>
      <c r="X671" s="245">
        <f>+VLOOKUP(A671,[2]Sheet1!$A$13:$D$744,4,FALSE)</f>
        <v>0</v>
      </c>
      <c r="Y671" s="245" t="e">
        <f>+VLOOKUP(X671,bd_lista!$A$3:$C$590,3,FALSE)</f>
        <v>#N/A</v>
      </c>
      <c r="Z671" s="303"/>
      <c r="AA671" s="304"/>
    </row>
    <row r="672" spans="1:27" customFormat="1" ht="15" hidden="1" customHeight="1">
      <c r="A672" s="32">
        <v>1328</v>
      </c>
      <c r="B672" s="452">
        <f>+A672</f>
        <v>1328</v>
      </c>
      <c r="C672" s="250" t="str">
        <f>+VLOOKUP(A672,bd_lista!$A$3:$C$590,3,FALSE)</f>
        <v>Gobierno Autónomo Municipal de Santivañez</v>
      </c>
      <c r="D672" s="454" t="str">
        <f>+C672</f>
        <v>Gobierno Autónomo Municipal de Santivañez</v>
      </c>
      <c r="E672" s="245" t="s">
        <v>1311</v>
      </c>
      <c r="F672" s="246">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6">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6">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6">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6">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6">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6">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6">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6">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6">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6">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6">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6">
        <f t="shared" ca="1" si="22"/>
        <v>0</v>
      </c>
      <c r="S672" s="253"/>
      <c r="T672" s="246">
        <f ca="1">+T673</f>
        <v>0</v>
      </c>
      <c r="U672" s="245">
        <f t="shared" si="23"/>
        <v>1</v>
      </c>
      <c r="V672" s="348" t="str">
        <f>+VLOOKUP(A672,bd_lista!$A$3:$E$590,5,FALSE)</f>
        <v>Gobiernos Autonomos Municipales</v>
      </c>
      <c r="W672" s="456" t="str">
        <f>+V672</f>
        <v>Gobiernos Autonomos Municipales</v>
      </c>
      <c r="X672" s="245">
        <f>+VLOOKUP(A672,[2]Sheet1!$A$13:$D$744,4,FALSE)</f>
        <v>0</v>
      </c>
      <c r="Y672" s="245" t="e">
        <f>+VLOOKUP(X672,bd_lista!$A$3:$C$590,3,FALSE)</f>
        <v>#N/A</v>
      </c>
      <c r="Z672" s="305">
        <f>+X672</f>
        <v>0</v>
      </c>
      <c r="AA672" s="306" t="e">
        <f>+Y672</f>
        <v>#N/A</v>
      </c>
    </row>
    <row r="673" spans="1:27" customFormat="1" ht="15" hidden="1" customHeight="1">
      <c r="A673" s="32">
        <v>1328</v>
      </c>
      <c r="B673" s="453"/>
      <c r="C673" s="250" t="str">
        <f>+VLOOKUP(A673,bd_lista!$A$3:$C$590,3,FALSE)</f>
        <v>Gobierno Autónomo Municipal de Santivañez</v>
      </c>
      <c r="D673" s="455"/>
      <c r="E673" s="247" t="s">
        <v>1312</v>
      </c>
      <c r="F673" s="246">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6">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6">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6">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6">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6">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6">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6">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6">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6">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6">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6">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6">
        <f t="shared" ca="1" si="22"/>
        <v>0</v>
      </c>
      <c r="S673" s="253">
        <f ca="1">+R672+R673</f>
        <v>0</v>
      </c>
      <c r="T673" s="246">
        <f ca="1">+S673</f>
        <v>0</v>
      </c>
      <c r="U673" s="245">
        <f t="shared" si="23"/>
        <v>2</v>
      </c>
      <c r="V673" s="348" t="str">
        <f>+VLOOKUP(A673,bd_lista!$A$3:$E$590,5,FALSE)</f>
        <v>Gobiernos Autonomos Municipales</v>
      </c>
      <c r="W673" s="457"/>
      <c r="X673" s="245">
        <f>+VLOOKUP(A673,[2]Sheet1!$A$13:$D$744,4,FALSE)</f>
        <v>0</v>
      </c>
      <c r="Y673" s="245" t="e">
        <f>+VLOOKUP(X673,bd_lista!$A$3:$C$590,3,FALSE)</f>
        <v>#N/A</v>
      </c>
      <c r="Z673" s="303"/>
      <c r="AA673" s="304"/>
    </row>
    <row r="674" spans="1:27" customFormat="1" ht="15" hidden="1" customHeight="1">
      <c r="A674" s="32">
        <v>1329</v>
      </c>
      <c r="B674" s="452">
        <f>+A674</f>
        <v>1329</v>
      </c>
      <c r="C674" s="250" t="str">
        <f>+VLOOKUP(A674,bd_lista!$A$3:$C$590,3,FALSE)</f>
        <v>Gobierno Autónomo Municipal de Sicaya</v>
      </c>
      <c r="D674" s="454" t="str">
        <f>+C674</f>
        <v>Gobierno Autónomo Municipal de Sicaya</v>
      </c>
      <c r="E674" s="245" t="s">
        <v>1311</v>
      </c>
      <c r="F674" s="246">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6">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6">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6">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6">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6">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6">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6">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6">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6">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6">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6">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6">
        <f t="shared" ca="1" si="22"/>
        <v>0</v>
      </c>
      <c r="S674" s="253"/>
      <c r="T674" s="246">
        <f ca="1">+T675</f>
        <v>0</v>
      </c>
      <c r="U674" s="245">
        <f t="shared" si="23"/>
        <v>1</v>
      </c>
      <c r="V674" s="348" t="str">
        <f>+VLOOKUP(A674,bd_lista!$A$3:$E$590,5,FALSE)</f>
        <v>Gobiernos Autonomos Municipales</v>
      </c>
      <c r="W674" s="456" t="str">
        <f>+V674</f>
        <v>Gobiernos Autonomos Municipales</v>
      </c>
      <c r="X674" s="245">
        <f>+VLOOKUP(A674,[2]Sheet1!$A$13:$D$744,4,FALSE)</f>
        <v>0</v>
      </c>
      <c r="Y674" s="245" t="e">
        <f>+VLOOKUP(X674,bd_lista!$A$3:$C$590,3,FALSE)</f>
        <v>#N/A</v>
      </c>
      <c r="Z674" s="305">
        <f>+X674</f>
        <v>0</v>
      </c>
      <c r="AA674" s="306" t="e">
        <f>+Y674</f>
        <v>#N/A</v>
      </c>
    </row>
    <row r="675" spans="1:27" customFormat="1" ht="15" hidden="1" customHeight="1">
      <c r="A675" s="32">
        <v>1329</v>
      </c>
      <c r="B675" s="453"/>
      <c r="C675" s="250" t="str">
        <f>+VLOOKUP(A675,bd_lista!$A$3:$C$590,3,FALSE)</f>
        <v>Gobierno Autónomo Municipal de Sicaya</v>
      </c>
      <c r="D675" s="455"/>
      <c r="E675" s="247" t="s">
        <v>1312</v>
      </c>
      <c r="F675" s="246">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6">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6">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6">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6">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6">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6">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6">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6">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6">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6">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6">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6">
        <f t="shared" ca="1" si="22"/>
        <v>0</v>
      </c>
      <c r="S675" s="253">
        <f ca="1">+R674+R675</f>
        <v>0</v>
      </c>
      <c r="T675" s="246">
        <f ca="1">+S675</f>
        <v>0</v>
      </c>
      <c r="U675" s="245">
        <f t="shared" si="23"/>
        <v>2</v>
      </c>
      <c r="V675" s="348" t="str">
        <f>+VLOOKUP(A675,bd_lista!$A$3:$E$590,5,FALSE)</f>
        <v>Gobiernos Autonomos Municipales</v>
      </c>
      <c r="W675" s="457"/>
      <c r="X675" s="245">
        <f>+VLOOKUP(A675,[2]Sheet1!$A$13:$D$744,4,FALSE)</f>
        <v>0</v>
      </c>
      <c r="Y675" s="245" t="e">
        <f>+VLOOKUP(X675,bd_lista!$A$3:$C$590,3,FALSE)</f>
        <v>#N/A</v>
      </c>
      <c r="Z675" s="303"/>
      <c r="AA675" s="304"/>
    </row>
    <row r="676" spans="1:27" customFormat="1" ht="15" hidden="1" customHeight="1">
      <c r="A676" s="32">
        <v>1330</v>
      </c>
      <c r="B676" s="452">
        <f>+A676</f>
        <v>1330</v>
      </c>
      <c r="C676" s="250" t="str">
        <f>+VLOOKUP(A676,bd_lista!$A$3:$C$590,3,FALSE)</f>
        <v>Gobierno Autónomo Municipal de Tapacari</v>
      </c>
      <c r="D676" s="454" t="str">
        <f>+C676</f>
        <v>Gobierno Autónomo Municipal de Tapacari</v>
      </c>
      <c r="E676" s="245" t="s">
        <v>1311</v>
      </c>
      <c r="F676" s="246">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6">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6">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6">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6">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6">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6">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6">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6">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6">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6">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6">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6">
        <f t="shared" ca="1" si="22"/>
        <v>0</v>
      </c>
      <c r="S676" s="253"/>
      <c r="T676" s="246">
        <f ca="1">+T677</f>
        <v>0</v>
      </c>
      <c r="U676" s="245">
        <f t="shared" si="23"/>
        <v>1</v>
      </c>
      <c r="V676" s="348" t="str">
        <f>+VLOOKUP(A676,bd_lista!$A$3:$E$590,5,FALSE)</f>
        <v>Gobiernos Autonomos Municipales</v>
      </c>
      <c r="W676" s="456" t="str">
        <f>+V676</f>
        <v>Gobiernos Autonomos Municipales</v>
      </c>
      <c r="X676" s="245">
        <f>+VLOOKUP(A676,[2]Sheet1!$A$13:$D$744,4,FALSE)</f>
        <v>0</v>
      </c>
      <c r="Y676" s="245" t="e">
        <f>+VLOOKUP(X676,bd_lista!$A$3:$C$590,3,FALSE)</f>
        <v>#N/A</v>
      </c>
      <c r="Z676" s="305">
        <f>+X676</f>
        <v>0</v>
      </c>
      <c r="AA676" s="306" t="e">
        <f>+Y676</f>
        <v>#N/A</v>
      </c>
    </row>
    <row r="677" spans="1:27" customFormat="1" ht="15" hidden="1" customHeight="1">
      <c r="A677" s="32">
        <v>1330</v>
      </c>
      <c r="B677" s="453"/>
      <c r="C677" s="250" t="str">
        <f>+VLOOKUP(A677,bd_lista!$A$3:$C$590,3,FALSE)</f>
        <v>Gobierno Autónomo Municipal de Tapacari</v>
      </c>
      <c r="D677" s="455"/>
      <c r="E677" s="247" t="s">
        <v>1312</v>
      </c>
      <c r="F677" s="246">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6">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6">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6">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6">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6">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6">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6">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6">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6">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6">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6">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6">
        <f t="shared" ca="1" si="22"/>
        <v>0</v>
      </c>
      <c r="S677" s="253">
        <f ca="1">+R676+R677</f>
        <v>0</v>
      </c>
      <c r="T677" s="246">
        <f ca="1">+S677</f>
        <v>0</v>
      </c>
      <c r="U677" s="245">
        <f t="shared" si="23"/>
        <v>2</v>
      </c>
      <c r="V677" s="348" t="str">
        <f>+VLOOKUP(A677,bd_lista!$A$3:$E$590,5,FALSE)</f>
        <v>Gobiernos Autonomos Municipales</v>
      </c>
      <c r="W677" s="457"/>
      <c r="X677" s="245">
        <f>+VLOOKUP(A677,[2]Sheet1!$A$13:$D$744,4,FALSE)</f>
        <v>0</v>
      </c>
      <c r="Y677" s="245" t="e">
        <f>+VLOOKUP(X677,bd_lista!$A$3:$C$590,3,FALSE)</f>
        <v>#N/A</v>
      </c>
      <c r="Z677" s="303"/>
      <c r="AA677" s="304"/>
    </row>
    <row r="678" spans="1:27" customFormat="1" ht="15" hidden="1" customHeight="1">
      <c r="A678" s="32">
        <v>1331</v>
      </c>
      <c r="B678" s="452">
        <f>+A678</f>
        <v>1331</v>
      </c>
      <c r="C678" s="250" t="str">
        <f>+VLOOKUP(A678,bd_lista!$A$3:$C$590,3,FALSE)</f>
        <v>Gobierno Autónomo Municipal de Totora</v>
      </c>
      <c r="D678" s="454" t="str">
        <f>+C678</f>
        <v>Gobierno Autónomo Municipal de Totora</v>
      </c>
      <c r="E678" s="245" t="s">
        <v>1311</v>
      </c>
      <c r="F678" s="246">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6">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6">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6">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6">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6">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6">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6">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6">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6">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6">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6">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6">
        <f t="shared" ca="1" si="22"/>
        <v>0</v>
      </c>
      <c r="S678" s="253"/>
      <c r="T678" s="246">
        <f ca="1">+T679</f>
        <v>0</v>
      </c>
      <c r="U678" s="245">
        <f t="shared" si="23"/>
        <v>1</v>
      </c>
      <c r="V678" s="348" t="str">
        <f>+VLOOKUP(A678,bd_lista!$A$3:$E$590,5,FALSE)</f>
        <v>Gobiernos Autonomos Municipales</v>
      </c>
      <c r="W678" s="456" t="str">
        <f>+V678</f>
        <v>Gobiernos Autonomos Municipales</v>
      </c>
      <c r="X678" s="245">
        <f>+VLOOKUP(A678,[2]Sheet1!$A$13:$D$744,4,FALSE)</f>
        <v>0</v>
      </c>
      <c r="Y678" s="245" t="e">
        <f>+VLOOKUP(X678,bd_lista!$A$3:$C$590,3,FALSE)</f>
        <v>#N/A</v>
      </c>
      <c r="Z678" s="305">
        <f>+X678</f>
        <v>0</v>
      </c>
      <c r="AA678" s="306" t="e">
        <f>+Y678</f>
        <v>#N/A</v>
      </c>
    </row>
    <row r="679" spans="1:27" customFormat="1" ht="15" hidden="1" customHeight="1">
      <c r="A679" s="32">
        <v>1331</v>
      </c>
      <c r="B679" s="453"/>
      <c r="C679" s="250" t="str">
        <f>+VLOOKUP(A679,bd_lista!$A$3:$C$590,3,FALSE)</f>
        <v>Gobierno Autónomo Municipal de Totora</v>
      </c>
      <c r="D679" s="455"/>
      <c r="E679" s="247" t="s">
        <v>1312</v>
      </c>
      <c r="F679" s="246">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6">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6">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6">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6">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6">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6">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6">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6">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6">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6">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6">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6">
        <f t="shared" ca="1" si="22"/>
        <v>0</v>
      </c>
      <c r="S679" s="253">
        <f ca="1">+R678+R679</f>
        <v>0</v>
      </c>
      <c r="T679" s="246">
        <f ca="1">+S679</f>
        <v>0</v>
      </c>
      <c r="U679" s="245">
        <f t="shared" si="23"/>
        <v>2</v>
      </c>
      <c r="V679" s="348" t="str">
        <f>+VLOOKUP(A679,bd_lista!$A$3:$E$590,5,FALSE)</f>
        <v>Gobiernos Autonomos Municipales</v>
      </c>
      <c r="W679" s="457"/>
      <c r="X679" s="245">
        <f>+VLOOKUP(A679,[2]Sheet1!$A$13:$D$744,4,FALSE)</f>
        <v>0</v>
      </c>
      <c r="Y679" s="245" t="e">
        <f>+VLOOKUP(X679,bd_lista!$A$3:$C$590,3,FALSE)</f>
        <v>#N/A</v>
      </c>
      <c r="Z679" s="303"/>
      <c r="AA679" s="304"/>
    </row>
    <row r="680" spans="1:27" customFormat="1" ht="15" hidden="1" customHeight="1">
      <c r="A680" s="32">
        <v>1332</v>
      </c>
      <c r="B680" s="452">
        <f>+A680</f>
        <v>1332</v>
      </c>
      <c r="C680" s="250" t="str">
        <f>+VLOOKUP(A680,bd_lista!$A$3:$C$590,3,FALSE)</f>
        <v>Gobierno Autónomo Municipal de Pojo</v>
      </c>
      <c r="D680" s="454" t="str">
        <f>+C680</f>
        <v>Gobierno Autónomo Municipal de Pojo</v>
      </c>
      <c r="E680" s="245" t="s">
        <v>1311</v>
      </c>
      <c r="F680" s="246">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6">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6">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6">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6">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6">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6">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6">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6">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6">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6">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6">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6">
        <f t="shared" ca="1" si="22"/>
        <v>0</v>
      </c>
      <c r="S680" s="253"/>
      <c r="T680" s="246">
        <f ca="1">+T681</f>
        <v>0</v>
      </c>
      <c r="U680" s="245">
        <f t="shared" si="23"/>
        <v>1</v>
      </c>
      <c r="V680" s="348" t="str">
        <f>+VLOOKUP(A680,bd_lista!$A$3:$E$590,5,FALSE)</f>
        <v>Gobiernos Autonomos Municipales</v>
      </c>
      <c r="W680" s="456" t="str">
        <f>+V680</f>
        <v>Gobiernos Autonomos Municipales</v>
      </c>
      <c r="X680" s="245">
        <f>+VLOOKUP(A680,[2]Sheet1!$A$13:$D$744,4,FALSE)</f>
        <v>0</v>
      </c>
      <c r="Y680" s="245" t="e">
        <f>+VLOOKUP(X680,bd_lista!$A$3:$C$590,3,FALSE)</f>
        <v>#N/A</v>
      </c>
      <c r="Z680" s="305">
        <f>+X680</f>
        <v>0</v>
      </c>
      <c r="AA680" s="306" t="e">
        <f>+Y680</f>
        <v>#N/A</v>
      </c>
    </row>
    <row r="681" spans="1:27" customFormat="1" ht="15" hidden="1" customHeight="1">
      <c r="A681" s="32">
        <v>1332</v>
      </c>
      <c r="B681" s="453"/>
      <c r="C681" s="250" t="str">
        <f>+VLOOKUP(A681,bd_lista!$A$3:$C$590,3,FALSE)</f>
        <v>Gobierno Autónomo Municipal de Pojo</v>
      </c>
      <c r="D681" s="455"/>
      <c r="E681" s="247" t="s">
        <v>1312</v>
      </c>
      <c r="F681" s="246">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6">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6">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6">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6">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6">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6">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6">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6">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6">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6">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6">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6">
        <f t="shared" ca="1" si="22"/>
        <v>0</v>
      </c>
      <c r="S681" s="253">
        <f ca="1">+R680+R681</f>
        <v>0</v>
      </c>
      <c r="T681" s="246">
        <f ca="1">+S681</f>
        <v>0</v>
      </c>
      <c r="U681" s="245">
        <f t="shared" si="23"/>
        <v>2</v>
      </c>
      <c r="V681" s="348" t="str">
        <f>+VLOOKUP(A681,bd_lista!$A$3:$E$590,5,FALSE)</f>
        <v>Gobiernos Autonomos Municipales</v>
      </c>
      <c r="W681" s="457"/>
      <c r="X681" s="245">
        <f>+VLOOKUP(A681,[2]Sheet1!$A$13:$D$744,4,FALSE)</f>
        <v>0</v>
      </c>
      <c r="Y681" s="245" t="e">
        <f>+VLOOKUP(X681,bd_lista!$A$3:$C$590,3,FALSE)</f>
        <v>#N/A</v>
      </c>
      <c r="Z681" s="303"/>
      <c r="AA681" s="304"/>
    </row>
    <row r="682" spans="1:27" customFormat="1" ht="15" hidden="1" customHeight="1">
      <c r="A682" s="254">
        <v>1333</v>
      </c>
      <c r="B682" s="452">
        <f>+A682</f>
        <v>1333</v>
      </c>
      <c r="C682" s="250" t="str">
        <f>+VLOOKUP(A682,bd_lista!$A$3:$C$590,3,FALSE)</f>
        <v>Gobierno Autónomo Municipal de Pocona</v>
      </c>
      <c r="D682" s="454" t="str">
        <f>+C682</f>
        <v>Gobierno Autónomo Municipal de Pocona</v>
      </c>
      <c r="E682" s="245" t="s">
        <v>1311</v>
      </c>
      <c r="F682" s="246">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6">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6">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6">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6">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6">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6">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6">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6">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6">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6">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6">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6">
        <f t="shared" ca="1" si="22"/>
        <v>0</v>
      </c>
      <c r="S682" s="253"/>
      <c r="T682" s="246">
        <f ca="1">+T683</f>
        <v>0</v>
      </c>
      <c r="U682" s="245">
        <f t="shared" si="23"/>
        <v>1</v>
      </c>
      <c r="V682" s="348" t="str">
        <f>+VLOOKUP(A682,bd_lista!$A$3:$E$590,5,FALSE)</f>
        <v>Gobiernos Autonomos Municipales</v>
      </c>
      <c r="W682" s="456" t="str">
        <f>+V682</f>
        <v>Gobiernos Autonomos Municipales</v>
      </c>
      <c r="X682" s="245">
        <f>+VLOOKUP(A682,[2]Sheet1!$A$13:$D$744,4,FALSE)</f>
        <v>0</v>
      </c>
      <c r="Y682" s="245" t="e">
        <f>+VLOOKUP(X682,bd_lista!$A$3:$C$590,3,FALSE)</f>
        <v>#N/A</v>
      </c>
      <c r="Z682" s="305">
        <f>+X682</f>
        <v>0</v>
      </c>
      <c r="AA682" s="306" t="e">
        <f>+Y682</f>
        <v>#N/A</v>
      </c>
    </row>
    <row r="683" spans="1:27" customFormat="1" ht="15" hidden="1" customHeight="1">
      <c r="A683" s="255">
        <v>1333</v>
      </c>
      <c r="B683" s="453"/>
      <c r="C683" s="250" t="str">
        <f>+VLOOKUP(A683,bd_lista!$A$3:$C$590,3,FALSE)</f>
        <v>Gobierno Autónomo Municipal de Pocona</v>
      </c>
      <c r="D683" s="455"/>
      <c r="E683" s="247" t="s">
        <v>1312</v>
      </c>
      <c r="F683" s="246">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6">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6">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6">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6">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6">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6">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6">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6">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6">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6">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6">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6">
        <f t="shared" ca="1" si="22"/>
        <v>0</v>
      </c>
      <c r="S683" s="253">
        <f ca="1">+R682+R683</f>
        <v>0</v>
      </c>
      <c r="T683" s="246">
        <f ca="1">+S683</f>
        <v>0</v>
      </c>
      <c r="U683" s="245">
        <f t="shared" si="23"/>
        <v>2</v>
      </c>
      <c r="V683" s="348" t="str">
        <f>+VLOOKUP(A683,bd_lista!$A$3:$E$590,5,FALSE)</f>
        <v>Gobiernos Autonomos Municipales</v>
      </c>
      <c r="W683" s="457"/>
      <c r="X683" s="245">
        <f>+VLOOKUP(A683,[2]Sheet1!$A$13:$D$744,4,FALSE)</f>
        <v>0</v>
      </c>
      <c r="Y683" s="245" t="e">
        <f>+VLOOKUP(X683,bd_lista!$A$3:$C$590,3,FALSE)</f>
        <v>#N/A</v>
      </c>
      <c r="Z683" s="303"/>
      <c r="AA683" s="304"/>
    </row>
    <row r="684" spans="1:27" customFormat="1" ht="15" hidden="1" customHeight="1">
      <c r="A684" s="32">
        <v>1334</v>
      </c>
      <c r="B684" s="452">
        <f>+A684</f>
        <v>1334</v>
      </c>
      <c r="C684" s="250" t="str">
        <f>+VLOOKUP(A684,bd_lista!$A$3:$C$590,3,FALSE)</f>
        <v>Gobierno Autónomo Municipal de Chimoré</v>
      </c>
      <c r="D684" s="454" t="str">
        <f>+C684</f>
        <v>Gobierno Autónomo Municipal de Chimoré</v>
      </c>
      <c r="E684" s="245" t="s">
        <v>1311</v>
      </c>
      <c r="F684" s="246">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6">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6">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6">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6">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6">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6">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6">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6">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6">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6">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6">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6">
        <f t="shared" ca="1" si="22"/>
        <v>0</v>
      </c>
      <c r="S684" s="253"/>
      <c r="T684" s="246">
        <f ca="1">+T685</f>
        <v>0</v>
      </c>
      <c r="U684" s="245">
        <f t="shared" si="23"/>
        <v>1</v>
      </c>
      <c r="V684" s="348" t="str">
        <f>+VLOOKUP(A684,bd_lista!$A$3:$E$590,5,FALSE)</f>
        <v>Gobiernos Autonomos Municipales</v>
      </c>
      <c r="W684" s="456" t="str">
        <f>+V684</f>
        <v>Gobiernos Autonomos Municipales</v>
      </c>
      <c r="X684" s="245">
        <f>+VLOOKUP(A684,[2]Sheet1!$A$13:$D$744,4,FALSE)</f>
        <v>0</v>
      </c>
      <c r="Y684" s="245" t="e">
        <f>+VLOOKUP(X684,bd_lista!$A$3:$C$590,3,FALSE)</f>
        <v>#N/A</v>
      </c>
      <c r="Z684" s="305">
        <f>+X684</f>
        <v>0</v>
      </c>
      <c r="AA684" s="306" t="e">
        <f>+Y684</f>
        <v>#N/A</v>
      </c>
    </row>
    <row r="685" spans="1:27" customFormat="1" ht="15" hidden="1" customHeight="1">
      <c r="A685" s="32">
        <v>1334</v>
      </c>
      <c r="B685" s="453"/>
      <c r="C685" s="250" t="str">
        <f>+VLOOKUP(A685,bd_lista!$A$3:$C$590,3,FALSE)</f>
        <v>Gobierno Autónomo Municipal de Chimoré</v>
      </c>
      <c r="D685" s="455"/>
      <c r="E685" s="247" t="s">
        <v>1312</v>
      </c>
      <c r="F685" s="246">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6">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6">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6">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6">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6">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6">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6">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6">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6">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6">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6">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6">
        <f t="shared" ca="1" si="22"/>
        <v>0</v>
      </c>
      <c r="S685" s="253">
        <f ca="1">+R684+R685</f>
        <v>0</v>
      </c>
      <c r="T685" s="246">
        <f ca="1">+S685</f>
        <v>0</v>
      </c>
      <c r="U685" s="245">
        <f t="shared" si="23"/>
        <v>2</v>
      </c>
      <c r="V685" s="348" t="str">
        <f>+VLOOKUP(A685,bd_lista!$A$3:$E$590,5,FALSE)</f>
        <v>Gobiernos Autonomos Municipales</v>
      </c>
      <c r="W685" s="457"/>
      <c r="X685" s="245">
        <f>+VLOOKUP(A685,[2]Sheet1!$A$13:$D$744,4,FALSE)</f>
        <v>0</v>
      </c>
      <c r="Y685" s="245" t="e">
        <f>+VLOOKUP(X685,bd_lista!$A$3:$C$590,3,FALSE)</f>
        <v>#N/A</v>
      </c>
      <c r="Z685" s="303"/>
      <c r="AA685" s="304"/>
    </row>
    <row r="686" spans="1:27" customFormat="1" ht="15" hidden="1" customHeight="1">
      <c r="A686" s="32">
        <v>1335</v>
      </c>
      <c r="B686" s="452">
        <f>+A686</f>
        <v>1335</v>
      </c>
      <c r="C686" s="250" t="str">
        <f>+VLOOKUP(A686,bd_lista!$A$3:$C$590,3,FALSE)</f>
        <v>Gobierno Autónomo Municipal de Puerto Villarroel</v>
      </c>
      <c r="D686" s="454" t="str">
        <f>+C686</f>
        <v>Gobierno Autónomo Municipal de Puerto Villarroel</v>
      </c>
      <c r="E686" s="245" t="s">
        <v>1311</v>
      </c>
      <c r="F686" s="246">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6">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6">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6">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6">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6">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6">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6">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6">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6">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6">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6">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6">
        <f t="shared" ca="1" si="22"/>
        <v>0</v>
      </c>
      <c r="S686" s="253"/>
      <c r="T686" s="246">
        <f ca="1">+T687</f>
        <v>0</v>
      </c>
      <c r="U686" s="245">
        <f t="shared" si="23"/>
        <v>1</v>
      </c>
      <c r="V686" s="348" t="str">
        <f>+VLOOKUP(A686,bd_lista!$A$3:$E$590,5,FALSE)</f>
        <v>Gobiernos Autonomos Municipales</v>
      </c>
      <c r="W686" s="456" t="str">
        <f>+V686</f>
        <v>Gobiernos Autonomos Municipales</v>
      </c>
      <c r="X686" s="245">
        <f>+VLOOKUP(A686,[2]Sheet1!$A$13:$D$744,4,FALSE)</f>
        <v>0</v>
      </c>
      <c r="Y686" s="245" t="e">
        <f>+VLOOKUP(X686,bd_lista!$A$3:$C$590,3,FALSE)</f>
        <v>#N/A</v>
      </c>
      <c r="Z686" s="305">
        <f>+X686</f>
        <v>0</v>
      </c>
      <c r="AA686" s="306" t="e">
        <f>+Y686</f>
        <v>#N/A</v>
      </c>
    </row>
    <row r="687" spans="1:27" customFormat="1" ht="15" hidden="1" customHeight="1">
      <c r="A687" s="32">
        <v>1335</v>
      </c>
      <c r="B687" s="453"/>
      <c r="C687" s="250" t="str">
        <f>+VLOOKUP(A687,bd_lista!$A$3:$C$590,3,FALSE)</f>
        <v>Gobierno Autónomo Municipal de Puerto Villarroel</v>
      </c>
      <c r="D687" s="455"/>
      <c r="E687" s="247" t="s">
        <v>1312</v>
      </c>
      <c r="F687" s="246">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6">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6">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6">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6">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6">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6">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6">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6">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6">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6">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6">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6">
        <f t="shared" ca="1" si="22"/>
        <v>0</v>
      </c>
      <c r="S687" s="253">
        <f ca="1">+R686+R687</f>
        <v>0</v>
      </c>
      <c r="T687" s="246">
        <f ca="1">+S687</f>
        <v>0</v>
      </c>
      <c r="U687" s="245">
        <f t="shared" si="23"/>
        <v>2</v>
      </c>
      <c r="V687" s="348" t="str">
        <f>+VLOOKUP(A687,bd_lista!$A$3:$E$590,5,FALSE)</f>
        <v>Gobiernos Autonomos Municipales</v>
      </c>
      <c r="W687" s="457"/>
      <c r="X687" s="245">
        <f>+VLOOKUP(A687,[2]Sheet1!$A$13:$D$744,4,FALSE)</f>
        <v>0</v>
      </c>
      <c r="Y687" s="245" t="e">
        <f>+VLOOKUP(X687,bd_lista!$A$3:$C$590,3,FALSE)</f>
        <v>#N/A</v>
      </c>
      <c r="Z687" s="303"/>
      <c r="AA687" s="304"/>
    </row>
    <row r="688" spans="1:27" customFormat="1" ht="15" hidden="1" customHeight="1">
      <c r="A688" s="32">
        <v>1336</v>
      </c>
      <c r="B688" s="452">
        <f>+A688</f>
        <v>1336</v>
      </c>
      <c r="C688" s="250" t="str">
        <f>+VLOOKUP(A688,bd_lista!$A$3:$C$590,3,FALSE)</f>
        <v>Gobierno Autónomo Municipal de Arani</v>
      </c>
      <c r="D688" s="454" t="str">
        <f>+C688</f>
        <v>Gobierno Autónomo Municipal de Arani</v>
      </c>
      <c r="E688" s="245" t="s">
        <v>1311</v>
      </c>
      <c r="F688" s="246">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6">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6">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6">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6">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6">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6">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6">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6">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6">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6">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6">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6">
        <f t="shared" ca="1" si="22"/>
        <v>0</v>
      </c>
      <c r="S688" s="253"/>
      <c r="T688" s="246">
        <f ca="1">+T689</f>
        <v>0</v>
      </c>
      <c r="U688" s="245">
        <f t="shared" si="23"/>
        <v>1</v>
      </c>
      <c r="V688" s="348" t="str">
        <f>+VLOOKUP(A688,bd_lista!$A$3:$E$590,5,FALSE)</f>
        <v>Gobiernos Autonomos Municipales</v>
      </c>
      <c r="W688" s="456" t="str">
        <f>+V688</f>
        <v>Gobiernos Autonomos Municipales</v>
      </c>
      <c r="X688" s="245">
        <f>+VLOOKUP(A688,[2]Sheet1!$A$13:$D$744,4,FALSE)</f>
        <v>0</v>
      </c>
      <c r="Y688" s="245" t="e">
        <f>+VLOOKUP(X688,bd_lista!$A$3:$C$590,3,FALSE)</f>
        <v>#N/A</v>
      </c>
      <c r="Z688" s="305">
        <f>+X688</f>
        <v>0</v>
      </c>
      <c r="AA688" s="306" t="e">
        <f>+Y688</f>
        <v>#N/A</v>
      </c>
    </row>
    <row r="689" spans="1:27" customFormat="1" ht="15" hidden="1" customHeight="1">
      <c r="A689" s="32">
        <v>1336</v>
      </c>
      <c r="B689" s="453"/>
      <c r="C689" s="250" t="str">
        <f>+VLOOKUP(A689,bd_lista!$A$3:$C$590,3,FALSE)</f>
        <v>Gobierno Autónomo Municipal de Arani</v>
      </c>
      <c r="D689" s="455"/>
      <c r="E689" s="247" t="s">
        <v>1312</v>
      </c>
      <c r="F689" s="246">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6">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6">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6">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6">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6">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6">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6">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6">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6">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6">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6">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6">
        <f t="shared" ca="1" si="22"/>
        <v>0</v>
      </c>
      <c r="S689" s="253">
        <f ca="1">+R688+R689</f>
        <v>0</v>
      </c>
      <c r="T689" s="246">
        <f ca="1">+S689</f>
        <v>0</v>
      </c>
      <c r="U689" s="245">
        <f t="shared" si="23"/>
        <v>2</v>
      </c>
      <c r="V689" s="348" t="str">
        <f>+VLOOKUP(A689,bd_lista!$A$3:$E$590,5,FALSE)</f>
        <v>Gobiernos Autonomos Municipales</v>
      </c>
      <c r="W689" s="457"/>
      <c r="X689" s="245">
        <f>+VLOOKUP(A689,[2]Sheet1!$A$13:$D$744,4,FALSE)</f>
        <v>0</v>
      </c>
      <c r="Y689" s="245" t="e">
        <f>+VLOOKUP(X689,bd_lista!$A$3:$C$590,3,FALSE)</f>
        <v>#N/A</v>
      </c>
      <c r="Z689" s="303"/>
      <c r="AA689" s="304"/>
    </row>
    <row r="690" spans="1:27" customFormat="1" ht="15" hidden="1" customHeight="1">
      <c r="A690" s="32">
        <v>1337</v>
      </c>
      <c r="B690" s="452">
        <f>+A690</f>
        <v>1337</v>
      </c>
      <c r="C690" s="250" t="str">
        <f>+VLOOKUP(A690,bd_lista!$A$3:$C$590,3,FALSE)</f>
        <v>Gobierno Autónomo Municipal de Vacas</v>
      </c>
      <c r="D690" s="454" t="str">
        <f>+C690</f>
        <v>Gobierno Autónomo Municipal de Vacas</v>
      </c>
      <c r="E690" s="245" t="s">
        <v>1311</v>
      </c>
      <c r="F690" s="246">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6">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6">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6">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6">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6">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6">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6">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6">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6">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6">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6">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6">
        <f t="shared" ca="1" si="22"/>
        <v>0</v>
      </c>
      <c r="S690" s="253"/>
      <c r="T690" s="246">
        <f ca="1">+T691</f>
        <v>0</v>
      </c>
      <c r="U690" s="245">
        <f t="shared" si="23"/>
        <v>1</v>
      </c>
      <c r="V690" s="348" t="str">
        <f>+VLOOKUP(A690,bd_lista!$A$3:$E$590,5,FALSE)</f>
        <v>Gobiernos Autonomos Municipales</v>
      </c>
      <c r="W690" s="456" t="str">
        <f>+V690</f>
        <v>Gobiernos Autonomos Municipales</v>
      </c>
      <c r="X690" s="245">
        <f>+VLOOKUP(A690,[2]Sheet1!$A$13:$D$744,4,FALSE)</f>
        <v>0</v>
      </c>
      <c r="Y690" s="245" t="e">
        <f>+VLOOKUP(X690,bd_lista!$A$3:$C$590,3,FALSE)</f>
        <v>#N/A</v>
      </c>
      <c r="Z690" s="305">
        <f>+X690</f>
        <v>0</v>
      </c>
      <c r="AA690" s="306" t="e">
        <f>+Y690</f>
        <v>#N/A</v>
      </c>
    </row>
    <row r="691" spans="1:27" customFormat="1" ht="15" hidden="1" customHeight="1">
      <c r="A691" s="32">
        <v>1337</v>
      </c>
      <c r="B691" s="453"/>
      <c r="C691" s="250" t="str">
        <f>+VLOOKUP(A691,bd_lista!$A$3:$C$590,3,FALSE)</f>
        <v>Gobierno Autónomo Municipal de Vacas</v>
      </c>
      <c r="D691" s="455"/>
      <c r="E691" s="247" t="s">
        <v>1312</v>
      </c>
      <c r="F691" s="246">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6">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6">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6">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6">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6">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6">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6">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6">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6">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6">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6">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6">
        <f t="shared" ca="1" si="22"/>
        <v>0</v>
      </c>
      <c r="S691" s="253">
        <f ca="1">+R690+R691</f>
        <v>0</v>
      </c>
      <c r="T691" s="246">
        <f ca="1">+S691</f>
        <v>0</v>
      </c>
      <c r="U691" s="245">
        <f t="shared" si="23"/>
        <v>2</v>
      </c>
      <c r="V691" s="348" t="str">
        <f>+VLOOKUP(A691,bd_lista!$A$3:$E$590,5,FALSE)</f>
        <v>Gobiernos Autonomos Municipales</v>
      </c>
      <c r="W691" s="457"/>
      <c r="X691" s="245">
        <f>+VLOOKUP(A691,[2]Sheet1!$A$13:$D$744,4,FALSE)</f>
        <v>0</v>
      </c>
      <c r="Y691" s="245" t="e">
        <f>+VLOOKUP(X691,bd_lista!$A$3:$C$590,3,FALSE)</f>
        <v>#N/A</v>
      </c>
      <c r="Z691" s="303"/>
      <c r="AA691" s="304"/>
    </row>
    <row r="692" spans="1:27" customFormat="1" ht="15" hidden="1" customHeight="1">
      <c r="A692" s="32">
        <v>1338</v>
      </c>
      <c r="B692" s="452">
        <f>+A692</f>
        <v>1338</v>
      </c>
      <c r="C692" s="250" t="str">
        <f>+VLOOKUP(A692,bd_lista!$A$3:$C$590,3,FALSE)</f>
        <v>Gobierno Autónomo Municipal de Arque</v>
      </c>
      <c r="D692" s="454" t="str">
        <f>+C692</f>
        <v>Gobierno Autónomo Municipal de Arque</v>
      </c>
      <c r="E692" s="245" t="s">
        <v>1311</v>
      </c>
      <c r="F692" s="246">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6">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6">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6">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6">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6">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6">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6">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6">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6">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6">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6">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6">
        <f t="shared" ca="1" si="22"/>
        <v>0</v>
      </c>
      <c r="S692" s="253"/>
      <c r="T692" s="246">
        <f ca="1">+T693</f>
        <v>0</v>
      </c>
      <c r="U692" s="245">
        <f t="shared" si="23"/>
        <v>1</v>
      </c>
      <c r="V692" s="348" t="str">
        <f>+VLOOKUP(A692,bd_lista!$A$3:$E$590,5,FALSE)</f>
        <v>Gobiernos Autonomos Municipales</v>
      </c>
      <c r="W692" s="456" t="str">
        <f>+V692</f>
        <v>Gobiernos Autonomos Municipales</v>
      </c>
      <c r="X692" s="245">
        <f>+VLOOKUP(A692,[2]Sheet1!$A$13:$D$744,4,FALSE)</f>
        <v>0</v>
      </c>
      <c r="Y692" s="245" t="e">
        <f>+VLOOKUP(X692,bd_lista!$A$3:$C$590,3,FALSE)</f>
        <v>#N/A</v>
      </c>
      <c r="Z692" s="305">
        <f>+X692</f>
        <v>0</v>
      </c>
      <c r="AA692" s="306" t="e">
        <f>+Y692</f>
        <v>#N/A</v>
      </c>
    </row>
    <row r="693" spans="1:27" customFormat="1" ht="15" hidden="1" customHeight="1">
      <c r="A693" s="32">
        <v>1338</v>
      </c>
      <c r="B693" s="453"/>
      <c r="C693" s="250" t="str">
        <f>+VLOOKUP(A693,bd_lista!$A$3:$C$590,3,FALSE)</f>
        <v>Gobierno Autónomo Municipal de Arque</v>
      </c>
      <c r="D693" s="455"/>
      <c r="E693" s="247" t="s">
        <v>1312</v>
      </c>
      <c r="F693" s="246">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6">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6">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6">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6">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6">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6">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6">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6">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6">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6">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6">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6">
        <f t="shared" ca="1" si="22"/>
        <v>0</v>
      </c>
      <c r="S693" s="253">
        <f ca="1">+R692+R693</f>
        <v>0</v>
      </c>
      <c r="T693" s="246">
        <f ca="1">+S693</f>
        <v>0</v>
      </c>
      <c r="U693" s="245">
        <f t="shared" si="23"/>
        <v>2</v>
      </c>
      <c r="V693" s="348" t="str">
        <f>+VLOOKUP(A693,bd_lista!$A$3:$E$590,5,FALSE)</f>
        <v>Gobiernos Autonomos Municipales</v>
      </c>
      <c r="W693" s="457"/>
      <c r="X693" s="245">
        <f>+VLOOKUP(A693,[2]Sheet1!$A$13:$D$744,4,FALSE)</f>
        <v>0</v>
      </c>
      <c r="Y693" s="245" t="e">
        <f>+VLOOKUP(X693,bd_lista!$A$3:$C$590,3,FALSE)</f>
        <v>#N/A</v>
      </c>
      <c r="Z693" s="303"/>
      <c r="AA693" s="304"/>
    </row>
    <row r="694" spans="1:27" customFormat="1" ht="15" customHeight="1">
      <c r="A694" s="32">
        <v>292</v>
      </c>
      <c r="B694" s="452">
        <f>+A694</f>
        <v>292</v>
      </c>
      <c r="C694" s="250" t="str">
        <f>+VLOOKUP(A694,bd_lista!$A$3:$C$590,3,FALSE)</f>
        <v>Vías Bolivia</v>
      </c>
      <c r="D694" s="454" t="str">
        <f>+C694</f>
        <v>Vías Bolivia</v>
      </c>
      <c r="E694" s="250" t="s">
        <v>1311</v>
      </c>
      <c r="F694" s="246">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6">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6">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6">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6">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6">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6">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6">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6">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6">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6">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6">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6">
        <f t="shared" ca="1" si="22"/>
        <v>0</v>
      </c>
      <c r="S694" s="246"/>
      <c r="T694" s="246">
        <f ca="1">+T695</f>
        <v>54</v>
      </c>
      <c r="U694" s="245">
        <f t="shared" si="23"/>
        <v>1</v>
      </c>
      <c r="V694" s="348" t="str">
        <f>+VLOOKUP(A694,bd_lista!$A$3:$E$590,5,FALSE)</f>
        <v>Instituciones Descentralizadas</v>
      </c>
      <c r="W694" s="456" t="str">
        <f>+V694</f>
        <v>Instituciones Descentralizadas</v>
      </c>
      <c r="X694" s="245">
        <f>+VLOOKUP(A694,[2]Sheet1!$A$13:$D$744,4,FALSE)</f>
        <v>81</v>
      </c>
      <c r="Y694" s="245" t="str">
        <f>+VLOOKUP(X694,bd_lista!$A$3:$C$590,3,FALSE)</f>
        <v>Ministerio de Obras Públicas, Servicios y Vivienda</v>
      </c>
      <c r="Z694" s="305">
        <f>+X694</f>
        <v>81</v>
      </c>
      <c r="AA694" s="334" t="str">
        <f>+Y694</f>
        <v>Ministerio de Obras Públicas, Servicios y Vivienda</v>
      </c>
    </row>
    <row r="695" spans="1:27" customFormat="1" ht="15" customHeight="1">
      <c r="A695" s="32">
        <v>292</v>
      </c>
      <c r="B695" s="453"/>
      <c r="C695" s="250" t="str">
        <f>+VLOOKUP(A695,bd_lista!$A$3:$C$590,3,FALSE)</f>
        <v>Vías Bolivia</v>
      </c>
      <c r="D695" s="455"/>
      <c r="E695" s="348" t="s">
        <v>1312</v>
      </c>
      <c r="F695" s="246">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54</v>
      </c>
      <c r="G695" s="246">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6">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6">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6">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6">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6">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6">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6">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6">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6">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6">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6">
        <f t="shared" ca="1" si="22"/>
        <v>54</v>
      </c>
      <c r="S695" s="246">
        <f ca="1">+R694+R695</f>
        <v>54</v>
      </c>
      <c r="T695" s="246">
        <f ca="1">+S695</f>
        <v>54</v>
      </c>
      <c r="U695" s="245">
        <f t="shared" si="23"/>
        <v>2</v>
      </c>
      <c r="V695" s="348" t="str">
        <f>+VLOOKUP(A695,bd_lista!$A$3:$E$590,5,FALSE)</f>
        <v>Instituciones Descentralizadas</v>
      </c>
      <c r="W695" s="457"/>
      <c r="X695" s="245">
        <f>+VLOOKUP(A695,[2]Sheet1!$A$13:$D$744,4,FALSE)</f>
        <v>81</v>
      </c>
      <c r="Y695" s="245" t="str">
        <f>+VLOOKUP(X695,bd_lista!$A$3:$C$590,3,FALSE)</f>
        <v>Ministerio de Obras Públicas, Servicios y Vivienda</v>
      </c>
      <c r="Z695" s="303"/>
      <c r="AA695" s="336"/>
    </row>
    <row r="696" spans="1:27" customFormat="1" ht="15" hidden="1" customHeight="1">
      <c r="A696" s="32">
        <v>1340</v>
      </c>
      <c r="B696" s="452">
        <f>+A696</f>
        <v>1340</v>
      </c>
      <c r="C696" s="250" t="str">
        <f>+VLOOKUP(A696,bd_lista!$A$3:$C$590,3,FALSE)</f>
        <v>Gobierno Autónomo Municipal de Bolivar</v>
      </c>
      <c r="D696" s="454" t="str">
        <f>+C696</f>
        <v>Gobierno Autónomo Municipal de Bolivar</v>
      </c>
      <c r="E696" s="245" t="s">
        <v>1311</v>
      </c>
      <c r="F696" s="246">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6">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6">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6">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6">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6">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6">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6">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6">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6">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6">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6">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6">
        <f t="shared" ca="1" si="22"/>
        <v>0</v>
      </c>
      <c r="S696" s="253"/>
      <c r="T696" s="246">
        <f ca="1">+T697</f>
        <v>0</v>
      </c>
      <c r="U696" s="245">
        <f t="shared" si="23"/>
        <v>1</v>
      </c>
      <c r="V696" s="348" t="str">
        <f>+VLOOKUP(A696,bd_lista!$A$3:$E$590,5,FALSE)</f>
        <v>Gobiernos Autonomos Municipales</v>
      </c>
      <c r="W696" s="456" t="str">
        <f>+V696</f>
        <v>Gobiernos Autonomos Municipales</v>
      </c>
      <c r="X696" s="245">
        <f>+VLOOKUP(A696,[2]Sheet1!$A$13:$D$744,4,FALSE)</f>
        <v>0</v>
      </c>
      <c r="Y696" s="245" t="e">
        <f>+VLOOKUP(X696,bd_lista!$A$3:$C$590,3,FALSE)</f>
        <v>#N/A</v>
      </c>
      <c r="Z696" s="305">
        <f>+X696</f>
        <v>0</v>
      </c>
      <c r="AA696" s="306" t="e">
        <f>+Y696</f>
        <v>#N/A</v>
      </c>
    </row>
    <row r="697" spans="1:27" customFormat="1" ht="15" hidden="1" customHeight="1">
      <c r="A697" s="32">
        <v>1340</v>
      </c>
      <c r="B697" s="453"/>
      <c r="C697" s="250" t="str">
        <f>+VLOOKUP(A697,bd_lista!$A$3:$C$590,3,FALSE)</f>
        <v>Gobierno Autónomo Municipal de Bolivar</v>
      </c>
      <c r="D697" s="455"/>
      <c r="E697" s="247" t="s">
        <v>1312</v>
      </c>
      <c r="F697" s="246">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6">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6">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6">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6">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6">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6">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6">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6">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6">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6">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6">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6">
        <f t="shared" ca="1" si="22"/>
        <v>0</v>
      </c>
      <c r="S697" s="253">
        <f ca="1">+R696+R697</f>
        <v>0</v>
      </c>
      <c r="T697" s="246">
        <f ca="1">+S697</f>
        <v>0</v>
      </c>
      <c r="U697" s="245">
        <f t="shared" si="23"/>
        <v>2</v>
      </c>
      <c r="V697" s="348" t="str">
        <f>+VLOOKUP(A697,bd_lista!$A$3:$E$590,5,FALSE)</f>
        <v>Gobiernos Autonomos Municipales</v>
      </c>
      <c r="W697" s="457"/>
      <c r="X697" s="245">
        <f>+VLOOKUP(A697,[2]Sheet1!$A$13:$D$744,4,FALSE)</f>
        <v>0</v>
      </c>
      <c r="Y697" s="245" t="e">
        <f>+VLOOKUP(X697,bd_lista!$A$3:$C$590,3,FALSE)</f>
        <v>#N/A</v>
      </c>
      <c r="Z697" s="303"/>
      <c r="AA697" s="304"/>
    </row>
    <row r="698" spans="1:27" customFormat="1" ht="15" hidden="1" customHeight="1">
      <c r="A698" s="32">
        <v>1341</v>
      </c>
      <c r="B698" s="452">
        <f>+A698</f>
        <v>1341</v>
      </c>
      <c r="C698" s="250" t="str">
        <f>+VLOOKUP(A698,bd_lista!$A$3:$C$590,3,FALSE)</f>
        <v>Gobierno Autónomo Municipal de Tiraque</v>
      </c>
      <c r="D698" s="454" t="str">
        <f>+C698</f>
        <v>Gobierno Autónomo Municipal de Tiraque</v>
      </c>
      <c r="E698" s="245" t="s">
        <v>1311</v>
      </c>
      <c r="F698" s="246">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6">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6">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6">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6">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6">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6">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6">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6">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6">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6">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6">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6">
        <f t="shared" ca="1" si="22"/>
        <v>0</v>
      </c>
      <c r="S698" s="253"/>
      <c r="T698" s="246">
        <f ca="1">+T699</f>
        <v>0</v>
      </c>
      <c r="U698" s="245">
        <f t="shared" si="23"/>
        <v>1</v>
      </c>
      <c r="V698" s="348" t="str">
        <f>+VLOOKUP(A698,bd_lista!$A$3:$E$590,5,FALSE)</f>
        <v>Gobiernos Autonomos Municipales</v>
      </c>
      <c r="W698" s="456" t="str">
        <f>+V698</f>
        <v>Gobiernos Autonomos Municipales</v>
      </c>
      <c r="X698" s="245">
        <f>+VLOOKUP(A698,[2]Sheet1!$A$13:$D$744,4,FALSE)</f>
        <v>0</v>
      </c>
      <c r="Y698" s="245" t="e">
        <f>+VLOOKUP(X698,bd_lista!$A$3:$C$590,3,FALSE)</f>
        <v>#N/A</v>
      </c>
      <c r="Z698" s="305">
        <f>+X698</f>
        <v>0</v>
      </c>
      <c r="AA698" s="306" t="e">
        <f>+Y698</f>
        <v>#N/A</v>
      </c>
    </row>
    <row r="699" spans="1:27" customFormat="1" ht="15" hidden="1" customHeight="1">
      <c r="A699" s="32">
        <v>1341</v>
      </c>
      <c r="B699" s="453"/>
      <c r="C699" s="250" t="str">
        <f>+VLOOKUP(A699,bd_lista!$A$3:$C$590,3,FALSE)</f>
        <v>Gobierno Autónomo Municipal de Tiraque</v>
      </c>
      <c r="D699" s="455"/>
      <c r="E699" s="247" t="s">
        <v>1312</v>
      </c>
      <c r="F699" s="246">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6">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6">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6">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6">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6">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6">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6">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6">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6">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6">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6">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6">
        <f t="shared" ca="1" si="22"/>
        <v>0</v>
      </c>
      <c r="S699" s="253">
        <f ca="1">+R698+R699</f>
        <v>0</v>
      </c>
      <c r="T699" s="246">
        <f ca="1">+S699</f>
        <v>0</v>
      </c>
      <c r="U699" s="245">
        <f t="shared" si="23"/>
        <v>2</v>
      </c>
      <c r="V699" s="348" t="str">
        <f>+VLOOKUP(A699,bd_lista!$A$3:$E$590,5,FALSE)</f>
        <v>Gobiernos Autonomos Municipales</v>
      </c>
      <c r="W699" s="457"/>
      <c r="X699" s="245">
        <f>+VLOOKUP(A699,[2]Sheet1!$A$13:$D$744,4,FALSE)</f>
        <v>0</v>
      </c>
      <c r="Y699" s="245" t="e">
        <f>+VLOOKUP(X699,bd_lista!$A$3:$C$590,3,FALSE)</f>
        <v>#N/A</v>
      </c>
      <c r="Z699" s="303"/>
      <c r="AA699" s="304"/>
    </row>
    <row r="700" spans="1:27" customFormat="1" ht="15" hidden="1" customHeight="1">
      <c r="A700" s="32">
        <v>1342</v>
      </c>
      <c r="B700" s="452">
        <f>+A700</f>
        <v>1342</v>
      </c>
      <c r="C700" s="250" t="str">
        <f>+VLOOKUP(A700,bd_lista!$A$3:$C$590,3,FALSE)</f>
        <v>Gobierno Autónomo Municipal de Mizque</v>
      </c>
      <c r="D700" s="454" t="str">
        <f>+C700</f>
        <v>Gobierno Autónomo Municipal de Mizque</v>
      </c>
      <c r="E700" s="245" t="s">
        <v>1311</v>
      </c>
      <c r="F700" s="246">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6">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6">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6">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6">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6">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6">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6">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6">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6">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6">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6">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6">
        <f t="shared" ca="1" si="22"/>
        <v>0</v>
      </c>
      <c r="S700" s="253"/>
      <c r="T700" s="246">
        <f ca="1">+T701</f>
        <v>0</v>
      </c>
      <c r="U700" s="245">
        <f t="shared" si="23"/>
        <v>1</v>
      </c>
      <c r="V700" s="348" t="str">
        <f>+VLOOKUP(A700,bd_lista!$A$3:$E$590,5,FALSE)</f>
        <v>Gobiernos Autonomos Municipales</v>
      </c>
      <c r="W700" s="456" t="str">
        <f>+V700</f>
        <v>Gobiernos Autonomos Municipales</v>
      </c>
      <c r="X700" s="245">
        <f>+VLOOKUP(A700,[2]Sheet1!$A$13:$D$744,4,FALSE)</f>
        <v>0</v>
      </c>
      <c r="Y700" s="245" t="e">
        <f>+VLOOKUP(X700,bd_lista!$A$3:$C$590,3,FALSE)</f>
        <v>#N/A</v>
      </c>
      <c r="Z700" s="305">
        <f>+X700</f>
        <v>0</v>
      </c>
      <c r="AA700" s="306" t="e">
        <f>+Y700</f>
        <v>#N/A</v>
      </c>
    </row>
    <row r="701" spans="1:27" customFormat="1" ht="15" hidden="1" customHeight="1">
      <c r="A701" s="32">
        <v>1342</v>
      </c>
      <c r="B701" s="453"/>
      <c r="C701" s="250" t="str">
        <f>+VLOOKUP(A701,bd_lista!$A$3:$C$590,3,FALSE)</f>
        <v>Gobierno Autónomo Municipal de Mizque</v>
      </c>
      <c r="D701" s="455"/>
      <c r="E701" s="247" t="s">
        <v>1312</v>
      </c>
      <c r="F701" s="246">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6">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6">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6">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6">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6">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6">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6">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6">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6">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6">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6">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6">
        <f t="shared" ca="1" si="22"/>
        <v>0</v>
      </c>
      <c r="S701" s="253">
        <f ca="1">+R700+R701</f>
        <v>0</v>
      </c>
      <c r="T701" s="246">
        <f ca="1">+S701</f>
        <v>0</v>
      </c>
      <c r="U701" s="245">
        <f t="shared" si="23"/>
        <v>2</v>
      </c>
      <c r="V701" s="348" t="str">
        <f>+VLOOKUP(A701,bd_lista!$A$3:$E$590,5,FALSE)</f>
        <v>Gobiernos Autonomos Municipales</v>
      </c>
      <c r="W701" s="457"/>
      <c r="X701" s="245">
        <f>+VLOOKUP(A701,[2]Sheet1!$A$13:$D$744,4,FALSE)</f>
        <v>0</v>
      </c>
      <c r="Y701" s="245" t="e">
        <f>+VLOOKUP(X701,bd_lista!$A$3:$C$590,3,FALSE)</f>
        <v>#N/A</v>
      </c>
      <c r="Z701" s="303"/>
      <c r="AA701" s="304"/>
    </row>
    <row r="702" spans="1:27" customFormat="1" ht="15" hidden="1" customHeight="1">
      <c r="A702" s="32">
        <v>1343</v>
      </c>
      <c r="B702" s="452">
        <f>+A702</f>
        <v>1343</v>
      </c>
      <c r="C702" s="250" t="str">
        <f>+VLOOKUP(A702,bd_lista!$A$3:$C$590,3,FALSE)</f>
        <v>Gobierno Autónomo Municipal de Vila Vila</v>
      </c>
      <c r="D702" s="454" t="str">
        <f>+C702</f>
        <v>Gobierno Autónomo Municipal de Vila Vila</v>
      </c>
      <c r="E702" s="245" t="s">
        <v>1311</v>
      </c>
      <c r="F702" s="246">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6">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6">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6">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6">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6">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6">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6">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6">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6">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6">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6">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6">
        <f t="shared" ca="1" si="22"/>
        <v>0</v>
      </c>
      <c r="S702" s="253"/>
      <c r="T702" s="246">
        <f ca="1">+T703</f>
        <v>0</v>
      </c>
      <c r="U702" s="245">
        <f t="shared" si="23"/>
        <v>1</v>
      </c>
      <c r="V702" s="348" t="str">
        <f>+VLOOKUP(A702,bd_lista!$A$3:$E$590,5,FALSE)</f>
        <v>Gobiernos Autonomos Municipales</v>
      </c>
      <c r="W702" s="456" t="str">
        <f>+V702</f>
        <v>Gobiernos Autonomos Municipales</v>
      </c>
      <c r="X702" s="245">
        <f>+VLOOKUP(A702,[2]Sheet1!$A$13:$D$744,4,FALSE)</f>
        <v>0</v>
      </c>
      <c r="Y702" s="245" t="e">
        <f>+VLOOKUP(X702,bd_lista!$A$3:$C$590,3,FALSE)</f>
        <v>#N/A</v>
      </c>
      <c r="Z702" s="305">
        <f>+X702</f>
        <v>0</v>
      </c>
      <c r="AA702" s="306" t="e">
        <f>+Y702</f>
        <v>#N/A</v>
      </c>
    </row>
    <row r="703" spans="1:27" customFormat="1" ht="15" hidden="1" customHeight="1">
      <c r="A703" s="32">
        <v>1343</v>
      </c>
      <c r="B703" s="453"/>
      <c r="C703" s="250" t="str">
        <f>+VLOOKUP(A703,bd_lista!$A$3:$C$590,3,FALSE)</f>
        <v>Gobierno Autónomo Municipal de Vila Vila</v>
      </c>
      <c r="D703" s="455"/>
      <c r="E703" s="247" t="s">
        <v>1312</v>
      </c>
      <c r="F703" s="246">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6">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6">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6">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6">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6">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6">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6">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6">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6">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6">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6">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6">
        <f t="shared" ca="1" si="22"/>
        <v>0</v>
      </c>
      <c r="S703" s="253">
        <f ca="1">+R702+R703</f>
        <v>0</v>
      </c>
      <c r="T703" s="246">
        <f ca="1">+S703</f>
        <v>0</v>
      </c>
      <c r="U703" s="245">
        <f t="shared" si="23"/>
        <v>2</v>
      </c>
      <c r="V703" s="348" t="str">
        <f>+VLOOKUP(A703,bd_lista!$A$3:$E$590,5,FALSE)</f>
        <v>Gobiernos Autonomos Municipales</v>
      </c>
      <c r="W703" s="457"/>
      <c r="X703" s="245">
        <f>+VLOOKUP(A703,[2]Sheet1!$A$13:$D$744,4,FALSE)</f>
        <v>0</v>
      </c>
      <c r="Y703" s="245" t="e">
        <f>+VLOOKUP(X703,bd_lista!$A$3:$C$590,3,FALSE)</f>
        <v>#N/A</v>
      </c>
      <c r="Z703" s="303"/>
      <c r="AA703" s="304"/>
    </row>
    <row r="704" spans="1:27" customFormat="1" ht="15" hidden="1" customHeight="1">
      <c r="A704" s="32">
        <v>1344</v>
      </c>
      <c r="B704" s="452">
        <f>+A704</f>
        <v>1344</v>
      </c>
      <c r="C704" s="250" t="str">
        <f>+VLOOKUP(A704,bd_lista!$A$3:$C$590,3,FALSE)</f>
        <v>Gobierno Autónomo Municipal de Alalay</v>
      </c>
      <c r="D704" s="454" t="str">
        <f>+C704</f>
        <v>Gobierno Autónomo Municipal de Alalay</v>
      </c>
      <c r="E704" s="245" t="s">
        <v>1311</v>
      </c>
      <c r="F704" s="246">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6">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6">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6">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6">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6">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6">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6">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6">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6">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6">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6">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6">
        <f t="shared" ca="1" si="22"/>
        <v>0</v>
      </c>
      <c r="S704" s="253"/>
      <c r="T704" s="246">
        <f ca="1">+T705</f>
        <v>0</v>
      </c>
      <c r="U704" s="245">
        <f t="shared" si="23"/>
        <v>1</v>
      </c>
      <c r="V704" s="348" t="str">
        <f>+VLOOKUP(A704,bd_lista!$A$3:$E$590,5,FALSE)</f>
        <v>Gobiernos Autonomos Municipales</v>
      </c>
      <c r="W704" s="456" t="str">
        <f>+V704</f>
        <v>Gobiernos Autonomos Municipales</v>
      </c>
      <c r="X704" s="245">
        <f>+VLOOKUP(A704,[2]Sheet1!$A$13:$D$744,4,FALSE)</f>
        <v>0</v>
      </c>
      <c r="Y704" s="245" t="e">
        <f>+VLOOKUP(X704,bd_lista!$A$3:$C$590,3,FALSE)</f>
        <v>#N/A</v>
      </c>
      <c r="Z704" s="305">
        <f>+X704</f>
        <v>0</v>
      </c>
      <c r="AA704" s="306" t="e">
        <f>+Y704</f>
        <v>#N/A</v>
      </c>
    </row>
    <row r="705" spans="1:27" customFormat="1" ht="15" hidden="1" customHeight="1">
      <c r="A705" s="32">
        <v>1344</v>
      </c>
      <c r="B705" s="453"/>
      <c r="C705" s="250" t="str">
        <f>+VLOOKUP(A705,bd_lista!$A$3:$C$590,3,FALSE)</f>
        <v>Gobierno Autónomo Municipal de Alalay</v>
      </c>
      <c r="D705" s="455"/>
      <c r="E705" s="247" t="s">
        <v>1312</v>
      </c>
      <c r="F705" s="246">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6">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6">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6">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6">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6">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6">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6">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6">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6">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6">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6">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6">
        <f t="shared" ca="1" si="22"/>
        <v>0</v>
      </c>
      <c r="S705" s="253">
        <f ca="1">+R704+R705</f>
        <v>0</v>
      </c>
      <c r="T705" s="246">
        <f ca="1">+S705</f>
        <v>0</v>
      </c>
      <c r="U705" s="245">
        <f t="shared" si="23"/>
        <v>2</v>
      </c>
      <c r="V705" s="348" t="str">
        <f>+VLOOKUP(A705,bd_lista!$A$3:$E$590,5,FALSE)</f>
        <v>Gobiernos Autonomos Municipales</v>
      </c>
      <c r="W705" s="457"/>
      <c r="X705" s="245">
        <f>+VLOOKUP(A705,[2]Sheet1!$A$13:$D$744,4,FALSE)</f>
        <v>0</v>
      </c>
      <c r="Y705" s="245" t="e">
        <f>+VLOOKUP(X705,bd_lista!$A$3:$C$590,3,FALSE)</f>
        <v>#N/A</v>
      </c>
      <c r="Z705" s="303"/>
      <c r="AA705" s="304"/>
    </row>
    <row r="706" spans="1:27" customFormat="1" ht="15" hidden="1" customHeight="1">
      <c r="A706" s="32">
        <v>1345</v>
      </c>
      <c r="B706" s="452">
        <f>+A706</f>
        <v>1345</v>
      </c>
      <c r="C706" s="250" t="str">
        <f>+VLOOKUP(A706,bd_lista!$A$3:$C$590,3,FALSE)</f>
        <v>Gobierno Autónomo Municipal de Entre Rios</v>
      </c>
      <c r="D706" s="454" t="str">
        <f>+C706</f>
        <v>Gobierno Autónomo Municipal de Entre Rios</v>
      </c>
      <c r="E706" s="245" t="s">
        <v>1311</v>
      </c>
      <c r="F706" s="246">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6">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6">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6">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6">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6">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6">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6">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6">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6">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6">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6">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6">
        <f t="shared" ca="1" si="22"/>
        <v>0</v>
      </c>
      <c r="S706" s="253"/>
      <c r="T706" s="246">
        <f ca="1">+T707</f>
        <v>0</v>
      </c>
      <c r="U706" s="245">
        <f t="shared" si="23"/>
        <v>1</v>
      </c>
      <c r="V706" s="348" t="str">
        <f>+VLOOKUP(A706,bd_lista!$A$3:$E$590,5,FALSE)</f>
        <v>Gobiernos Autonomos Municipales</v>
      </c>
      <c r="W706" s="456" t="str">
        <f>+V706</f>
        <v>Gobiernos Autonomos Municipales</v>
      </c>
      <c r="X706" s="245">
        <f>+VLOOKUP(A706,[2]Sheet1!$A$13:$D$744,4,FALSE)</f>
        <v>0</v>
      </c>
      <c r="Y706" s="245" t="e">
        <f>+VLOOKUP(X706,bd_lista!$A$3:$C$590,3,FALSE)</f>
        <v>#N/A</v>
      </c>
      <c r="Z706" s="305">
        <f>+X706</f>
        <v>0</v>
      </c>
      <c r="AA706" s="306" t="e">
        <f>+Y706</f>
        <v>#N/A</v>
      </c>
    </row>
    <row r="707" spans="1:27" customFormat="1" ht="15" hidden="1" customHeight="1">
      <c r="A707" s="32">
        <v>1345</v>
      </c>
      <c r="B707" s="453"/>
      <c r="C707" s="250" t="str">
        <f>+VLOOKUP(A707,bd_lista!$A$3:$C$590,3,FALSE)</f>
        <v>Gobierno Autónomo Municipal de Entre Rios</v>
      </c>
      <c r="D707" s="455"/>
      <c r="E707" s="247" t="s">
        <v>1312</v>
      </c>
      <c r="F707" s="246">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6">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6">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6">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6">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6">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6">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6">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6">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6">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6">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6">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6">
        <f t="shared" ca="1" si="22"/>
        <v>0</v>
      </c>
      <c r="S707" s="253">
        <f ca="1">+R706+R707</f>
        <v>0</v>
      </c>
      <c r="T707" s="246">
        <f ca="1">+S707</f>
        <v>0</v>
      </c>
      <c r="U707" s="245">
        <f t="shared" si="23"/>
        <v>2</v>
      </c>
      <c r="V707" s="348" t="str">
        <f>+VLOOKUP(A707,bd_lista!$A$3:$E$590,5,FALSE)</f>
        <v>Gobiernos Autonomos Municipales</v>
      </c>
      <c r="W707" s="457"/>
      <c r="X707" s="245">
        <f>+VLOOKUP(A707,[2]Sheet1!$A$13:$D$744,4,FALSE)</f>
        <v>0</v>
      </c>
      <c r="Y707" s="245" t="e">
        <f>+VLOOKUP(X707,bd_lista!$A$3:$C$590,3,FALSE)</f>
        <v>#N/A</v>
      </c>
      <c r="Z707" s="303"/>
      <c r="AA707" s="304"/>
    </row>
    <row r="708" spans="1:27" customFormat="1" ht="27" hidden="1" customHeight="1">
      <c r="A708" s="32">
        <v>1346</v>
      </c>
      <c r="B708" s="452">
        <f>+A708</f>
        <v>1346</v>
      </c>
      <c r="C708" s="250" t="str">
        <f>+VLOOKUP(A708,bd_lista!$A$3:$C$590,3,FALSE)</f>
        <v>Gobierno Autónomo Municipal de Cocapata</v>
      </c>
      <c r="D708" s="454" t="str">
        <f>+C708</f>
        <v>Gobierno Autónomo Municipal de Cocapata</v>
      </c>
      <c r="E708" s="245" t="s">
        <v>1311</v>
      </c>
      <c r="F708" s="246">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6">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6">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6">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6">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6">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6">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6">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6">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6">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6">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6">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6">
        <f t="shared" ca="1" si="22"/>
        <v>0</v>
      </c>
      <c r="S708" s="253"/>
      <c r="T708" s="246">
        <f ca="1">+T709</f>
        <v>0</v>
      </c>
      <c r="U708" s="245">
        <f t="shared" si="23"/>
        <v>1</v>
      </c>
      <c r="V708" s="348" t="str">
        <f>+VLOOKUP(A708,bd_lista!$A$3:$E$590,5,FALSE)</f>
        <v>Gobiernos Autonomos Municipales</v>
      </c>
      <c r="W708" s="456" t="str">
        <f>+V708</f>
        <v>Gobiernos Autonomos Municipales</v>
      </c>
      <c r="X708" s="245">
        <f>+VLOOKUP(A708,[2]Sheet1!$A$13:$D$744,4,FALSE)</f>
        <v>0</v>
      </c>
      <c r="Y708" s="245" t="e">
        <f>+VLOOKUP(X708,bd_lista!$A$3:$C$590,3,FALSE)</f>
        <v>#N/A</v>
      </c>
      <c r="Z708" s="305">
        <f>+X708</f>
        <v>0</v>
      </c>
      <c r="AA708" s="306" t="e">
        <f>+Y708</f>
        <v>#N/A</v>
      </c>
    </row>
    <row r="709" spans="1:27" customFormat="1" ht="27" hidden="1" customHeight="1">
      <c r="A709" s="32">
        <v>1346</v>
      </c>
      <c r="B709" s="453"/>
      <c r="C709" s="250" t="str">
        <f>+VLOOKUP(A709,bd_lista!$A$3:$C$590,3,FALSE)</f>
        <v>Gobierno Autónomo Municipal de Cocapata</v>
      </c>
      <c r="D709" s="455"/>
      <c r="E709" s="247" t="s">
        <v>1312</v>
      </c>
      <c r="F709" s="246">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6">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6">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6">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6">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6">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6">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6">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6">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6">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6">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6">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6">
        <f t="shared" ca="1" si="22"/>
        <v>0</v>
      </c>
      <c r="S709" s="253">
        <f ca="1">+R708+R709</f>
        <v>0</v>
      </c>
      <c r="T709" s="246">
        <f ca="1">+S709</f>
        <v>0</v>
      </c>
      <c r="U709" s="245">
        <f t="shared" si="23"/>
        <v>2</v>
      </c>
      <c r="V709" s="348" t="str">
        <f>+VLOOKUP(A709,bd_lista!$A$3:$E$590,5,FALSE)</f>
        <v>Gobiernos Autonomos Municipales</v>
      </c>
      <c r="W709" s="457"/>
      <c r="X709" s="245">
        <f>+VLOOKUP(A709,[2]Sheet1!$A$13:$D$744,4,FALSE)</f>
        <v>0</v>
      </c>
      <c r="Y709" s="245" t="e">
        <f>+VLOOKUP(X709,bd_lista!$A$3:$C$590,3,FALSE)</f>
        <v>#N/A</v>
      </c>
      <c r="Z709" s="303"/>
      <c r="AA709" s="304"/>
    </row>
    <row r="710" spans="1:27" customFormat="1" ht="15" hidden="1" customHeight="1">
      <c r="A710" s="32">
        <v>1347</v>
      </c>
      <c r="B710" s="452">
        <f>+A710</f>
        <v>1347</v>
      </c>
      <c r="C710" s="250" t="str">
        <f>+VLOOKUP(A710,bd_lista!$A$3:$C$590,3,FALSE)</f>
        <v>Gobierno Autónomo Municipal de Shinahota</v>
      </c>
      <c r="D710" s="454" t="str">
        <f>+C710</f>
        <v>Gobierno Autónomo Municipal de Shinahota</v>
      </c>
      <c r="E710" s="245" t="s">
        <v>1311</v>
      </c>
      <c r="F710" s="246">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6">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6">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6">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6">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6">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6">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6">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6">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6">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6">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6">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6">
        <f t="shared" ca="1" si="22"/>
        <v>0</v>
      </c>
      <c r="S710" s="253"/>
      <c r="T710" s="246">
        <f ca="1">+T711</f>
        <v>0</v>
      </c>
      <c r="U710" s="245">
        <f t="shared" si="23"/>
        <v>1</v>
      </c>
      <c r="V710" s="348" t="str">
        <f>+VLOOKUP(A710,bd_lista!$A$3:$E$590,5,FALSE)</f>
        <v>Gobiernos Autonomos Municipales</v>
      </c>
      <c r="W710" s="456" t="str">
        <f>+V710</f>
        <v>Gobiernos Autonomos Municipales</v>
      </c>
      <c r="X710" s="245">
        <f>+VLOOKUP(A710,[2]Sheet1!$A$13:$D$744,4,FALSE)</f>
        <v>0</v>
      </c>
      <c r="Y710" s="245" t="e">
        <f>+VLOOKUP(X710,bd_lista!$A$3:$C$590,3,FALSE)</f>
        <v>#N/A</v>
      </c>
      <c r="Z710" s="305">
        <f>+X710</f>
        <v>0</v>
      </c>
      <c r="AA710" s="306" t="e">
        <f>+Y710</f>
        <v>#N/A</v>
      </c>
    </row>
    <row r="711" spans="1:27" customFormat="1" ht="15" hidden="1" customHeight="1">
      <c r="A711" s="32">
        <v>1347</v>
      </c>
      <c r="B711" s="453"/>
      <c r="C711" s="250" t="str">
        <f>+VLOOKUP(A711,bd_lista!$A$3:$C$590,3,FALSE)</f>
        <v>Gobierno Autónomo Municipal de Shinahota</v>
      </c>
      <c r="D711" s="455"/>
      <c r="E711" s="247" t="s">
        <v>1312</v>
      </c>
      <c r="F711" s="246">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6">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6">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6">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6">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6">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6">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6">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6">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6">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6">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6">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6">
        <f t="shared" ca="1" si="22"/>
        <v>0</v>
      </c>
      <c r="S711" s="253">
        <f ca="1">+R710+R711</f>
        <v>0</v>
      </c>
      <c r="T711" s="246">
        <f ca="1">+S711</f>
        <v>0</v>
      </c>
      <c r="U711" s="245">
        <f t="shared" si="23"/>
        <v>2</v>
      </c>
      <c r="V711" s="348" t="str">
        <f>+VLOOKUP(A711,bd_lista!$A$3:$E$590,5,FALSE)</f>
        <v>Gobiernos Autonomos Municipales</v>
      </c>
      <c r="W711" s="457"/>
      <c r="X711" s="245">
        <f>+VLOOKUP(A711,[2]Sheet1!$A$13:$D$744,4,FALSE)</f>
        <v>0</v>
      </c>
      <c r="Y711" s="245" t="e">
        <f>+VLOOKUP(X711,bd_lista!$A$3:$C$590,3,FALSE)</f>
        <v>#N/A</v>
      </c>
      <c r="Z711" s="303"/>
      <c r="AA711" s="304"/>
    </row>
    <row r="712" spans="1:27" customFormat="1" ht="27" hidden="1" customHeight="1">
      <c r="A712" s="32">
        <v>1401</v>
      </c>
      <c r="B712" s="452">
        <f>+A712</f>
        <v>1401</v>
      </c>
      <c r="C712" s="250" t="str">
        <f>+VLOOKUP(A712,bd_lista!$A$3:$C$590,3,FALSE)</f>
        <v>Gobierno Autónomo Municipal de Oruro</v>
      </c>
      <c r="D712" s="454" t="str">
        <f>+C712</f>
        <v>Gobierno Autónomo Municipal de Oruro</v>
      </c>
      <c r="E712" s="245" t="s">
        <v>1311</v>
      </c>
      <c r="F712" s="246">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6">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6">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6">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6">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6">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6">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6">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6">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6">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6">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6">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6">
        <f t="shared" ca="1" si="22"/>
        <v>0</v>
      </c>
      <c r="S712" s="253"/>
      <c r="T712" s="246">
        <f ca="1">+T713</f>
        <v>0</v>
      </c>
      <c r="U712" s="245">
        <f t="shared" si="23"/>
        <v>1</v>
      </c>
      <c r="V712" s="348" t="str">
        <f>+VLOOKUP(A712,bd_lista!$A$3:$E$590,5,FALSE)</f>
        <v>Gobiernos Autonomos Municipales</v>
      </c>
      <c r="W712" s="456" t="str">
        <f>+V712</f>
        <v>Gobiernos Autonomos Municipales</v>
      </c>
      <c r="X712" s="245">
        <f>+VLOOKUP(A712,[2]Sheet1!$A$13:$D$744,4,FALSE)</f>
        <v>0</v>
      </c>
      <c r="Y712" s="245" t="e">
        <f>+VLOOKUP(X712,bd_lista!$A$3:$C$590,3,FALSE)</f>
        <v>#N/A</v>
      </c>
      <c r="Z712" s="305">
        <f>+X712</f>
        <v>0</v>
      </c>
      <c r="AA712" s="306" t="e">
        <f>+Y712</f>
        <v>#N/A</v>
      </c>
    </row>
    <row r="713" spans="1:27" customFormat="1" ht="27" hidden="1" customHeight="1">
      <c r="A713" s="32">
        <v>1401</v>
      </c>
      <c r="B713" s="453"/>
      <c r="C713" s="250" t="str">
        <f>+VLOOKUP(A713,bd_lista!$A$3:$C$590,3,FALSE)</f>
        <v>Gobierno Autónomo Municipal de Oruro</v>
      </c>
      <c r="D713" s="455"/>
      <c r="E713" s="247" t="s">
        <v>1312</v>
      </c>
      <c r="F713" s="246">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6">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6">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6">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6">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6">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6">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6">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6">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6">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6">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6">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6">
        <f t="shared" ca="1" si="22"/>
        <v>0</v>
      </c>
      <c r="S713" s="253">
        <f ca="1">+R712+R713</f>
        <v>0</v>
      </c>
      <c r="T713" s="246">
        <f ca="1">+S713</f>
        <v>0</v>
      </c>
      <c r="U713" s="245">
        <f t="shared" si="23"/>
        <v>2</v>
      </c>
      <c r="V713" s="348" t="str">
        <f>+VLOOKUP(A713,bd_lista!$A$3:$E$590,5,FALSE)</f>
        <v>Gobiernos Autonomos Municipales</v>
      </c>
      <c r="W713" s="457"/>
      <c r="X713" s="245">
        <f>+VLOOKUP(A713,[2]Sheet1!$A$13:$D$744,4,FALSE)</f>
        <v>0</v>
      </c>
      <c r="Y713" s="245" t="e">
        <f>+VLOOKUP(X713,bd_lista!$A$3:$C$590,3,FALSE)</f>
        <v>#N/A</v>
      </c>
      <c r="Z713" s="303"/>
      <c r="AA713" s="304"/>
    </row>
    <row r="714" spans="1:27" customFormat="1" ht="15" hidden="1" customHeight="1">
      <c r="A714" s="32">
        <v>1402</v>
      </c>
      <c r="B714" s="452">
        <f>+A714</f>
        <v>1402</v>
      </c>
      <c r="C714" s="250" t="str">
        <f>+VLOOKUP(A714,bd_lista!$A$3:$C$590,3,FALSE)</f>
        <v>Gobierno Autónomo Municipal de Caracollo</v>
      </c>
      <c r="D714" s="454" t="str">
        <f>+C714</f>
        <v>Gobierno Autónomo Municipal de Caracollo</v>
      </c>
      <c r="E714" s="245" t="s">
        <v>1311</v>
      </c>
      <c r="F714" s="246">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6">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6">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6">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6">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6">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6">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6">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6">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6">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6">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6">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6">
        <f t="shared" ca="1" si="22"/>
        <v>0</v>
      </c>
      <c r="S714" s="253"/>
      <c r="T714" s="246">
        <f ca="1">+T715</f>
        <v>0</v>
      </c>
      <c r="U714" s="245">
        <f t="shared" si="23"/>
        <v>1</v>
      </c>
      <c r="V714" s="348" t="str">
        <f>+VLOOKUP(A714,bd_lista!$A$3:$E$590,5,FALSE)</f>
        <v>Gobiernos Autonomos Municipales</v>
      </c>
      <c r="W714" s="456" t="str">
        <f>+V714</f>
        <v>Gobiernos Autonomos Municipales</v>
      </c>
      <c r="X714" s="245">
        <f>+VLOOKUP(A714,[2]Sheet1!$A$13:$D$744,4,FALSE)</f>
        <v>0</v>
      </c>
      <c r="Y714" s="245" t="e">
        <f>+VLOOKUP(X714,bd_lista!$A$3:$C$590,3,FALSE)</f>
        <v>#N/A</v>
      </c>
      <c r="Z714" s="305">
        <f>+X714</f>
        <v>0</v>
      </c>
      <c r="AA714" s="306" t="e">
        <f>+Y714</f>
        <v>#N/A</v>
      </c>
    </row>
    <row r="715" spans="1:27" customFormat="1" ht="15" hidden="1" customHeight="1">
      <c r="A715" s="32">
        <v>1402</v>
      </c>
      <c r="B715" s="453"/>
      <c r="C715" s="250" t="str">
        <f>+VLOOKUP(A715,bd_lista!$A$3:$C$590,3,FALSE)</f>
        <v>Gobierno Autónomo Municipal de Caracollo</v>
      </c>
      <c r="D715" s="455"/>
      <c r="E715" s="247" t="s">
        <v>1312</v>
      </c>
      <c r="F715" s="246">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6">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6">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6">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6">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6">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6">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6">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6">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6">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6">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6">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6">
        <f t="shared" ca="1" si="22"/>
        <v>0</v>
      </c>
      <c r="S715" s="253">
        <f ca="1">+R714+R715</f>
        <v>0</v>
      </c>
      <c r="T715" s="246">
        <f ca="1">+S715</f>
        <v>0</v>
      </c>
      <c r="U715" s="245">
        <f t="shared" si="23"/>
        <v>2</v>
      </c>
      <c r="V715" s="348" t="str">
        <f>+VLOOKUP(A715,bd_lista!$A$3:$E$590,5,FALSE)</f>
        <v>Gobiernos Autonomos Municipales</v>
      </c>
      <c r="W715" s="457"/>
      <c r="X715" s="245">
        <f>+VLOOKUP(A715,[2]Sheet1!$A$13:$D$744,4,FALSE)</f>
        <v>0</v>
      </c>
      <c r="Y715" s="245" t="e">
        <f>+VLOOKUP(X715,bd_lista!$A$3:$C$590,3,FALSE)</f>
        <v>#N/A</v>
      </c>
      <c r="Z715" s="303"/>
      <c r="AA715" s="304"/>
    </row>
    <row r="716" spans="1:27" customFormat="1" ht="15" hidden="1" customHeight="1">
      <c r="A716" s="32">
        <v>1403</v>
      </c>
      <c r="B716" s="452">
        <f>+A716</f>
        <v>1403</v>
      </c>
      <c r="C716" s="250" t="str">
        <f>+VLOOKUP(A716,bd_lista!$A$3:$C$590,3,FALSE)</f>
        <v>Gobierno Autónomo Municipal de El Choro</v>
      </c>
      <c r="D716" s="454" t="str">
        <f>+C716</f>
        <v>Gobierno Autónomo Municipal de El Choro</v>
      </c>
      <c r="E716" s="245" t="s">
        <v>1311</v>
      </c>
      <c r="F716" s="246">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6">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6">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6">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6">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6">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6">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6">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6">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6">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6">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6">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6">
        <f t="shared" ca="1" si="22"/>
        <v>0</v>
      </c>
      <c r="S716" s="253"/>
      <c r="T716" s="246">
        <f ca="1">+T717</f>
        <v>0</v>
      </c>
      <c r="U716" s="245">
        <f t="shared" si="23"/>
        <v>1</v>
      </c>
      <c r="V716" s="348" t="str">
        <f>+VLOOKUP(A716,bd_lista!$A$3:$E$590,5,FALSE)</f>
        <v>Gobiernos Autonomos Municipales</v>
      </c>
      <c r="W716" s="456" t="str">
        <f>+V716</f>
        <v>Gobiernos Autonomos Municipales</v>
      </c>
      <c r="X716" s="245">
        <f>+VLOOKUP(A716,[2]Sheet1!$A$13:$D$744,4,FALSE)</f>
        <v>0</v>
      </c>
      <c r="Y716" s="245" t="e">
        <f>+VLOOKUP(X716,bd_lista!$A$3:$C$590,3,FALSE)</f>
        <v>#N/A</v>
      </c>
      <c r="Z716" s="305">
        <f>+X716</f>
        <v>0</v>
      </c>
      <c r="AA716" s="306" t="e">
        <f>+Y716</f>
        <v>#N/A</v>
      </c>
    </row>
    <row r="717" spans="1:27" customFormat="1" ht="15" hidden="1" customHeight="1">
      <c r="A717" s="32">
        <v>1403</v>
      </c>
      <c r="B717" s="453"/>
      <c r="C717" s="250" t="str">
        <f>+VLOOKUP(A717,bd_lista!$A$3:$C$590,3,FALSE)</f>
        <v>Gobierno Autónomo Municipal de El Choro</v>
      </c>
      <c r="D717" s="455"/>
      <c r="E717" s="247" t="s">
        <v>1312</v>
      </c>
      <c r="F717" s="246">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6">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6">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6">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6">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6">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6">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6">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6">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6">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6">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6">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6">
        <f t="shared" ca="1" si="22"/>
        <v>0</v>
      </c>
      <c r="S717" s="253">
        <f ca="1">+R716+R717</f>
        <v>0</v>
      </c>
      <c r="T717" s="246">
        <f ca="1">+S717</f>
        <v>0</v>
      </c>
      <c r="U717" s="245">
        <f t="shared" si="23"/>
        <v>2</v>
      </c>
      <c r="V717" s="348" t="str">
        <f>+VLOOKUP(A717,bd_lista!$A$3:$E$590,5,FALSE)</f>
        <v>Gobiernos Autonomos Municipales</v>
      </c>
      <c r="W717" s="457"/>
      <c r="X717" s="245">
        <f>+VLOOKUP(A717,[2]Sheet1!$A$13:$D$744,4,FALSE)</f>
        <v>0</v>
      </c>
      <c r="Y717" s="245" t="e">
        <f>+VLOOKUP(X717,bd_lista!$A$3:$C$590,3,FALSE)</f>
        <v>#N/A</v>
      </c>
      <c r="Z717" s="303"/>
      <c r="AA717" s="304"/>
    </row>
    <row r="718" spans="1:27" customFormat="1" ht="15" hidden="1" customHeight="1">
      <c r="A718" s="32">
        <v>1404</v>
      </c>
      <c r="B718" s="452">
        <f>+A718</f>
        <v>1404</v>
      </c>
      <c r="C718" s="250" t="str">
        <f>+VLOOKUP(A718,bd_lista!$A$3:$C$590,3,FALSE)</f>
        <v>Gobierno Autónomo Municipal de Challapata</v>
      </c>
      <c r="D718" s="454" t="str">
        <f>+C718</f>
        <v>Gobierno Autónomo Municipal de Challapata</v>
      </c>
      <c r="E718" s="245" t="s">
        <v>1311</v>
      </c>
      <c r="F718" s="246">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6">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6">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6">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6">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6">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6">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6">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6">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6">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6">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6">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6">
        <f t="shared" ca="1" si="22"/>
        <v>0</v>
      </c>
      <c r="S718" s="253"/>
      <c r="T718" s="246">
        <f ca="1">+T719</f>
        <v>0</v>
      </c>
      <c r="U718" s="245">
        <f t="shared" si="23"/>
        <v>1</v>
      </c>
      <c r="V718" s="348" t="str">
        <f>+VLOOKUP(A718,bd_lista!$A$3:$E$590,5,FALSE)</f>
        <v>Gobiernos Autonomos Municipales</v>
      </c>
      <c r="W718" s="456" t="str">
        <f>+V718</f>
        <v>Gobiernos Autonomos Municipales</v>
      </c>
      <c r="X718" s="245">
        <f>+VLOOKUP(A718,[2]Sheet1!$A$13:$D$744,4,FALSE)</f>
        <v>0</v>
      </c>
      <c r="Y718" s="245" t="e">
        <f>+VLOOKUP(X718,bd_lista!$A$3:$C$590,3,FALSE)</f>
        <v>#N/A</v>
      </c>
      <c r="Z718" s="305">
        <f>+X718</f>
        <v>0</v>
      </c>
      <c r="AA718" s="306" t="e">
        <f>+Y718</f>
        <v>#N/A</v>
      </c>
    </row>
    <row r="719" spans="1:27" customFormat="1" ht="15" hidden="1" customHeight="1">
      <c r="A719" s="32">
        <v>1404</v>
      </c>
      <c r="B719" s="453"/>
      <c r="C719" s="250" t="str">
        <f>+VLOOKUP(A719,bd_lista!$A$3:$C$590,3,FALSE)</f>
        <v>Gobierno Autónomo Municipal de Challapata</v>
      </c>
      <c r="D719" s="455"/>
      <c r="E719" s="247" t="s">
        <v>1312</v>
      </c>
      <c r="F719" s="246">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6">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6">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6">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6">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6">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6">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6">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6">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6">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6">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6">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6">
        <f t="shared" ca="1" si="22"/>
        <v>0</v>
      </c>
      <c r="S719" s="253">
        <f ca="1">+R718+R719</f>
        <v>0</v>
      </c>
      <c r="T719" s="246">
        <f ca="1">+S719</f>
        <v>0</v>
      </c>
      <c r="U719" s="245">
        <f t="shared" si="23"/>
        <v>2</v>
      </c>
      <c r="V719" s="348" t="str">
        <f>+VLOOKUP(A719,bd_lista!$A$3:$E$590,5,FALSE)</f>
        <v>Gobiernos Autonomos Municipales</v>
      </c>
      <c r="W719" s="457"/>
      <c r="X719" s="245">
        <f>+VLOOKUP(A719,[2]Sheet1!$A$13:$D$744,4,FALSE)</f>
        <v>0</v>
      </c>
      <c r="Y719" s="245" t="e">
        <f>+VLOOKUP(X719,bd_lista!$A$3:$C$590,3,FALSE)</f>
        <v>#N/A</v>
      </c>
      <c r="Z719" s="303"/>
      <c r="AA719" s="304"/>
    </row>
    <row r="720" spans="1:27" customFormat="1" ht="15" hidden="1" customHeight="1">
      <c r="A720" s="32">
        <v>1405</v>
      </c>
      <c r="B720" s="452">
        <f>+A720</f>
        <v>1405</v>
      </c>
      <c r="C720" s="250" t="str">
        <f>+VLOOKUP(A720,bd_lista!$A$3:$C$590,3,FALSE)</f>
        <v>Gobierno Autónomo Municipal de Santuario de Quillacas</v>
      </c>
      <c r="D720" s="454" t="str">
        <f>+C720</f>
        <v>Gobierno Autónomo Municipal de Santuario de Quillacas</v>
      </c>
      <c r="E720" s="245" t="s">
        <v>1311</v>
      </c>
      <c r="F720" s="246">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6">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6">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6">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6">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6">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6">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6">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6">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6">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6">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6">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6">
        <f t="shared" ca="1" si="22"/>
        <v>0</v>
      </c>
      <c r="S720" s="253"/>
      <c r="T720" s="246">
        <f ca="1">+T721</f>
        <v>0</v>
      </c>
      <c r="U720" s="245">
        <f t="shared" si="23"/>
        <v>1</v>
      </c>
      <c r="V720" s="348" t="str">
        <f>+VLOOKUP(A720,bd_lista!$A$3:$E$590,5,FALSE)</f>
        <v>Gobiernos Autonomos Municipales</v>
      </c>
      <c r="W720" s="456" t="str">
        <f>+V720</f>
        <v>Gobiernos Autonomos Municipales</v>
      </c>
      <c r="X720" s="245">
        <f>+VLOOKUP(A720,[2]Sheet1!$A$13:$D$744,4,FALSE)</f>
        <v>0</v>
      </c>
      <c r="Y720" s="245" t="e">
        <f>+VLOOKUP(X720,bd_lista!$A$3:$C$590,3,FALSE)</f>
        <v>#N/A</v>
      </c>
      <c r="Z720" s="305">
        <f>+X720</f>
        <v>0</v>
      </c>
      <c r="AA720" s="306" t="e">
        <f>+Y720</f>
        <v>#N/A</v>
      </c>
    </row>
    <row r="721" spans="1:27" customFormat="1" ht="15" hidden="1" customHeight="1">
      <c r="A721" s="32">
        <v>1405</v>
      </c>
      <c r="B721" s="453"/>
      <c r="C721" s="250" t="str">
        <f>+VLOOKUP(A721,bd_lista!$A$3:$C$590,3,FALSE)</f>
        <v>Gobierno Autónomo Municipal de Santuario de Quillacas</v>
      </c>
      <c r="D721" s="455"/>
      <c r="E721" s="247" t="s">
        <v>1312</v>
      </c>
      <c r="F721" s="246">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6">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6">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6">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6">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6">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6">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6">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6">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6">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6">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6">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6">
        <f t="shared" ca="1" si="22"/>
        <v>0</v>
      </c>
      <c r="S721" s="253">
        <f ca="1">+R720+R721</f>
        <v>0</v>
      </c>
      <c r="T721" s="246">
        <f ca="1">+S721</f>
        <v>0</v>
      </c>
      <c r="U721" s="245">
        <f t="shared" si="23"/>
        <v>2</v>
      </c>
      <c r="V721" s="348" t="str">
        <f>+VLOOKUP(A721,bd_lista!$A$3:$E$590,5,FALSE)</f>
        <v>Gobiernos Autonomos Municipales</v>
      </c>
      <c r="W721" s="457"/>
      <c r="X721" s="245">
        <f>+VLOOKUP(A721,[2]Sheet1!$A$13:$D$744,4,FALSE)</f>
        <v>0</v>
      </c>
      <c r="Y721" s="245" t="e">
        <f>+VLOOKUP(X721,bd_lista!$A$3:$C$590,3,FALSE)</f>
        <v>#N/A</v>
      </c>
      <c r="Z721" s="303"/>
      <c r="AA721" s="304"/>
    </row>
    <row r="722" spans="1:27" customFormat="1" ht="15" hidden="1" customHeight="1">
      <c r="A722" s="32">
        <v>1406</v>
      </c>
      <c r="B722" s="452">
        <f>+A722</f>
        <v>1406</v>
      </c>
      <c r="C722" s="250" t="str">
        <f>+VLOOKUP(A722,bd_lista!$A$3:$C$590,3,FALSE)</f>
        <v>Gobierno Autónomo Municipal de Huanuni</v>
      </c>
      <c r="D722" s="454" t="str">
        <f>+C722</f>
        <v>Gobierno Autónomo Municipal de Huanuni</v>
      </c>
      <c r="E722" s="245" t="s">
        <v>1311</v>
      </c>
      <c r="F722" s="246">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6">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6">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6">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6">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6">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6">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6">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6">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6">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6">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6">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6">
        <f t="shared" ca="1" si="22"/>
        <v>0</v>
      </c>
      <c r="S722" s="253"/>
      <c r="T722" s="246">
        <f ca="1">+T723</f>
        <v>0</v>
      </c>
      <c r="U722" s="245">
        <f t="shared" si="23"/>
        <v>1</v>
      </c>
      <c r="V722" s="348" t="str">
        <f>+VLOOKUP(A722,bd_lista!$A$3:$E$590,5,FALSE)</f>
        <v>Gobiernos Autonomos Municipales</v>
      </c>
      <c r="W722" s="456" t="str">
        <f>+V722</f>
        <v>Gobiernos Autonomos Municipales</v>
      </c>
      <c r="X722" s="245">
        <f>+VLOOKUP(A722,[2]Sheet1!$A$13:$D$744,4,FALSE)</f>
        <v>0</v>
      </c>
      <c r="Y722" s="245" t="e">
        <f>+VLOOKUP(X722,bd_lista!$A$3:$C$590,3,FALSE)</f>
        <v>#N/A</v>
      </c>
      <c r="Z722" s="305">
        <f>+X722</f>
        <v>0</v>
      </c>
      <c r="AA722" s="306" t="e">
        <f>+Y722</f>
        <v>#N/A</v>
      </c>
    </row>
    <row r="723" spans="1:27" customFormat="1" ht="15" hidden="1" customHeight="1">
      <c r="A723" s="32">
        <v>1406</v>
      </c>
      <c r="B723" s="453"/>
      <c r="C723" s="250" t="str">
        <f>+VLOOKUP(A723,bd_lista!$A$3:$C$590,3,FALSE)</f>
        <v>Gobierno Autónomo Municipal de Huanuni</v>
      </c>
      <c r="D723" s="455"/>
      <c r="E723" s="247" t="s">
        <v>1312</v>
      </c>
      <c r="F723" s="246">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6">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6">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6">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6">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6">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6">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6">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6">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6">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6">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6">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6">
        <f t="shared" ca="1" si="22"/>
        <v>0</v>
      </c>
      <c r="S723" s="253">
        <f ca="1">+R722+R723</f>
        <v>0</v>
      </c>
      <c r="T723" s="246">
        <f ca="1">+S723</f>
        <v>0</v>
      </c>
      <c r="U723" s="245">
        <f t="shared" si="23"/>
        <v>2</v>
      </c>
      <c r="V723" s="348" t="str">
        <f>+VLOOKUP(A723,bd_lista!$A$3:$E$590,5,FALSE)</f>
        <v>Gobiernos Autonomos Municipales</v>
      </c>
      <c r="W723" s="457"/>
      <c r="X723" s="245">
        <f>+VLOOKUP(A723,[2]Sheet1!$A$13:$D$744,4,FALSE)</f>
        <v>0</v>
      </c>
      <c r="Y723" s="245" t="e">
        <f>+VLOOKUP(X723,bd_lista!$A$3:$C$590,3,FALSE)</f>
        <v>#N/A</v>
      </c>
      <c r="Z723" s="303"/>
      <c r="AA723" s="304"/>
    </row>
    <row r="724" spans="1:27" customFormat="1" ht="15" hidden="1" customHeight="1">
      <c r="A724" s="32">
        <v>1407</v>
      </c>
      <c r="B724" s="452">
        <f>+A724</f>
        <v>1407</v>
      </c>
      <c r="C724" s="250" t="str">
        <f>+VLOOKUP(A724,bd_lista!$A$3:$C$590,3,FALSE)</f>
        <v>Gobierno Autónomo Municipal de Machacamarca</v>
      </c>
      <c r="D724" s="454" t="str">
        <f>+C724</f>
        <v>Gobierno Autónomo Municipal de Machacamarca</v>
      </c>
      <c r="E724" s="245" t="s">
        <v>1311</v>
      </c>
      <c r="F724" s="246">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6">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6">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6">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6">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6">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6">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6">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6">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6">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6">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6">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6">
        <f t="shared" ca="1" si="22"/>
        <v>0</v>
      </c>
      <c r="S724" s="253"/>
      <c r="T724" s="246">
        <f ca="1">+T725</f>
        <v>0</v>
      </c>
      <c r="U724" s="245">
        <f t="shared" si="23"/>
        <v>1</v>
      </c>
      <c r="V724" s="348" t="str">
        <f>+VLOOKUP(A724,bd_lista!$A$3:$E$590,5,FALSE)</f>
        <v>Gobiernos Autonomos Municipales</v>
      </c>
      <c r="W724" s="456" t="str">
        <f>+V724</f>
        <v>Gobiernos Autonomos Municipales</v>
      </c>
      <c r="X724" s="245">
        <f>+VLOOKUP(A724,[2]Sheet1!$A$13:$D$744,4,FALSE)</f>
        <v>0</v>
      </c>
      <c r="Y724" s="245" t="e">
        <f>+VLOOKUP(X724,bd_lista!$A$3:$C$590,3,FALSE)</f>
        <v>#N/A</v>
      </c>
      <c r="Z724" s="305">
        <f>+X724</f>
        <v>0</v>
      </c>
      <c r="AA724" s="306" t="e">
        <f>+Y724</f>
        <v>#N/A</v>
      </c>
    </row>
    <row r="725" spans="1:27" customFormat="1" ht="15" hidden="1" customHeight="1">
      <c r="A725" s="32">
        <v>1407</v>
      </c>
      <c r="B725" s="453"/>
      <c r="C725" s="250" t="str">
        <f>+VLOOKUP(A725,bd_lista!$A$3:$C$590,3,FALSE)</f>
        <v>Gobierno Autónomo Municipal de Machacamarca</v>
      </c>
      <c r="D725" s="455"/>
      <c r="E725" s="247" t="s">
        <v>1312</v>
      </c>
      <c r="F725" s="246">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6">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6">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6">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6">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6">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6">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6">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6">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6">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6">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6">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6">
        <f t="shared" ca="1" si="22"/>
        <v>0</v>
      </c>
      <c r="S725" s="253">
        <f ca="1">+R724+R725</f>
        <v>0</v>
      </c>
      <c r="T725" s="246">
        <f ca="1">+S725</f>
        <v>0</v>
      </c>
      <c r="U725" s="245">
        <f t="shared" si="23"/>
        <v>2</v>
      </c>
      <c r="V725" s="348" t="str">
        <f>+VLOOKUP(A725,bd_lista!$A$3:$E$590,5,FALSE)</f>
        <v>Gobiernos Autonomos Municipales</v>
      </c>
      <c r="W725" s="457"/>
      <c r="X725" s="245">
        <f>+VLOOKUP(A725,[2]Sheet1!$A$13:$D$744,4,FALSE)</f>
        <v>0</v>
      </c>
      <c r="Y725" s="245" t="e">
        <f>+VLOOKUP(X725,bd_lista!$A$3:$C$590,3,FALSE)</f>
        <v>#N/A</v>
      </c>
      <c r="Z725" s="303"/>
      <c r="AA725" s="304"/>
    </row>
    <row r="726" spans="1:27" customFormat="1" ht="15" hidden="1" customHeight="1">
      <c r="A726" s="32">
        <v>1408</v>
      </c>
      <c r="B726" s="452">
        <f>+A726</f>
        <v>1408</v>
      </c>
      <c r="C726" s="250" t="str">
        <f>+VLOOKUP(A726,bd_lista!$A$3:$C$590,3,FALSE)</f>
        <v>Gobierno Autónomo Municipal de Poopó (Villa Poopó)</v>
      </c>
      <c r="D726" s="454" t="str">
        <f>+C726</f>
        <v>Gobierno Autónomo Municipal de Poopó (Villa Poopó)</v>
      </c>
      <c r="E726" s="245" t="s">
        <v>1311</v>
      </c>
      <c r="F726" s="246">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6">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6">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6">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6">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6">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6">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6">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6">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6">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6">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6">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6">
        <f t="shared" ca="1" si="22"/>
        <v>0</v>
      </c>
      <c r="S726" s="253"/>
      <c r="T726" s="246">
        <f ca="1">+T727</f>
        <v>0</v>
      </c>
      <c r="U726" s="245">
        <f t="shared" si="23"/>
        <v>1</v>
      </c>
      <c r="V726" s="348" t="str">
        <f>+VLOOKUP(A726,bd_lista!$A$3:$E$590,5,FALSE)</f>
        <v>Gobiernos Autonomos Municipales</v>
      </c>
      <c r="W726" s="456" t="str">
        <f>+V726</f>
        <v>Gobiernos Autonomos Municipales</v>
      </c>
      <c r="X726" s="245">
        <f>+VLOOKUP(A726,[2]Sheet1!$A$13:$D$744,4,FALSE)</f>
        <v>0</v>
      </c>
      <c r="Y726" s="245" t="e">
        <f>+VLOOKUP(X726,bd_lista!$A$3:$C$590,3,FALSE)</f>
        <v>#N/A</v>
      </c>
      <c r="Z726" s="305">
        <f>+X726</f>
        <v>0</v>
      </c>
      <c r="AA726" s="306" t="e">
        <f>+Y726</f>
        <v>#N/A</v>
      </c>
    </row>
    <row r="727" spans="1:27" customFormat="1" ht="15" hidden="1" customHeight="1">
      <c r="A727" s="32">
        <v>1408</v>
      </c>
      <c r="B727" s="453"/>
      <c r="C727" s="250" t="str">
        <f>+VLOOKUP(A727,bd_lista!$A$3:$C$590,3,FALSE)</f>
        <v>Gobierno Autónomo Municipal de Poopó (Villa Poopó)</v>
      </c>
      <c r="D727" s="455"/>
      <c r="E727" s="247" t="s">
        <v>1312</v>
      </c>
      <c r="F727" s="246">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6">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6">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6">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6">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6">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6">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6">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6">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6">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6">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6">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6">
        <f t="shared" ca="1" si="22"/>
        <v>0</v>
      </c>
      <c r="S727" s="253">
        <f ca="1">+R726+R727</f>
        <v>0</v>
      </c>
      <c r="T727" s="246">
        <f ca="1">+S727</f>
        <v>0</v>
      </c>
      <c r="U727" s="245">
        <f t="shared" si="23"/>
        <v>2</v>
      </c>
      <c r="V727" s="348" t="str">
        <f>+VLOOKUP(A727,bd_lista!$A$3:$E$590,5,FALSE)</f>
        <v>Gobiernos Autonomos Municipales</v>
      </c>
      <c r="W727" s="457"/>
      <c r="X727" s="245">
        <f>+VLOOKUP(A727,[2]Sheet1!$A$13:$D$744,4,FALSE)</f>
        <v>0</v>
      </c>
      <c r="Y727" s="245" t="e">
        <f>+VLOOKUP(X727,bd_lista!$A$3:$C$590,3,FALSE)</f>
        <v>#N/A</v>
      </c>
      <c r="Z727" s="303"/>
      <c r="AA727" s="304"/>
    </row>
    <row r="728" spans="1:27" customFormat="1" ht="15" hidden="1" customHeight="1">
      <c r="A728" s="32">
        <v>1409</v>
      </c>
      <c r="B728" s="452">
        <f>+A728</f>
        <v>1409</v>
      </c>
      <c r="C728" s="250" t="str">
        <f>+VLOOKUP(A728,bd_lista!$A$3:$C$590,3,FALSE)</f>
        <v>Gobierno Autónomo Municipal de Pazña</v>
      </c>
      <c r="D728" s="454" t="str">
        <f>+C728</f>
        <v>Gobierno Autónomo Municipal de Pazña</v>
      </c>
      <c r="E728" s="245" t="s">
        <v>1311</v>
      </c>
      <c r="F728" s="246">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6">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6">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6">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6">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6">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6">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6">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6">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6">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6">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6">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6">
        <f t="shared" ca="1" si="22"/>
        <v>0</v>
      </c>
      <c r="S728" s="253"/>
      <c r="T728" s="246">
        <f ca="1">+T729</f>
        <v>0</v>
      </c>
      <c r="U728" s="245">
        <f t="shared" si="23"/>
        <v>1</v>
      </c>
      <c r="V728" s="348" t="str">
        <f>+VLOOKUP(A728,bd_lista!$A$3:$E$590,5,FALSE)</f>
        <v>Gobiernos Autonomos Municipales</v>
      </c>
      <c r="W728" s="456" t="str">
        <f>+V728</f>
        <v>Gobiernos Autonomos Municipales</v>
      </c>
      <c r="X728" s="245">
        <f>+VLOOKUP(A728,[2]Sheet1!$A$13:$D$744,4,FALSE)</f>
        <v>0</v>
      </c>
      <c r="Y728" s="245" t="e">
        <f>+VLOOKUP(X728,bd_lista!$A$3:$C$590,3,FALSE)</f>
        <v>#N/A</v>
      </c>
      <c r="Z728" s="305">
        <f>+X728</f>
        <v>0</v>
      </c>
      <c r="AA728" s="306" t="e">
        <f>+Y728</f>
        <v>#N/A</v>
      </c>
    </row>
    <row r="729" spans="1:27" customFormat="1" ht="15" hidden="1" customHeight="1">
      <c r="A729" s="32">
        <v>1409</v>
      </c>
      <c r="B729" s="453"/>
      <c r="C729" s="250" t="str">
        <f>+VLOOKUP(A729,bd_lista!$A$3:$C$590,3,FALSE)</f>
        <v>Gobierno Autónomo Municipal de Pazña</v>
      </c>
      <c r="D729" s="455"/>
      <c r="E729" s="247" t="s">
        <v>1312</v>
      </c>
      <c r="F729" s="246">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6">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6">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6">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6">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6">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6">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6">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6">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6">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6">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6">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6">
        <f t="shared" ca="1" si="22"/>
        <v>0</v>
      </c>
      <c r="S729" s="253">
        <f ca="1">+R728+R729</f>
        <v>0</v>
      </c>
      <c r="T729" s="246">
        <f ca="1">+S729</f>
        <v>0</v>
      </c>
      <c r="U729" s="245">
        <f t="shared" si="23"/>
        <v>2</v>
      </c>
      <c r="V729" s="348" t="str">
        <f>+VLOOKUP(A729,bd_lista!$A$3:$E$590,5,FALSE)</f>
        <v>Gobiernos Autonomos Municipales</v>
      </c>
      <c r="W729" s="457"/>
      <c r="X729" s="245">
        <f>+VLOOKUP(A729,[2]Sheet1!$A$13:$D$744,4,FALSE)</f>
        <v>0</v>
      </c>
      <c r="Y729" s="245" t="e">
        <f>+VLOOKUP(X729,bd_lista!$A$3:$C$590,3,FALSE)</f>
        <v>#N/A</v>
      </c>
      <c r="Z729" s="303"/>
      <c r="AA729" s="304"/>
    </row>
    <row r="730" spans="1:27" customFormat="1" ht="15" hidden="1" customHeight="1">
      <c r="A730" s="32">
        <v>1410</v>
      </c>
      <c r="B730" s="452">
        <f>+A730</f>
        <v>1410</v>
      </c>
      <c r="C730" s="250" t="str">
        <f>+VLOOKUP(A730,bd_lista!$A$3:$C$590,3,FALSE)</f>
        <v>Gobierno Autónomo Municipal de Antequera</v>
      </c>
      <c r="D730" s="454" t="str">
        <f>+C730</f>
        <v>Gobierno Autónomo Municipal de Antequera</v>
      </c>
      <c r="E730" s="245" t="s">
        <v>1311</v>
      </c>
      <c r="F730" s="246">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6">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6">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6">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6">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6">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6">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6">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6">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6">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6">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6">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6">
        <f t="shared" ca="1" si="22"/>
        <v>0</v>
      </c>
      <c r="S730" s="253"/>
      <c r="T730" s="246">
        <f ca="1">+T731</f>
        <v>0</v>
      </c>
      <c r="U730" s="245">
        <f t="shared" si="23"/>
        <v>1</v>
      </c>
      <c r="V730" s="348" t="str">
        <f>+VLOOKUP(A730,bd_lista!$A$3:$E$590,5,FALSE)</f>
        <v>Gobiernos Autonomos Municipales</v>
      </c>
      <c r="W730" s="456" t="str">
        <f>+V730</f>
        <v>Gobiernos Autonomos Municipales</v>
      </c>
      <c r="X730" s="245">
        <f>+VLOOKUP(A730,[2]Sheet1!$A$13:$D$744,4,FALSE)</f>
        <v>0</v>
      </c>
      <c r="Y730" s="245" t="e">
        <f>+VLOOKUP(X730,bd_lista!$A$3:$C$590,3,FALSE)</f>
        <v>#N/A</v>
      </c>
      <c r="Z730" s="305">
        <f>+X730</f>
        <v>0</v>
      </c>
      <c r="AA730" s="306" t="e">
        <f>+Y730</f>
        <v>#N/A</v>
      </c>
    </row>
    <row r="731" spans="1:27" customFormat="1" ht="15" hidden="1" customHeight="1">
      <c r="A731" s="32">
        <v>1410</v>
      </c>
      <c r="B731" s="453"/>
      <c r="C731" s="250" t="str">
        <f>+VLOOKUP(A731,bd_lista!$A$3:$C$590,3,FALSE)</f>
        <v>Gobierno Autónomo Municipal de Antequera</v>
      </c>
      <c r="D731" s="455"/>
      <c r="E731" s="247" t="s">
        <v>1312</v>
      </c>
      <c r="F731" s="246">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6">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6">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6">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6">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6">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6">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6">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6">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6">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6">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6">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6">
        <f t="shared" ca="1" si="22"/>
        <v>0</v>
      </c>
      <c r="S731" s="253">
        <f ca="1">+R730+R731</f>
        <v>0</v>
      </c>
      <c r="T731" s="246">
        <f ca="1">+S731</f>
        <v>0</v>
      </c>
      <c r="U731" s="245">
        <f t="shared" si="23"/>
        <v>2</v>
      </c>
      <c r="V731" s="348" t="str">
        <f>+VLOOKUP(A731,bd_lista!$A$3:$E$590,5,FALSE)</f>
        <v>Gobiernos Autonomos Municipales</v>
      </c>
      <c r="W731" s="457"/>
      <c r="X731" s="245">
        <f>+VLOOKUP(A731,[2]Sheet1!$A$13:$D$744,4,FALSE)</f>
        <v>0</v>
      </c>
      <c r="Y731" s="245" t="e">
        <f>+VLOOKUP(X731,bd_lista!$A$3:$C$590,3,FALSE)</f>
        <v>#N/A</v>
      </c>
      <c r="Z731" s="303"/>
      <c r="AA731" s="304"/>
    </row>
    <row r="732" spans="1:27" customFormat="1" ht="15" hidden="1" customHeight="1">
      <c r="A732" s="32">
        <v>1411</v>
      </c>
      <c r="B732" s="452">
        <f>+A732</f>
        <v>1411</v>
      </c>
      <c r="C732" s="250" t="str">
        <f>+VLOOKUP(A732,bd_lista!$A$3:$C$590,3,FALSE)</f>
        <v>Gobierno Autónomo Municipal de Eucaliptus</v>
      </c>
      <c r="D732" s="454" t="str">
        <f>+C732</f>
        <v>Gobierno Autónomo Municipal de Eucaliptus</v>
      </c>
      <c r="E732" s="245" t="s">
        <v>1311</v>
      </c>
      <c r="F732" s="246">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6">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6">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6">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6">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6">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6">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6">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6">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6">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6">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6">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6">
        <f t="shared" ref="R732:R795" ca="1" si="24">+SUM(F732:Q732)</f>
        <v>0</v>
      </c>
      <c r="S732" s="253"/>
      <c r="T732" s="246">
        <f ca="1">+T733</f>
        <v>0</v>
      </c>
      <c r="U732" s="245">
        <f t="shared" ref="U732:U795" si="25">+IF(E732="Débitos",1,2)</f>
        <v>1</v>
      </c>
      <c r="V732" s="348" t="str">
        <f>+VLOOKUP(A732,bd_lista!$A$3:$E$590,5,FALSE)</f>
        <v>Gobiernos Autonomos Municipales</v>
      </c>
      <c r="W732" s="456" t="str">
        <f>+V732</f>
        <v>Gobiernos Autonomos Municipales</v>
      </c>
      <c r="X732" s="245">
        <f>+VLOOKUP(A732,[2]Sheet1!$A$13:$D$744,4,FALSE)</f>
        <v>0</v>
      </c>
      <c r="Y732" s="245" t="e">
        <f>+VLOOKUP(X732,bd_lista!$A$3:$C$590,3,FALSE)</f>
        <v>#N/A</v>
      </c>
      <c r="Z732" s="305">
        <f>+X732</f>
        <v>0</v>
      </c>
      <c r="AA732" s="306" t="e">
        <f>+Y732</f>
        <v>#N/A</v>
      </c>
    </row>
    <row r="733" spans="1:27" customFormat="1" ht="15" hidden="1" customHeight="1">
      <c r="A733" s="32">
        <v>1411</v>
      </c>
      <c r="B733" s="453"/>
      <c r="C733" s="250" t="str">
        <f>+VLOOKUP(A733,bd_lista!$A$3:$C$590,3,FALSE)</f>
        <v>Gobierno Autónomo Municipal de Eucaliptus</v>
      </c>
      <c r="D733" s="455"/>
      <c r="E733" s="247" t="s">
        <v>1312</v>
      </c>
      <c r="F733" s="246">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6">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6">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6">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6">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6">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6">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6">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6">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6">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6">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6">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6">
        <f t="shared" ca="1" si="24"/>
        <v>0</v>
      </c>
      <c r="S733" s="253">
        <f ca="1">+R732+R733</f>
        <v>0</v>
      </c>
      <c r="T733" s="246">
        <f ca="1">+S733</f>
        <v>0</v>
      </c>
      <c r="U733" s="245">
        <f t="shared" si="25"/>
        <v>2</v>
      </c>
      <c r="V733" s="348" t="str">
        <f>+VLOOKUP(A733,bd_lista!$A$3:$E$590,5,FALSE)</f>
        <v>Gobiernos Autonomos Municipales</v>
      </c>
      <c r="W733" s="457"/>
      <c r="X733" s="245">
        <f>+VLOOKUP(A733,[2]Sheet1!$A$13:$D$744,4,FALSE)</f>
        <v>0</v>
      </c>
      <c r="Y733" s="245" t="e">
        <f>+VLOOKUP(X733,bd_lista!$A$3:$C$590,3,FALSE)</f>
        <v>#N/A</v>
      </c>
      <c r="Z733" s="303"/>
      <c r="AA733" s="304"/>
    </row>
    <row r="734" spans="1:27" customFormat="1" ht="15" hidden="1" customHeight="1">
      <c r="A734" s="32">
        <v>1412</v>
      </c>
      <c r="B734" s="452">
        <f>+A734</f>
        <v>1412</v>
      </c>
      <c r="C734" s="250" t="str">
        <f>+VLOOKUP(A734,bd_lista!$A$3:$C$590,3,FALSE)</f>
        <v>Gobierno Autónomo Municipal de Santiago de Huari</v>
      </c>
      <c r="D734" s="454" t="str">
        <f>+C734</f>
        <v>Gobierno Autónomo Municipal de Santiago de Huari</v>
      </c>
      <c r="E734" s="245" t="s">
        <v>1311</v>
      </c>
      <c r="F734" s="246">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6">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6">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6">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6">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6">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6">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6">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6">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6">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6">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6">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6">
        <f t="shared" ca="1" si="24"/>
        <v>0</v>
      </c>
      <c r="S734" s="253"/>
      <c r="T734" s="246">
        <f ca="1">+T735</f>
        <v>0</v>
      </c>
      <c r="U734" s="245">
        <f t="shared" si="25"/>
        <v>1</v>
      </c>
      <c r="V734" s="348" t="str">
        <f>+VLOOKUP(A734,bd_lista!$A$3:$E$590,5,FALSE)</f>
        <v>Gobiernos Autonomos Municipales</v>
      </c>
      <c r="W734" s="456" t="str">
        <f>+V734</f>
        <v>Gobiernos Autonomos Municipales</v>
      </c>
      <c r="X734" s="245">
        <f>+VLOOKUP(A734,[2]Sheet1!$A$13:$D$744,4,FALSE)</f>
        <v>0</v>
      </c>
      <c r="Y734" s="245" t="e">
        <f>+VLOOKUP(X734,bd_lista!$A$3:$C$590,3,FALSE)</f>
        <v>#N/A</v>
      </c>
      <c r="Z734" s="305">
        <f>+X734</f>
        <v>0</v>
      </c>
      <c r="AA734" s="306" t="e">
        <f>+Y734</f>
        <v>#N/A</v>
      </c>
    </row>
    <row r="735" spans="1:27" customFormat="1" ht="15" hidden="1" customHeight="1">
      <c r="A735" s="32">
        <v>1412</v>
      </c>
      <c r="B735" s="453"/>
      <c r="C735" s="250" t="str">
        <f>+VLOOKUP(A735,bd_lista!$A$3:$C$590,3,FALSE)</f>
        <v>Gobierno Autónomo Municipal de Santiago de Huari</v>
      </c>
      <c r="D735" s="455"/>
      <c r="E735" s="247" t="s">
        <v>1312</v>
      </c>
      <c r="F735" s="246">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6">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6">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6">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6">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6">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6">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6">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6">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6">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6">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6">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6">
        <f t="shared" ca="1" si="24"/>
        <v>0</v>
      </c>
      <c r="S735" s="253">
        <f ca="1">+R734+R735</f>
        <v>0</v>
      </c>
      <c r="T735" s="246">
        <f ca="1">+S735</f>
        <v>0</v>
      </c>
      <c r="U735" s="245">
        <f t="shared" si="25"/>
        <v>2</v>
      </c>
      <c r="V735" s="348" t="str">
        <f>+VLOOKUP(A735,bd_lista!$A$3:$E$590,5,FALSE)</f>
        <v>Gobiernos Autonomos Municipales</v>
      </c>
      <c r="W735" s="457"/>
      <c r="X735" s="245">
        <f>+VLOOKUP(A735,[2]Sheet1!$A$13:$D$744,4,FALSE)</f>
        <v>0</v>
      </c>
      <c r="Y735" s="245" t="e">
        <f>+VLOOKUP(X735,bd_lista!$A$3:$C$590,3,FALSE)</f>
        <v>#N/A</v>
      </c>
      <c r="Z735" s="303"/>
      <c r="AA735" s="304"/>
    </row>
    <row r="736" spans="1:27" customFormat="1" ht="15" hidden="1" customHeight="1">
      <c r="A736" s="32">
        <v>1413</v>
      </c>
      <c r="B736" s="452">
        <f>+A736</f>
        <v>1413</v>
      </c>
      <c r="C736" s="250" t="str">
        <f>+VLOOKUP(A736,bd_lista!$A$3:$C$590,3,FALSE)</f>
        <v>Gobierno Autónomo Municipal de Totora</v>
      </c>
      <c r="D736" s="454" t="str">
        <f>+C736</f>
        <v>Gobierno Autónomo Municipal de Totora</v>
      </c>
      <c r="E736" s="245" t="s">
        <v>1311</v>
      </c>
      <c r="F736" s="246">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6">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6">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6">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6">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6">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6">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6">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6">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6">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6">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6">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6">
        <f t="shared" ca="1" si="24"/>
        <v>0</v>
      </c>
      <c r="S736" s="253"/>
      <c r="T736" s="246">
        <f ca="1">+T737</f>
        <v>0</v>
      </c>
      <c r="U736" s="245">
        <f t="shared" si="25"/>
        <v>1</v>
      </c>
      <c r="V736" s="348" t="str">
        <f>+VLOOKUP(A736,bd_lista!$A$3:$E$590,5,FALSE)</f>
        <v>Gobiernos Autonomos Municipales</v>
      </c>
      <c r="W736" s="456" t="str">
        <f>+V736</f>
        <v>Gobiernos Autonomos Municipales</v>
      </c>
      <c r="X736" s="245">
        <f>+VLOOKUP(A736,[2]Sheet1!$A$13:$D$744,4,FALSE)</f>
        <v>0</v>
      </c>
      <c r="Y736" s="245" t="e">
        <f>+VLOOKUP(X736,bd_lista!$A$3:$C$590,3,FALSE)</f>
        <v>#N/A</v>
      </c>
      <c r="Z736" s="305">
        <f>+X736</f>
        <v>0</v>
      </c>
      <c r="AA736" s="306" t="e">
        <f>+Y736</f>
        <v>#N/A</v>
      </c>
    </row>
    <row r="737" spans="1:27" customFormat="1" ht="15" hidden="1" customHeight="1">
      <c r="A737" s="32">
        <v>1413</v>
      </c>
      <c r="B737" s="453"/>
      <c r="C737" s="250" t="str">
        <f>+VLOOKUP(A737,bd_lista!$A$3:$C$590,3,FALSE)</f>
        <v>Gobierno Autónomo Municipal de Totora</v>
      </c>
      <c r="D737" s="455"/>
      <c r="E737" s="247" t="s">
        <v>1312</v>
      </c>
      <c r="F737" s="246">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6">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6">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6">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6">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6">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6">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6">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6">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6">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6">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6">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6">
        <f t="shared" ca="1" si="24"/>
        <v>0</v>
      </c>
      <c r="S737" s="253">
        <f ca="1">+R736+R737</f>
        <v>0</v>
      </c>
      <c r="T737" s="246">
        <f ca="1">+S737</f>
        <v>0</v>
      </c>
      <c r="U737" s="245">
        <f t="shared" si="25"/>
        <v>2</v>
      </c>
      <c r="V737" s="348" t="str">
        <f>+VLOOKUP(A737,bd_lista!$A$3:$E$590,5,FALSE)</f>
        <v>Gobiernos Autonomos Municipales</v>
      </c>
      <c r="W737" s="457"/>
      <c r="X737" s="245">
        <f>+VLOOKUP(A737,[2]Sheet1!$A$13:$D$744,4,FALSE)</f>
        <v>0</v>
      </c>
      <c r="Y737" s="245" t="e">
        <f>+VLOOKUP(X737,bd_lista!$A$3:$C$590,3,FALSE)</f>
        <v>#N/A</v>
      </c>
      <c r="Z737" s="303"/>
      <c r="AA737" s="304"/>
    </row>
    <row r="738" spans="1:27" customFormat="1" ht="15" hidden="1" customHeight="1">
      <c r="A738" s="32">
        <v>1414</v>
      </c>
      <c r="B738" s="452">
        <f>+A738</f>
        <v>1414</v>
      </c>
      <c r="C738" s="250" t="str">
        <f>+VLOOKUP(A738,bd_lista!$A$3:$C$590,3,FALSE)</f>
        <v>Gobierno Autónomo Municipal de Corque</v>
      </c>
      <c r="D738" s="454" t="str">
        <f>+C738</f>
        <v>Gobierno Autónomo Municipal de Corque</v>
      </c>
      <c r="E738" s="245" t="s">
        <v>1311</v>
      </c>
      <c r="F738" s="246">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6">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6">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6">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6">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6">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6">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6">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6">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6">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6">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6">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6">
        <f t="shared" ca="1" si="24"/>
        <v>0</v>
      </c>
      <c r="S738" s="253"/>
      <c r="T738" s="246">
        <f ca="1">+T739</f>
        <v>0</v>
      </c>
      <c r="U738" s="245">
        <f t="shared" si="25"/>
        <v>1</v>
      </c>
      <c r="V738" s="348" t="str">
        <f>+VLOOKUP(A738,bd_lista!$A$3:$E$590,5,FALSE)</f>
        <v>Gobiernos Autonomos Municipales</v>
      </c>
      <c r="W738" s="456" t="str">
        <f>+V738</f>
        <v>Gobiernos Autonomos Municipales</v>
      </c>
      <c r="X738" s="245">
        <f>+VLOOKUP(A738,[2]Sheet1!$A$13:$D$744,4,FALSE)</f>
        <v>0</v>
      </c>
      <c r="Y738" s="245" t="e">
        <f>+VLOOKUP(X738,bd_lista!$A$3:$C$590,3,FALSE)</f>
        <v>#N/A</v>
      </c>
      <c r="Z738" s="305">
        <f>+X738</f>
        <v>0</v>
      </c>
      <c r="AA738" s="306" t="e">
        <f>+Y738</f>
        <v>#N/A</v>
      </c>
    </row>
    <row r="739" spans="1:27" customFormat="1" ht="15" hidden="1" customHeight="1">
      <c r="A739" s="32">
        <v>1414</v>
      </c>
      <c r="B739" s="453"/>
      <c r="C739" s="250" t="str">
        <f>+VLOOKUP(A739,bd_lista!$A$3:$C$590,3,FALSE)</f>
        <v>Gobierno Autónomo Municipal de Corque</v>
      </c>
      <c r="D739" s="455"/>
      <c r="E739" s="247" t="s">
        <v>1312</v>
      </c>
      <c r="F739" s="246">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6">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6">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6">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6">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6">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6">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6">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6">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6">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6">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6">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6">
        <f t="shared" ca="1" si="24"/>
        <v>0</v>
      </c>
      <c r="S739" s="253">
        <f ca="1">+R738+R739</f>
        <v>0</v>
      </c>
      <c r="T739" s="246">
        <f ca="1">+S739</f>
        <v>0</v>
      </c>
      <c r="U739" s="245">
        <f t="shared" si="25"/>
        <v>2</v>
      </c>
      <c r="V739" s="348" t="str">
        <f>+VLOOKUP(A739,bd_lista!$A$3:$E$590,5,FALSE)</f>
        <v>Gobiernos Autonomos Municipales</v>
      </c>
      <c r="W739" s="457"/>
      <c r="X739" s="245">
        <f>+VLOOKUP(A739,[2]Sheet1!$A$13:$D$744,4,FALSE)</f>
        <v>0</v>
      </c>
      <c r="Y739" s="245" t="e">
        <f>+VLOOKUP(X739,bd_lista!$A$3:$C$590,3,FALSE)</f>
        <v>#N/A</v>
      </c>
      <c r="Z739" s="303"/>
      <c r="AA739" s="304"/>
    </row>
    <row r="740" spans="1:27" customFormat="1" ht="15" hidden="1" customHeight="1">
      <c r="A740" s="32">
        <v>1415</v>
      </c>
      <c r="B740" s="452">
        <f>+A740</f>
        <v>1415</v>
      </c>
      <c r="C740" s="250" t="str">
        <f>+VLOOKUP(A740,bd_lista!$A$3:$C$590,3,FALSE)</f>
        <v>Gobierno Autónomo Municipal de Choquecota</v>
      </c>
      <c r="D740" s="454" t="str">
        <f>+C740</f>
        <v>Gobierno Autónomo Municipal de Choquecota</v>
      </c>
      <c r="E740" s="245" t="s">
        <v>1311</v>
      </c>
      <c r="F740" s="246">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6">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6">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6">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6">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6">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6">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6">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6">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6">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6">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6">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6">
        <f t="shared" ca="1" si="24"/>
        <v>0</v>
      </c>
      <c r="S740" s="253"/>
      <c r="T740" s="246">
        <f ca="1">+T741</f>
        <v>0</v>
      </c>
      <c r="U740" s="245">
        <f t="shared" si="25"/>
        <v>1</v>
      </c>
      <c r="V740" s="348" t="str">
        <f>+VLOOKUP(A740,bd_lista!$A$3:$E$590,5,FALSE)</f>
        <v>Gobiernos Autonomos Municipales</v>
      </c>
      <c r="W740" s="456" t="str">
        <f>+V740</f>
        <v>Gobiernos Autonomos Municipales</v>
      </c>
      <c r="X740" s="245">
        <f>+VLOOKUP(A740,[2]Sheet1!$A$13:$D$744,4,FALSE)</f>
        <v>0</v>
      </c>
      <c r="Y740" s="245" t="e">
        <f>+VLOOKUP(X740,bd_lista!$A$3:$C$590,3,FALSE)</f>
        <v>#N/A</v>
      </c>
      <c r="Z740" s="305">
        <f>+X740</f>
        <v>0</v>
      </c>
      <c r="AA740" s="306" t="e">
        <f>+Y740</f>
        <v>#N/A</v>
      </c>
    </row>
    <row r="741" spans="1:27" customFormat="1" ht="15" hidden="1" customHeight="1">
      <c r="A741" s="32">
        <v>1415</v>
      </c>
      <c r="B741" s="453"/>
      <c r="C741" s="250" t="str">
        <f>+VLOOKUP(A741,bd_lista!$A$3:$C$590,3,FALSE)</f>
        <v>Gobierno Autónomo Municipal de Choquecota</v>
      </c>
      <c r="D741" s="455"/>
      <c r="E741" s="247" t="s">
        <v>1312</v>
      </c>
      <c r="F741" s="246">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6">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6">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6">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6">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6">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6">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6">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6">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6">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6">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6">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6">
        <f t="shared" ca="1" si="24"/>
        <v>0</v>
      </c>
      <c r="S741" s="253">
        <f ca="1">+R740+R741</f>
        <v>0</v>
      </c>
      <c r="T741" s="246">
        <f ca="1">+S741</f>
        <v>0</v>
      </c>
      <c r="U741" s="245">
        <f t="shared" si="25"/>
        <v>2</v>
      </c>
      <c r="V741" s="348" t="str">
        <f>+VLOOKUP(A741,bd_lista!$A$3:$E$590,5,FALSE)</f>
        <v>Gobiernos Autonomos Municipales</v>
      </c>
      <c r="W741" s="457"/>
      <c r="X741" s="245">
        <f>+VLOOKUP(A741,[2]Sheet1!$A$13:$D$744,4,FALSE)</f>
        <v>0</v>
      </c>
      <c r="Y741" s="245" t="e">
        <f>+VLOOKUP(X741,bd_lista!$A$3:$C$590,3,FALSE)</f>
        <v>#N/A</v>
      </c>
      <c r="Z741" s="303"/>
      <c r="AA741" s="304"/>
    </row>
    <row r="742" spans="1:27" customFormat="1" ht="15" hidden="1" customHeight="1">
      <c r="A742" s="32">
        <v>1416</v>
      </c>
      <c r="B742" s="452">
        <f>+A742</f>
        <v>1416</v>
      </c>
      <c r="C742" s="250" t="str">
        <f>+VLOOKUP(A742,bd_lista!$A$3:$C$590,3,FALSE)</f>
        <v>Gobierno Autónomo Municipal de Curahuara de Carangas</v>
      </c>
      <c r="D742" s="454" t="str">
        <f>+C742</f>
        <v>Gobierno Autónomo Municipal de Curahuara de Carangas</v>
      </c>
      <c r="E742" s="245" t="s">
        <v>1311</v>
      </c>
      <c r="F742" s="246">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6">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6">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6">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6">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6">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6">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6">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6">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6">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6">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6">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6">
        <f t="shared" ca="1" si="24"/>
        <v>0</v>
      </c>
      <c r="S742" s="253"/>
      <c r="T742" s="246">
        <f ca="1">+T743</f>
        <v>0</v>
      </c>
      <c r="U742" s="245">
        <f t="shared" si="25"/>
        <v>1</v>
      </c>
      <c r="V742" s="348" t="str">
        <f>+VLOOKUP(A742,bd_lista!$A$3:$E$590,5,FALSE)</f>
        <v>Gobiernos Autonomos Municipales</v>
      </c>
      <c r="W742" s="456" t="str">
        <f>+V742</f>
        <v>Gobiernos Autonomos Municipales</v>
      </c>
      <c r="X742" s="245">
        <f>+VLOOKUP(A742,[2]Sheet1!$A$13:$D$744,4,FALSE)</f>
        <v>0</v>
      </c>
      <c r="Y742" s="245" t="e">
        <f>+VLOOKUP(X742,bd_lista!$A$3:$C$590,3,FALSE)</f>
        <v>#N/A</v>
      </c>
      <c r="Z742" s="305">
        <f>+X742</f>
        <v>0</v>
      </c>
      <c r="AA742" s="306" t="e">
        <f>+Y742</f>
        <v>#N/A</v>
      </c>
    </row>
    <row r="743" spans="1:27" customFormat="1" ht="15" hidden="1" customHeight="1">
      <c r="A743" s="32">
        <v>1416</v>
      </c>
      <c r="B743" s="453"/>
      <c r="C743" s="250" t="str">
        <f>+VLOOKUP(A743,bd_lista!$A$3:$C$590,3,FALSE)</f>
        <v>Gobierno Autónomo Municipal de Curahuara de Carangas</v>
      </c>
      <c r="D743" s="455"/>
      <c r="E743" s="247" t="s">
        <v>1312</v>
      </c>
      <c r="F743" s="246">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6">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6">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6">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6">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6">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6">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6">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6">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6">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6">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6">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6">
        <f t="shared" ca="1" si="24"/>
        <v>0</v>
      </c>
      <c r="S743" s="253">
        <f ca="1">+R742+R743</f>
        <v>0</v>
      </c>
      <c r="T743" s="246">
        <f ca="1">+S743</f>
        <v>0</v>
      </c>
      <c r="U743" s="245">
        <f t="shared" si="25"/>
        <v>2</v>
      </c>
      <c r="V743" s="348" t="str">
        <f>+VLOOKUP(A743,bd_lista!$A$3:$E$590,5,FALSE)</f>
        <v>Gobiernos Autonomos Municipales</v>
      </c>
      <c r="W743" s="457"/>
      <c r="X743" s="245">
        <f>+VLOOKUP(A743,[2]Sheet1!$A$13:$D$744,4,FALSE)</f>
        <v>0</v>
      </c>
      <c r="Y743" s="245" t="e">
        <f>+VLOOKUP(X743,bd_lista!$A$3:$C$590,3,FALSE)</f>
        <v>#N/A</v>
      </c>
      <c r="Z743" s="303"/>
      <c r="AA743" s="304"/>
    </row>
    <row r="744" spans="1:27" customFormat="1" ht="15" hidden="1" customHeight="1">
      <c r="A744" s="32">
        <v>1417</v>
      </c>
      <c r="B744" s="452">
        <f>+A744</f>
        <v>1417</v>
      </c>
      <c r="C744" s="250" t="str">
        <f>+VLOOKUP(A744,bd_lista!$A$3:$C$590,3,FALSE)</f>
        <v>Gobierno Autónomo Municipal de Turco</v>
      </c>
      <c r="D744" s="454" t="str">
        <f>+C744</f>
        <v>Gobierno Autónomo Municipal de Turco</v>
      </c>
      <c r="E744" s="245" t="s">
        <v>1311</v>
      </c>
      <c r="F744" s="246">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6">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6">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6">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6">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6">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6">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6">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6">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6">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6">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6">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6">
        <f t="shared" ca="1" si="24"/>
        <v>0</v>
      </c>
      <c r="S744" s="253"/>
      <c r="T744" s="246">
        <f ca="1">+T745</f>
        <v>0</v>
      </c>
      <c r="U744" s="245">
        <f t="shared" si="25"/>
        <v>1</v>
      </c>
      <c r="V744" s="348" t="str">
        <f>+VLOOKUP(A744,bd_lista!$A$3:$E$590,5,FALSE)</f>
        <v>Gobiernos Autonomos Municipales</v>
      </c>
      <c r="W744" s="456" t="str">
        <f>+V744</f>
        <v>Gobiernos Autonomos Municipales</v>
      </c>
      <c r="X744" s="245">
        <f>+VLOOKUP(A744,[2]Sheet1!$A$13:$D$744,4,FALSE)</f>
        <v>0</v>
      </c>
      <c r="Y744" s="245" t="e">
        <f>+VLOOKUP(X744,bd_lista!$A$3:$C$590,3,FALSE)</f>
        <v>#N/A</v>
      </c>
      <c r="Z744" s="305">
        <f>+X744</f>
        <v>0</v>
      </c>
      <c r="AA744" s="306" t="e">
        <f>+Y744</f>
        <v>#N/A</v>
      </c>
    </row>
    <row r="745" spans="1:27" customFormat="1" ht="15" hidden="1" customHeight="1">
      <c r="A745" s="32">
        <v>1417</v>
      </c>
      <c r="B745" s="453"/>
      <c r="C745" s="250" t="str">
        <f>+VLOOKUP(A745,bd_lista!$A$3:$C$590,3,FALSE)</f>
        <v>Gobierno Autónomo Municipal de Turco</v>
      </c>
      <c r="D745" s="455"/>
      <c r="E745" s="247" t="s">
        <v>1312</v>
      </c>
      <c r="F745" s="246">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6">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6">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6">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6">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6">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6">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6">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6">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6">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6">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6">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6">
        <f t="shared" ca="1" si="24"/>
        <v>0</v>
      </c>
      <c r="S745" s="253">
        <f ca="1">+R744+R745</f>
        <v>0</v>
      </c>
      <c r="T745" s="246">
        <f ca="1">+S745</f>
        <v>0</v>
      </c>
      <c r="U745" s="245">
        <f t="shared" si="25"/>
        <v>2</v>
      </c>
      <c r="V745" s="348" t="str">
        <f>+VLOOKUP(A745,bd_lista!$A$3:$E$590,5,FALSE)</f>
        <v>Gobiernos Autonomos Municipales</v>
      </c>
      <c r="W745" s="457"/>
      <c r="X745" s="245">
        <f>+VLOOKUP(A745,[2]Sheet1!$A$13:$D$744,4,FALSE)</f>
        <v>0</v>
      </c>
      <c r="Y745" s="245" t="e">
        <f>+VLOOKUP(X745,bd_lista!$A$3:$C$590,3,FALSE)</f>
        <v>#N/A</v>
      </c>
      <c r="Z745" s="303"/>
      <c r="AA745" s="304"/>
    </row>
    <row r="746" spans="1:27" customFormat="1" ht="15" hidden="1" customHeight="1">
      <c r="A746" s="32">
        <v>1418</v>
      </c>
      <c r="B746" s="452">
        <f>+A746</f>
        <v>1418</v>
      </c>
      <c r="C746" s="250" t="str">
        <f>+VLOOKUP(A746,bd_lista!$A$3:$C$590,3,FALSE)</f>
        <v>Gobierno Autónomo Municipal de Huachacalla</v>
      </c>
      <c r="D746" s="454" t="str">
        <f>+C746</f>
        <v>Gobierno Autónomo Municipal de Huachacalla</v>
      </c>
      <c r="E746" s="245" t="s">
        <v>1311</v>
      </c>
      <c r="F746" s="246">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6">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6">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6">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6">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6">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6">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6">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6">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6">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6">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6">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6">
        <f t="shared" ca="1" si="24"/>
        <v>0</v>
      </c>
      <c r="S746" s="253"/>
      <c r="T746" s="246">
        <f ca="1">+T747</f>
        <v>0</v>
      </c>
      <c r="U746" s="245">
        <f t="shared" si="25"/>
        <v>1</v>
      </c>
      <c r="V746" s="348" t="str">
        <f>+VLOOKUP(A746,bd_lista!$A$3:$E$590,5,FALSE)</f>
        <v>Gobiernos Autonomos Municipales</v>
      </c>
      <c r="W746" s="456" t="str">
        <f>+V746</f>
        <v>Gobiernos Autonomos Municipales</v>
      </c>
      <c r="X746" s="245">
        <f>+VLOOKUP(A746,[2]Sheet1!$A$13:$D$744,4,FALSE)</f>
        <v>0</v>
      </c>
      <c r="Y746" s="245" t="e">
        <f>+VLOOKUP(X746,bd_lista!$A$3:$C$590,3,FALSE)</f>
        <v>#N/A</v>
      </c>
      <c r="Z746" s="305">
        <f>+X746</f>
        <v>0</v>
      </c>
      <c r="AA746" s="306" t="e">
        <f>+Y746</f>
        <v>#N/A</v>
      </c>
    </row>
    <row r="747" spans="1:27" customFormat="1" ht="15" hidden="1" customHeight="1">
      <c r="A747" s="32">
        <v>1418</v>
      </c>
      <c r="B747" s="453"/>
      <c r="C747" s="250" t="str">
        <f>+VLOOKUP(A747,bd_lista!$A$3:$C$590,3,FALSE)</f>
        <v>Gobierno Autónomo Municipal de Huachacalla</v>
      </c>
      <c r="D747" s="455"/>
      <c r="E747" s="247" t="s">
        <v>1312</v>
      </c>
      <c r="F747" s="246">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6">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6">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6">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6">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6">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6">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6">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6">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6">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6">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6">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6">
        <f t="shared" ca="1" si="24"/>
        <v>0</v>
      </c>
      <c r="S747" s="253">
        <f ca="1">+R746+R747</f>
        <v>0</v>
      </c>
      <c r="T747" s="246">
        <f ca="1">+S747</f>
        <v>0</v>
      </c>
      <c r="U747" s="245">
        <f t="shared" si="25"/>
        <v>2</v>
      </c>
      <c r="V747" s="348" t="str">
        <f>+VLOOKUP(A747,bd_lista!$A$3:$E$590,5,FALSE)</f>
        <v>Gobiernos Autonomos Municipales</v>
      </c>
      <c r="W747" s="457"/>
      <c r="X747" s="245">
        <f>+VLOOKUP(A747,[2]Sheet1!$A$13:$D$744,4,FALSE)</f>
        <v>0</v>
      </c>
      <c r="Y747" s="245" t="e">
        <f>+VLOOKUP(X747,bd_lista!$A$3:$C$590,3,FALSE)</f>
        <v>#N/A</v>
      </c>
      <c r="Z747" s="303"/>
      <c r="AA747" s="304"/>
    </row>
    <row r="748" spans="1:27" customFormat="1" ht="15" hidden="1" customHeight="1">
      <c r="A748" s="32">
        <v>1419</v>
      </c>
      <c r="B748" s="452">
        <f>+A748</f>
        <v>1419</v>
      </c>
      <c r="C748" s="250" t="str">
        <f>+VLOOKUP(A748,bd_lista!$A$3:$C$590,3,FALSE)</f>
        <v>Gobierno Autónomo Municipal de Escara</v>
      </c>
      <c r="D748" s="454" t="str">
        <f>+C748</f>
        <v>Gobierno Autónomo Municipal de Escara</v>
      </c>
      <c r="E748" s="245" t="s">
        <v>1311</v>
      </c>
      <c r="F748" s="246">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6">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6">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6">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6">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6">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6">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6">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6">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6">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6">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6">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6">
        <f t="shared" ca="1" si="24"/>
        <v>0</v>
      </c>
      <c r="S748" s="253"/>
      <c r="T748" s="246">
        <f ca="1">+T749</f>
        <v>0</v>
      </c>
      <c r="U748" s="245">
        <f t="shared" si="25"/>
        <v>1</v>
      </c>
      <c r="V748" s="348" t="str">
        <f>+VLOOKUP(A748,bd_lista!$A$3:$E$590,5,FALSE)</f>
        <v>Gobiernos Autonomos Municipales</v>
      </c>
      <c r="W748" s="456" t="str">
        <f>+V748</f>
        <v>Gobiernos Autonomos Municipales</v>
      </c>
      <c r="X748" s="245">
        <f>+VLOOKUP(A748,[2]Sheet1!$A$13:$D$744,4,FALSE)</f>
        <v>0</v>
      </c>
      <c r="Y748" s="245" t="e">
        <f>+VLOOKUP(X748,bd_lista!$A$3:$C$590,3,FALSE)</f>
        <v>#N/A</v>
      </c>
      <c r="Z748" s="305">
        <f>+X748</f>
        <v>0</v>
      </c>
      <c r="AA748" s="306" t="e">
        <f>+Y748</f>
        <v>#N/A</v>
      </c>
    </row>
    <row r="749" spans="1:27" customFormat="1" ht="15" hidden="1" customHeight="1">
      <c r="A749" s="32">
        <v>1419</v>
      </c>
      <c r="B749" s="453"/>
      <c r="C749" s="250" t="str">
        <f>+VLOOKUP(A749,bd_lista!$A$3:$C$590,3,FALSE)</f>
        <v>Gobierno Autónomo Municipal de Escara</v>
      </c>
      <c r="D749" s="455"/>
      <c r="E749" s="247" t="s">
        <v>1312</v>
      </c>
      <c r="F749" s="246">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6">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6">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6">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6">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6">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6">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6">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6">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6">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6">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6">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6">
        <f t="shared" ca="1" si="24"/>
        <v>0</v>
      </c>
      <c r="S749" s="253">
        <f ca="1">+R748+R749</f>
        <v>0</v>
      </c>
      <c r="T749" s="246">
        <f ca="1">+S749</f>
        <v>0</v>
      </c>
      <c r="U749" s="245">
        <f t="shared" si="25"/>
        <v>2</v>
      </c>
      <c r="V749" s="348" t="str">
        <f>+VLOOKUP(A749,bd_lista!$A$3:$E$590,5,FALSE)</f>
        <v>Gobiernos Autonomos Municipales</v>
      </c>
      <c r="W749" s="457"/>
      <c r="X749" s="245">
        <f>+VLOOKUP(A749,[2]Sheet1!$A$13:$D$744,4,FALSE)</f>
        <v>0</v>
      </c>
      <c r="Y749" s="245" t="e">
        <f>+VLOOKUP(X749,bd_lista!$A$3:$C$590,3,FALSE)</f>
        <v>#N/A</v>
      </c>
      <c r="Z749" s="303"/>
      <c r="AA749" s="304"/>
    </row>
    <row r="750" spans="1:27" customFormat="1" ht="15" hidden="1" customHeight="1">
      <c r="A750" s="32">
        <v>1420</v>
      </c>
      <c r="B750" s="452">
        <f>+A750</f>
        <v>1420</v>
      </c>
      <c r="C750" s="250" t="str">
        <f>+VLOOKUP(A750,bd_lista!$A$3:$C$590,3,FALSE)</f>
        <v>Gobierno Autónomo Municipal de Cruz de Machacamarca</v>
      </c>
      <c r="D750" s="454" t="str">
        <f>+C750</f>
        <v>Gobierno Autónomo Municipal de Cruz de Machacamarca</v>
      </c>
      <c r="E750" s="245" t="s">
        <v>1311</v>
      </c>
      <c r="F750" s="246">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6">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6">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6">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6">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6">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6">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6">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6">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6">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6">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6">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6">
        <f t="shared" ca="1" si="24"/>
        <v>0</v>
      </c>
      <c r="S750" s="253"/>
      <c r="T750" s="246">
        <f ca="1">+T751</f>
        <v>0</v>
      </c>
      <c r="U750" s="245">
        <f t="shared" si="25"/>
        <v>1</v>
      </c>
      <c r="V750" s="348" t="str">
        <f>+VLOOKUP(A750,bd_lista!$A$3:$E$590,5,FALSE)</f>
        <v>Gobiernos Autonomos Municipales</v>
      </c>
      <c r="W750" s="456" t="str">
        <f>+V750</f>
        <v>Gobiernos Autonomos Municipales</v>
      </c>
      <c r="X750" s="245">
        <f>+VLOOKUP(A750,[2]Sheet1!$A$13:$D$744,4,FALSE)</f>
        <v>0</v>
      </c>
      <c r="Y750" s="245" t="e">
        <f>+VLOOKUP(X750,bd_lista!$A$3:$C$590,3,FALSE)</f>
        <v>#N/A</v>
      </c>
      <c r="Z750" s="305">
        <f>+X750</f>
        <v>0</v>
      </c>
      <c r="AA750" s="306" t="e">
        <f>+Y750</f>
        <v>#N/A</v>
      </c>
    </row>
    <row r="751" spans="1:27" customFormat="1" ht="15" hidden="1" customHeight="1">
      <c r="A751" s="32">
        <v>1420</v>
      </c>
      <c r="B751" s="453"/>
      <c r="C751" s="250" t="str">
        <f>+VLOOKUP(A751,bd_lista!$A$3:$C$590,3,FALSE)</f>
        <v>Gobierno Autónomo Municipal de Cruz de Machacamarca</v>
      </c>
      <c r="D751" s="455"/>
      <c r="E751" s="247" t="s">
        <v>1312</v>
      </c>
      <c r="F751" s="246">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6">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6">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6">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6">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6">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6">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6">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6">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6">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6">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6">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6">
        <f t="shared" ca="1" si="24"/>
        <v>0</v>
      </c>
      <c r="S751" s="253">
        <f ca="1">+R750+R751</f>
        <v>0</v>
      </c>
      <c r="T751" s="246">
        <f ca="1">+S751</f>
        <v>0</v>
      </c>
      <c r="U751" s="245">
        <f t="shared" si="25"/>
        <v>2</v>
      </c>
      <c r="V751" s="348" t="str">
        <f>+VLOOKUP(A751,bd_lista!$A$3:$E$590,5,FALSE)</f>
        <v>Gobiernos Autonomos Municipales</v>
      </c>
      <c r="W751" s="457"/>
      <c r="X751" s="245">
        <f>+VLOOKUP(A751,[2]Sheet1!$A$13:$D$744,4,FALSE)</f>
        <v>0</v>
      </c>
      <c r="Y751" s="245" t="e">
        <f>+VLOOKUP(X751,bd_lista!$A$3:$C$590,3,FALSE)</f>
        <v>#N/A</v>
      </c>
      <c r="Z751" s="303"/>
      <c r="AA751" s="304"/>
    </row>
    <row r="752" spans="1:27" customFormat="1" ht="15" hidden="1" customHeight="1">
      <c r="A752" s="32">
        <v>1421</v>
      </c>
      <c r="B752" s="452">
        <f>+A752</f>
        <v>1421</v>
      </c>
      <c r="C752" s="250" t="str">
        <f>+VLOOKUP(A752,bd_lista!$A$3:$C$590,3,FALSE)</f>
        <v>Gobierno Autónomo Municipal de Yunguyo de Litoral</v>
      </c>
      <c r="D752" s="454" t="str">
        <f>+C752</f>
        <v>Gobierno Autónomo Municipal de Yunguyo de Litoral</v>
      </c>
      <c r="E752" s="245" t="s">
        <v>1311</v>
      </c>
      <c r="F752" s="246">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6">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6">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6">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6">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6">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6">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6">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6">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6">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6">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6">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6">
        <f t="shared" ca="1" si="24"/>
        <v>0</v>
      </c>
      <c r="S752" s="253"/>
      <c r="T752" s="246">
        <f ca="1">+T753</f>
        <v>0</v>
      </c>
      <c r="U752" s="245">
        <f t="shared" si="25"/>
        <v>1</v>
      </c>
      <c r="V752" s="348" t="str">
        <f>+VLOOKUP(A752,bd_lista!$A$3:$E$590,5,FALSE)</f>
        <v>Gobiernos Autonomos Municipales</v>
      </c>
      <c r="W752" s="456" t="str">
        <f>+V752</f>
        <v>Gobiernos Autonomos Municipales</v>
      </c>
      <c r="X752" s="245">
        <f>+VLOOKUP(A752,[2]Sheet1!$A$13:$D$744,4,FALSE)</f>
        <v>0</v>
      </c>
      <c r="Y752" s="245" t="e">
        <f>+VLOOKUP(X752,bd_lista!$A$3:$C$590,3,FALSE)</f>
        <v>#N/A</v>
      </c>
      <c r="Z752" s="305">
        <f>+X752</f>
        <v>0</v>
      </c>
      <c r="AA752" s="306" t="e">
        <f>+Y752</f>
        <v>#N/A</v>
      </c>
    </row>
    <row r="753" spans="1:27" customFormat="1" ht="15" hidden="1" customHeight="1">
      <c r="A753" s="32">
        <v>1421</v>
      </c>
      <c r="B753" s="453"/>
      <c r="C753" s="250" t="str">
        <f>+VLOOKUP(A753,bd_lista!$A$3:$C$590,3,FALSE)</f>
        <v>Gobierno Autónomo Municipal de Yunguyo de Litoral</v>
      </c>
      <c r="D753" s="455"/>
      <c r="E753" s="247" t="s">
        <v>1312</v>
      </c>
      <c r="F753" s="246">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6">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6">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6">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6">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6">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6">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6">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6">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6">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6">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6">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6">
        <f t="shared" ca="1" si="24"/>
        <v>0</v>
      </c>
      <c r="S753" s="253">
        <f ca="1">+R752+R753</f>
        <v>0</v>
      </c>
      <c r="T753" s="246">
        <f ca="1">+S753</f>
        <v>0</v>
      </c>
      <c r="U753" s="245">
        <f t="shared" si="25"/>
        <v>2</v>
      </c>
      <c r="V753" s="348" t="str">
        <f>+VLOOKUP(A753,bd_lista!$A$3:$E$590,5,FALSE)</f>
        <v>Gobiernos Autonomos Municipales</v>
      </c>
      <c r="W753" s="457"/>
      <c r="X753" s="245">
        <f>+VLOOKUP(A753,[2]Sheet1!$A$13:$D$744,4,FALSE)</f>
        <v>0</v>
      </c>
      <c r="Y753" s="245" t="e">
        <f>+VLOOKUP(X753,bd_lista!$A$3:$C$590,3,FALSE)</f>
        <v>#N/A</v>
      </c>
      <c r="Z753" s="303"/>
      <c r="AA753" s="304"/>
    </row>
    <row r="754" spans="1:27" customFormat="1" ht="15" hidden="1" customHeight="1">
      <c r="A754" s="32">
        <v>1422</v>
      </c>
      <c r="B754" s="452">
        <f>+A754</f>
        <v>1422</v>
      </c>
      <c r="C754" s="250" t="str">
        <f>+VLOOKUP(A754,bd_lista!$A$3:$C$590,3,FALSE)</f>
        <v>Gobierno Autónomo Municipal de Esmeralda</v>
      </c>
      <c r="D754" s="454" t="str">
        <f>+C754</f>
        <v>Gobierno Autónomo Municipal de Esmeralda</v>
      </c>
      <c r="E754" s="245" t="s">
        <v>1311</v>
      </c>
      <c r="F754" s="246">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6">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6">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6">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6">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6">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6">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6">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6">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6">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6">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6">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6">
        <f t="shared" ca="1" si="24"/>
        <v>0</v>
      </c>
      <c r="S754" s="253"/>
      <c r="T754" s="246">
        <f ca="1">+T755</f>
        <v>0</v>
      </c>
      <c r="U754" s="245">
        <f t="shared" si="25"/>
        <v>1</v>
      </c>
      <c r="V754" s="348" t="str">
        <f>+VLOOKUP(A754,bd_lista!$A$3:$E$590,5,FALSE)</f>
        <v>Gobiernos Autonomos Municipales</v>
      </c>
      <c r="W754" s="456" t="str">
        <f>+V754</f>
        <v>Gobiernos Autonomos Municipales</v>
      </c>
      <c r="X754" s="245">
        <f>+VLOOKUP(A754,[2]Sheet1!$A$13:$D$744,4,FALSE)</f>
        <v>0</v>
      </c>
      <c r="Y754" s="245" t="e">
        <f>+VLOOKUP(X754,bd_lista!$A$3:$C$590,3,FALSE)</f>
        <v>#N/A</v>
      </c>
      <c r="Z754" s="305">
        <f>+X754</f>
        <v>0</v>
      </c>
      <c r="AA754" s="306" t="e">
        <f>+Y754</f>
        <v>#N/A</v>
      </c>
    </row>
    <row r="755" spans="1:27" customFormat="1" ht="15" hidden="1" customHeight="1">
      <c r="A755" s="32">
        <v>1422</v>
      </c>
      <c r="B755" s="453"/>
      <c r="C755" s="250" t="str">
        <f>+VLOOKUP(A755,bd_lista!$A$3:$C$590,3,FALSE)</f>
        <v>Gobierno Autónomo Municipal de Esmeralda</v>
      </c>
      <c r="D755" s="455"/>
      <c r="E755" s="247" t="s">
        <v>1312</v>
      </c>
      <c r="F755" s="246">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6">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6">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6">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6">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6">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6">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6">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6">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6">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6">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6">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6">
        <f t="shared" ca="1" si="24"/>
        <v>0</v>
      </c>
      <c r="S755" s="253">
        <f ca="1">+R754+R755</f>
        <v>0</v>
      </c>
      <c r="T755" s="246">
        <f ca="1">+S755</f>
        <v>0</v>
      </c>
      <c r="U755" s="245">
        <f t="shared" si="25"/>
        <v>2</v>
      </c>
      <c r="V755" s="348" t="str">
        <f>+VLOOKUP(A755,bd_lista!$A$3:$E$590,5,FALSE)</f>
        <v>Gobiernos Autonomos Municipales</v>
      </c>
      <c r="W755" s="457"/>
      <c r="X755" s="245">
        <f>+VLOOKUP(A755,[2]Sheet1!$A$13:$D$744,4,FALSE)</f>
        <v>0</v>
      </c>
      <c r="Y755" s="245" t="e">
        <f>+VLOOKUP(X755,bd_lista!$A$3:$C$590,3,FALSE)</f>
        <v>#N/A</v>
      </c>
      <c r="Z755" s="303"/>
      <c r="AA755" s="304"/>
    </row>
    <row r="756" spans="1:27" customFormat="1" ht="15" hidden="1" customHeight="1">
      <c r="A756" s="32">
        <v>1423</v>
      </c>
      <c r="B756" s="452">
        <f>+A756</f>
        <v>1423</v>
      </c>
      <c r="C756" s="250" t="str">
        <f>+VLOOKUP(A756,bd_lista!$A$3:$C$590,3,FALSE)</f>
        <v>Gobierno Autónomo Municipal de Toledo</v>
      </c>
      <c r="D756" s="454" t="str">
        <f>+C756</f>
        <v>Gobierno Autónomo Municipal de Toledo</v>
      </c>
      <c r="E756" s="245" t="s">
        <v>1311</v>
      </c>
      <c r="F756" s="246">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6">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6">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6">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6">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6">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6">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6">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6">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6">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6">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6">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6">
        <f t="shared" ca="1" si="24"/>
        <v>0</v>
      </c>
      <c r="S756" s="253"/>
      <c r="T756" s="246">
        <f ca="1">+T757</f>
        <v>0</v>
      </c>
      <c r="U756" s="245">
        <f t="shared" si="25"/>
        <v>1</v>
      </c>
      <c r="V756" s="348" t="str">
        <f>+VLOOKUP(A756,bd_lista!$A$3:$E$590,5,FALSE)</f>
        <v>Gobiernos Autonomos Municipales</v>
      </c>
      <c r="W756" s="456" t="str">
        <f>+V756</f>
        <v>Gobiernos Autonomos Municipales</v>
      </c>
      <c r="X756" s="245">
        <f>+VLOOKUP(A756,[2]Sheet1!$A$13:$D$744,4,FALSE)</f>
        <v>0</v>
      </c>
      <c r="Y756" s="245" t="e">
        <f>+VLOOKUP(X756,bd_lista!$A$3:$C$590,3,FALSE)</f>
        <v>#N/A</v>
      </c>
      <c r="Z756" s="305">
        <f>+X756</f>
        <v>0</v>
      </c>
      <c r="AA756" s="306" t="e">
        <f>+Y756</f>
        <v>#N/A</v>
      </c>
    </row>
    <row r="757" spans="1:27" customFormat="1" ht="15" hidden="1" customHeight="1">
      <c r="A757" s="32">
        <v>1423</v>
      </c>
      <c r="B757" s="453"/>
      <c r="C757" s="250" t="str">
        <f>+VLOOKUP(A757,bd_lista!$A$3:$C$590,3,FALSE)</f>
        <v>Gobierno Autónomo Municipal de Toledo</v>
      </c>
      <c r="D757" s="455"/>
      <c r="E757" s="247" t="s">
        <v>1312</v>
      </c>
      <c r="F757" s="246">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6">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6">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6">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6">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6">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6">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6">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6">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6">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6">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6">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6">
        <f t="shared" ca="1" si="24"/>
        <v>0</v>
      </c>
      <c r="S757" s="253">
        <f ca="1">+R756+R757</f>
        <v>0</v>
      </c>
      <c r="T757" s="246">
        <f ca="1">+S757</f>
        <v>0</v>
      </c>
      <c r="U757" s="245">
        <f t="shared" si="25"/>
        <v>2</v>
      </c>
      <c r="V757" s="348" t="str">
        <f>+VLOOKUP(A757,bd_lista!$A$3:$E$590,5,FALSE)</f>
        <v>Gobiernos Autonomos Municipales</v>
      </c>
      <c r="W757" s="457"/>
      <c r="X757" s="245">
        <f>+VLOOKUP(A757,[2]Sheet1!$A$13:$D$744,4,FALSE)</f>
        <v>0</v>
      </c>
      <c r="Y757" s="245" t="e">
        <f>+VLOOKUP(X757,bd_lista!$A$3:$C$590,3,FALSE)</f>
        <v>#N/A</v>
      </c>
      <c r="Z757" s="303"/>
      <c r="AA757" s="304"/>
    </row>
    <row r="758" spans="1:27" customFormat="1" ht="15" hidden="1" customHeight="1">
      <c r="A758" s="32">
        <v>1424</v>
      </c>
      <c r="B758" s="452">
        <f>+A758</f>
        <v>1424</v>
      </c>
      <c r="C758" s="250" t="str">
        <f>+VLOOKUP(A758,bd_lista!$A$3:$C$590,3,FALSE)</f>
        <v>Gobierno Autónomo Municipal de Andamarca (Santiago de Andamarca)</v>
      </c>
      <c r="D758" s="454" t="str">
        <f>+C758</f>
        <v>Gobierno Autónomo Municipal de Andamarca (Santiago de Andamarca)</v>
      </c>
      <c r="E758" s="245" t="s">
        <v>1311</v>
      </c>
      <c r="F758" s="246">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6">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6">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6">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6">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6">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6">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6">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6">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6">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6">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6">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6">
        <f t="shared" ca="1" si="24"/>
        <v>0</v>
      </c>
      <c r="S758" s="253"/>
      <c r="T758" s="246">
        <f ca="1">+T759</f>
        <v>0</v>
      </c>
      <c r="U758" s="245">
        <f t="shared" si="25"/>
        <v>1</v>
      </c>
      <c r="V758" s="348" t="str">
        <f>+VLOOKUP(A758,bd_lista!$A$3:$E$590,5,FALSE)</f>
        <v>Gobiernos Autonomos Municipales</v>
      </c>
      <c r="W758" s="456" t="str">
        <f>+V758</f>
        <v>Gobiernos Autonomos Municipales</v>
      </c>
      <c r="X758" s="245">
        <f>+VLOOKUP(A758,[2]Sheet1!$A$13:$D$744,4,FALSE)</f>
        <v>0</v>
      </c>
      <c r="Y758" s="245" t="e">
        <f>+VLOOKUP(X758,bd_lista!$A$3:$C$590,3,FALSE)</f>
        <v>#N/A</v>
      </c>
      <c r="Z758" s="305">
        <f>+X758</f>
        <v>0</v>
      </c>
      <c r="AA758" s="306" t="e">
        <f>+Y758</f>
        <v>#N/A</v>
      </c>
    </row>
    <row r="759" spans="1:27" customFormat="1" ht="15" hidden="1" customHeight="1">
      <c r="A759" s="32">
        <v>1424</v>
      </c>
      <c r="B759" s="453"/>
      <c r="C759" s="250" t="str">
        <f>+VLOOKUP(A759,bd_lista!$A$3:$C$590,3,FALSE)</f>
        <v>Gobierno Autónomo Municipal de Andamarca (Santiago de Andamarca)</v>
      </c>
      <c r="D759" s="455"/>
      <c r="E759" s="247" t="s">
        <v>1312</v>
      </c>
      <c r="F759" s="246">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6">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6">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6">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6">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6">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6">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6">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6">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6">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6">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6">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6">
        <f t="shared" ca="1" si="24"/>
        <v>0</v>
      </c>
      <c r="S759" s="253">
        <f ca="1">+R758+R759</f>
        <v>0</v>
      </c>
      <c r="T759" s="246">
        <f ca="1">+S759</f>
        <v>0</v>
      </c>
      <c r="U759" s="245">
        <f t="shared" si="25"/>
        <v>2</v>
      </c>
      <c r="V759" s="348" t="str">
        <f>+VLOOKUP(A759,bd_lista!$A$3:$E$590,5,FALSE)</f>
        <v>Gobiernos Autonomos Municipales</v>
      </c>
      <c r="W759" s="457"/>
      <c r="X759" s="245">
        <f>+VLOOKUP(A759,[2]Sheet1!$A$13:$D$744,4,FALSE)</f>
        <v>0</v>
      </c>
      <c r="Y759" s="245" t="e">
        <f>+VLOOKUP(X759,bd_lista!$A$3:$C$590,3,FALSE)</f>
        <v>#N/A</v>
      </c>
      <c r="Z759" s="303"/>
      <c r="AA759" s="304"/>
    </row>
    <row r="760" spans="1:27" customFormat="1" ht="15" hidden="1" customHeight="1">
      <c r="A760" s="32">
        <v>1425</v>
      </c>
      <c r="B760" s="452">
        <f>+A760</f>
        <v>1425</v>
      </c>
      <c r="C760" s="250" t="str">
        <f>+VLOOKUP(A760,bd_lista!$A$3:$C$590,3,FALSE)</f>
        <v>Gobierno Autónomo Municipal de Belén de Andamarca</v>
      </c>
      <c r="D760" s="454" t="str">
        <f>+C760</f>
        <v>Gobierno Autónomo Municipal de Belén de Andamarca</v>
      </c>
      <c r="E760" s="245" t="s">
        <v>1311</v>
      </c>
      <c r="F760" s="246">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6">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6">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6">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6">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6">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6">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6">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6">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6">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6">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6">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6">
        <f t="shared" ca="1" si="24"/>
        <v>0</v>
      </c>
      <c r="S760" s="253"/>
      <c r="T760" s="246">
        <f ca="1">+T761</f>
        <v>0</v>
      </c>
      <c r="U760" s="245">
        <f t="shared" si="25"/>
        <v>1</v>
      </c>
      <c r="V760" s="348" t="str">
        <f>+VLOOKUP(A760,bd_lista!$A$3:$E$590,5,FALSE)</f>
        <v>Gobiernos Autonomos Municipales</v>
      </c>
      <c r="W760" s="456" t="str">
        <f>+V760</f>
        <v>Gobiernos Autonomos Municipales</v>
      </c>
      <c r="X760" s="245">
        <f>+VLOOKUP(A760,[2]Sheet1!$A$13:$D$744,4,FALSE)</f>
        <v>0</v>
      </c>
      <c r="Y760" s="245" t="e">
        <f>+VLOOKUP(X760,bd_lista!$A$3:$C$590,3,FALSE)</f>
        <v>#N/A</v>
      </c>
      <c r="Z760" s="305">
        <f>+X760</f>
        <v>0</v>
      </c>
      <c r="AA760" s="306" t="e">
        <f>+Y760</f>
        <v>#N/A</v>
      </c>
    </row>
    <row r="761" spans="1:27" customFormat="1" ht="15" hidden="1" customHeight="1">
      <c r="A761" s="32">
        <v>1425</v>
      </c>
      <c r="B761" s="453"/>
      <c r="C761" s="250" t="str">
        <f>+VLOOKUP(A761,bd_lista!$A$3:$C$590,3,FALSE)</f>
        <v>Gobierno Autónomo Municipal de Belén de Andamarca</v>
      </c>
      <c r="D761" s="455"/>
      <c r="E761" s="247" t="s">
        <v>1312</v>
      </c>
      <c r="F761" s="246">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6">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6">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6">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6">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6">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6">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6">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6">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6">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6">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6">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6">
        <f t="shared" ca="1" si="24"/>
        <v>0</v>
      </c>
      <c r="S761" s="253">
        <f ca="1">+R760+R761</f>
        <v>0</v>
      </c>
      <c r="T761" s="246">
        <f ca="1">+S761</f>
        <v>0</v>
      </c>
      <c r="U761" s="245">
        <f t="shared" si="25"/>
        <v>2</v>
      </c>
      <c r="V761" s="348" t="str">
        <f>+VLOOKUP(A761,bd_lista!$A$3:$E$590,5,FALSE)</f>
        <v>Gobiernos Autonomos Municipales</v>
      </c>
      <c r="W761" s="457"/>
      <c r="X761" s="245">
        <f>+VLOOKUP(A761,[2]Sheet1!$A$13:$D$744,4,FALSE)</f>
        <v>0</v>
      </c>
      <c r="Y761" s="245" t="e">
        <f>+VLOOKUP(X761,bd_lista!$A$3:$C$590,3,FALSE)</f>
        <v>#N/A</v>
      </c>
      <c r="Z761" s="303"/>
      <c r="AA761" s="304"/>
    </row>
    <row r="762" spans="1:27" customFormat="1" ht="15" hidden="1" customHeight="1">
      <c r="A762" s="32">
        <v>1426</v>
      </c>
      <c r="B762" s="452">
        <f>+A762</f>
        <v>1426</v>
      </c>
      <c r="C762" s="250" t="str">
        <f>+VLOOKUP(A762,bd_lista!$A$3:$C$590,3,FALSE)</f>
        <v>Gobierno Autónomo Municipal de Salinas de G. Mendoza</v>
      </c>
      <c r="D762" s="454" t="str">
        <f>+C762</f>
        <v>Gobierno Autónomo Municipal de Salinas de G. Mendoza</v>
      </c>
      <c r="E762" s="245" t="s">
        <v>1311</v>
      </c>
      <c r="F762" s="246">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6">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6">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6">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6">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6">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6">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6">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6">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6">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6">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6">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6">
        <f t="shared" ca="1" si="24"/>
        <v>0</v>
      </c>
      <c r="S762" s="253"/>
      <c r="T762" s="246">
        <f ca="1">+T763</f>
        <v>0</v>
      </c>
      <c r="U762" s="245">
        <f t="shared" si="25"/>
        <v>1</v>
      </c>
      <c r="V762" s="348" t="str">
        <f>+VLOOKUP(A762,bd_lista!$A$3:$E$590,5,FALSE)</f>
        <v>Gobiernos Autonomos Municipales</v>
      </c>
      <c r="W762" s="456" t="str">
        <f>+V762</f>
        <v>Gobiernos Autonomos Municipales</v>
      </c>
      <c r="X762" s="245">
        <f>+VLOOKUP(A762,[2]Sheet1!$A$13:$D$744,4,FALSE)</f>
        <v>0</v>
      </c>
      <c r="Y762" s="245" t="e">
        <f>+VLOOKUP(X762,bd_lista!$A$3:$C$590,3,FALSE)</f>
        <v>#N/A</v>
      </c>
      <c r="Z762" s="305">
        <f>+X762</f>
        <v>0</v>
      </c>
      <c r="AA762" s="306" t="e">
        <f>+Y762</f>
        <v>#N/A</v>
      </c>
    </row>
    <row r="763" spans="1:27" customFormat="1" ht="15" hidden="1" customHeight="1">
      <c r="A763" s="32">
        <v>1426</v>
      </c>
      <c r="B763" s="453"/>
      <c r="C763" s="250" t="str">
        <f>+VLOOKUP(A763,bd_lista!$A$3:$C$590,3,FALSE)</f>
        <v>Gobierno Autónomo Municipal de Salinas de G. Mendoza</v>
      </c>
      <c r="D763" s="455"/>
      <c r="E763" s="247" t="s">
        <v>1312</v>
      </c>
      <c r="F763" s="246">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6">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6">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6">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6">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6">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6">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6">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6">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6">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6">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6">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6">
        <f t="shared" ca="1" si="24"/>
        <v>0</v>
      </c>
      <c r="S763" s="253">
        <f ca="1">+R762+R763</f>
        <v>0</v>
      </c>
      <c r="T763" s="246">
        <f ca="1">+S763</f>
        <v>0</v>
      </c>
      <c r="U763" s="245">
        <f t="shared" si="25"/>
        <v>2</v>
      </c>
      <c r="V763" s="348" t="str">
        <f>+VLOOKUP(A763,bd_lista!$A$3:$E$590,5,FALSE)</f>
        <v>Gobiernos Autonomos Municipales</v>
      </c>
      <c r="W763" s="457"/>
      <c r="X763" s="245">
        <f>+VLOOKUP(A763,[2]Sheet1!$A$13:$D$744,4,FALSE)</f>
        <v>0</v>
      </c>
      <c r="Y763" s="245" t="e">
        <f>+VLOOKUP(X763,bd_lista!$A$3:$C$590,3,FALSE)</f>
        <v>#N/A</v>
      </c>
      <c r="Z763" s="303"/>
      <c r="AA763" s="304"/>
    </row>
    <row r="764" spans="1:27" customFormat="1" ht="15" hidden="1" customHeight="1">
      <c r="A764" s="32">
        <v>1427</v>
      </c>
      <c r="B764" s="452">
        <f>+A764</f>
        <v>1427</v>
      </c>
      <c r="C764" s="250" t="str">
        <f>+VLOOKUP(A764,bd_lista!$A$3:$C$590,3,FALSE)</f>
        <v>Gobierno Autónomo Municipal de Pampa Aullagas</v>
      </c>
      <c r="D764" s="454" t="str">
        <f>+C764</f>
        <v>Gobierno Autónomo Municipal de Pampa Aullagas</v>
      </c>
      <c r="E764" s="245" t="s">
        <v>1311</v>
      </c>
      <c r="F764" s="246">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6">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6">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6">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6">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6">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6">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6">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6">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6">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6">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6">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6">
        <f t="shared" ca="1" si="24"/>
        <v>0</v>
      </c>
      <c r="S764" s="253"/>
      <c r="T764" s="246">
        <f ca="1">+T765</f>
        <v>0</v>
      </c>
      <c r="U764" s="245">
        <f t="shared" si="25"/>
        <v>1</v>
      </c>
      <c r="V764" s="348" t="str">
        <f>+VLOOKUP(A764,bd_lista!$A$3:$E$590,5,FALSE)</f>
        <v>Gobiernos Autonomos Municipales</v>
      </c>
      <c r="W764" s="456" t="str">
        <f>+V764</f>
        <v>Gobiernos Autonomos Municipales</v>
      </c>
      <c r="X764" s="245">
        <f>+VLOOKUP(A764,[2]Sheet1!$A$13:$D$744,4,FALSE)</f>
        <v>0</v>
      </c>
      <c r="Y764" s="245" t="e">
        <f>+VLOOKUP(X764,bd_lista!$A$3:$C$590,3,FALSE)</f>
        <v>#N/A</v>
      </c>
      <c r="Z764" s="305">
        <f>+X764</f>
        <v>0</v>
      </c>
      <c r="AA764" s="306" t="e">
        <f>+Y764</f>
        <v>#N/A</v>
      </c>
    </row>
    <row r="765" spans="1:27" customFormat="1" ht="15" hidden="1" customHeight="1">
      <c r="A765" s="32">
        <v>1427</v>
      </c>
      <c r="B765" s="453"/>
      <c r="C765" s="250" t="str">
        <f>+VLOOKUP(A765,bd_lista!$A$3:$C$590,3,FALSE)</f>
        <v>Gobierno Autónomo Municipal de Pampa Aullagas</v>
      </c>
      <c r="D765" s="455"/>
      <c r="E765" s="247" t="s">
        <v>1312</v>
      </c>
      <c r="F765" s="246">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6">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6">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6">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6">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6">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6">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6">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6">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6">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6">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6">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6">
        <f t="shared" ca="1" si="24"/>
        <v>0</v>
      </c>
      <c r="S765" s="253">
        <f ca="1">+R764+R765</f>
        <v>0</v>
      </c>
      <c r="T765" s="246">
        <f ca="1">+S765</f>
        <v>0</v>
      </c>
      <c r="U765" s="245">
        <f t="shared" si="25"/>
        <v>2</v>
      </c>
      <c r="V765" s="348" t="str">
        <f>+VLOOKUP(A765,bd_lista!$A$3:$E$590,5,FALSE)</f>
        <v>Gobiernos Autonomos Municipales</v>
      </c>
      <c r="W765" s="457"/>
      <c r="X765" s="245">
        <f>+VLOOKUP(A765,[2]Sheet1!$A$13:$D$744,4,FALSE)</f>
        <v>0</v>
      </c>
      <c r="Y765" s="245" t="e">
        <f>+VLOOKUP(X765,bd_lista!$A$3:$C$590,3,FALSE)</f>
        <v>#N/A</v>
      </c>
      <c r="Z765" s="303"/>
      <c r="AA765" s="304"/>
    </row>
    <row r="766" spans="1:27" customFormat="1" ht="15" hidden="1" customHeight="1">
      <c r="A766" s="32">
        <v>1428</v>
      </c>
      <c r="B766" s="452">
        <f>+A766</f>
        <v>1428</v>
      </c>
      <c r="C766" s="250" t="str">
        <f>+VLOOKUP(A766,bd_lista!$A$3:$C$590,3,FALSE)</f>
        <v>Gobierno Autónomo Municipal de La Rivera</v>
      </c>
      <c r="D766" s="454" t="str">
        <f>+C766</f>
        <v>Gobierno Autónomo Municipal de La Rivera</v>
      </c>
      <c r="E766" s="245" t="s">
        <v>1311</v>
      </c>
      <c r="F766" s="246">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6">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6">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6">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6">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6">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6">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6">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6">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6">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6">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6">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6">
        <f t="shared" ca="1" si="24"/>
        <v>0</v>
      </c>
      <c r="S766" s="253"/>
      <c r="T766" s="246">
        <f ca="1">+T767</f>
        <v>0</v>
      </c>
      <c r="U766" s="245">
        <f t="shared" si="25"/>
        <v>1</v>
      </c>
      <c r="V766" s="348" t="str">
        <f>+VLOOKUP(A766,bd_lista!$A$3:$E$590,5,FALSE)</f>
        <v>Gobiernos Autonomos Municipales</v>
      </c>
      <c r="W766" s="456" t="str">
        <f>+V766</f>
        <v>Gobiernos Autonomos Municipales</v>
      </c>
      <c r="X766" s="245">
        <f>+VLOOKUP(A766,[2]Sheet1!$A$13:$D$744,4,FALSE)</f>
        <v>0</v>
      </c>
      <c r="Y766" s="245" t="e">
        <f>+VLOOKUP(X766,bd_lista!$A$3:$C$590,3,FALSE)</f>
        <v>#N/A</v>
      </c>
      <c r="Z766" s="305">
        <f>+X766</f>
        <v>0</v>
      </c>
      <c r="AA766" s="306" t="e">
        <f>+Y766</f>
        <v>#N/A</v>
      </c>
    </row>
    <row r="767" spans="1:27" customFormat="1" ht="15" hidden="1" customHeight="1">
      <c r="A767" s="32">
        <v>1428</v>
      </c>
      <c r="B767" s="453"/>
      <c r="C767" s="250" t="str">
        <f>+VLOOKUP(A767,bd_lista!$A$3:$C$590,3,FALSE)</f>
        <v>Gobierno Autónomo Municipal de La Rivera</v>
      </c>
      <c r="D767" s="455"/>
      <c r="E767" s="247" t="s">
        <v>1312</v>
      </c>
      <c r="F767" s="246">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6">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6">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6">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6">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6">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6">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6">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6">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6">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6">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6">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6">
        <f t="shared" ca="1" si="24"/>
        <v>0</v>
      </c>
      <c r="S767" s="253">
        <f ca="1">+R766+R767</f>
        <v>0</v>
      </c>
      <c r="T767" s="246">
        <f ca="1">+S767</f>
        <v>0</v>
      </c>
      <c r="U767" s="245">
        <f t="shared" si="25"/>
        <v>2</v>
      </c>
      <c r="V767" s="348" t="str">
        <f>+VLOOKUP(A767,bd_lista!$A$3:$E$590,5,FALSE)</f>
        <v>Gobiernos Autonomos Municipales</v>
      </c>
      <c r="W767" s="457"/>
      <c r="X767" s="245">
        <f>+VLOOKUP(A767,[2]Sheet1!$A$13:$D$744,4,FALSE)</f>
        <v>0</v>
      </c>
      <c r="Y767" s="245" t="e">
        <f>+VLOOKUP(X767,bd_lista!$A$3:$C$590,3,FALSE)</f>
        <v>#N/A</v>
      </c>
      <c r="Z767" s="303"/>
      <c r="AA767" s="304"/>
    </row>
    <row r="768" spans="1:27" customFormat="1" ht="15" hidden="1" customHeight="1">
      <c r="A768" s="32">
        <v>1429</v>
      </c>
      <c r="B768" s="452">
        <f>+A768</f>
        <v>1429</v>
      </c>
      <c r="C768" s="250" t="str">
        <f>+VLOOKUP(A768,bd_lista!$A$3:$C$590,3,FALSE)</f>
        <v>Gobierno Autónomo Municipal de Todos Santos</v>
      </c>
      <c r="D768" s="454" t="str">
        <f>+C768</f>
        <v>Gobierno Autónomo Municipal de Todos Santos</v>
      </c>
      <c r="E768" s="245" t="s">
        <v>1311</v>
      </c>
      <c r="F768" s="246">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6">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6">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6">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6">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6">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6">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6">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6">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6">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6">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6">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6">
        <f t="shared" ca="1" si="24"/>
        <v>0</v>
      </c>
      <c r="S768" s="253"/>
      <c r="T768" s="246">
        <f ca="1">+T769</f>
        <v>0</v>
      </c>
      <c r="U768" s="245">
        <f t="shared" si="25"/>
        <v>1</v>
      </c>
      <c r="V768" s="348" t="str">
        <f>+VLOOKUP(A768,bd_lista!$A$3:$E$590,5,FALSE)</f>
        <v>Gobiernos Autonomos Municipales</v>
      </c>
      <c r="W768" s="456" t="str">
        <f>+V768</f>
        <v>Gobiernos Autonomos Municipales</v>
      </c>
      <c r="X768" s="245">
        <f>+VLOOKUP(A768,[2]Sheet1!$A$13:$D$744,4,FALSE)</f>
        <v>0</v>
      </c>
      <c r="Y768" s="245" t="e">
        <f>+VLOOKUP(X768,bd_lista!$A$3:$C$590,3,FALSE)</f>
        <v>#N/A</v>
      </c>
      <c r="Z768" s="305">
        <f>+X768</f>
        <v>0</v>
      </c>
      <c r="AA768" s="306" t="e">
        <f>+Y768</f>
        <v>#N/A</v>
      </c>
    </row>
    <row r="769" spans="1:27" customFormat="1" ht="15" hidden="1" customHeight="1">
      <c r="A769" s="32">
        <v>1429</v>
      </c>
      <c r="B769" s="453"/>
      <c r="C769" s="250" t="str">
        <f>+VLOOKUP(A769,bd_lista!$A$3:$C$590,3,FALSE)</f>
        <v>Gobierno Autónomo Municipal de Todos Santos</v>
      </c>
      <c r="D769" s="455"/>
      <c r="E769" s="247" t="s">
        <v>1312</v>
      </c>
      <c r="F769" s="246">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6">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6">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6">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6">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6">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6">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6">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6">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6">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6">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6">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6">
        <f t="shared" ca="1" si="24"/>
        <v>0</v>
      </c>
      <c r="S769" s="253">
        <f ca="1">+R768+R769</f>
        <v>0</v>
      </c>
      <c r="T769" s="246">
        <f ca="1">+S769</f>
        <v>0</v>
      </c>
      <c r="U769" s="245">
        <f t="shared" si="25"/>
        <v>2</v>
      </c>
      <c r="V769" s="348" t="str">
        <f>+VLOOKUP(A769,bd_lista!$A$3:$E$590,5,FALSE)</f>
        <v>Gobiernos Autonomos Municipales</v>
      </c>
      <c r="W769" s="457"/>
      <c r="X769" s="245">
        <f>+VLOOKUP(A769,[2]Sheet1!$A$13:$D$744,4,FALSE)</f>
        <v>0</v>
      </c>
      <c r="Y769" s="245" t="e">
        <f>+VLOOKUP(X769,bd_lista!$A$3:$C$590,3,FALSE)</f>
        <v>#N/A</v>
      </c>
      <c r="Z769" s="303"/>
      <c r="AA769" s="304"/>
    </row>
    <row r="770" spans="1:27" customFormat="1" ht="15" customHeight="1">
      <c r="A770" s="32">
        <v>374</v>
      </c>
      <c r="B770" s="452">
        <f>+A770</f>
        <v>374</v>
      </c>
      <c r="C770" s="250" t="str">
        <f>+VLOOKUP(A770,bd_lista!$A$3:$C$590,3,FALSE)</f>
        <v>Agencia de Gobierno Electrónico y Tecnologías de Información y Comunicación</v>
      </c>
      <c r="D770" s="454" t="str">
        <f>+C770</f>
        <v>Agencia de Gobierno Electrónico y Tecnologías de Información y Comunicación</v>
      </c>
      <c r="E770" s="250" t="s">
        <v>1311</v>
      </c>
      <c r="F770" s="246">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6">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6">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6">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6">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6">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6">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6">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6">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6">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6">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6">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6">
        <f t="shared" ca="1" si="24"/>
        <v>0</v>
      </c>
      <c r="S770" s="245"/>
      <c r="T770" s="246">
        <f ca="1">+T771</f>
        <v>54</v>
      </c>
      <c r="U770" s="245">
        <f t="shared" si="25"/>
        <v>1</v>
      </c>
      <c r="V770" s="348" t="str">
        <f>+VLOOKUP(A770,bd_lista!$A$3:$E$590,5,FALSE)</f>
        <v>Instituciones Descentralizadas</v>
      </c>
      <c r="W770" s="456" t="str">
        <f>+V770</f>
        <v>Instituciones Descentralizadas</v>
      </c>
      <c r="X770" s="245">
        <f>+VLOOKUP(A770,[2]Sheet1!$A$13:$D$744,4,FALSE)</f>
        <v>25</v>
      </c>
      <c r="Y770" s="245" t="str">
        <f>+VLOOKUP(X770,bd_lista!$A$3:$C$590,3,FALSE)</f>
        <v>Ministerio de la Presidencia</v>
      </c>
      <c r="Z770" s="305">
        <f>+X770</f>
        <v>25</v>
      </c>
      <c r="AA770" s="334" t="str">
        <f>+Y770</f>
        <v>Ministerio de la Presidencia</v>
      </c>
    </row>
    <row r="771" spans="1:27" customFormat="1" ht="15" customHeight="1">
      <c r="A771" s="32">
        <v>374</v>
      </c>
      <c r="B771" s="453"/>
      <c r="C771" s="250" t="str">
        <f>+VLOOKUP(A771,bd_lista!$A$3:$C$590,3,FALSE)</f>
        <v>Agencia de Gobierno Electrónico y Tecnologías de Información y Comunicación</v>
      </c>
      <c r="D771" s="455"/>
      <c r="E771" s="348" t="s">
        <v>1312</v>
      </c>
      <c r="F771" s="246">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6">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54</v>
      </c>
      <c r="H771" s="246">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6">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6">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6">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6">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6">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6">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6">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6">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6">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6">
        <f t="shared" ca="1" si="24"/>
        <v>54</v>
      </c>
      <c r="S771" s="269">
        <f ca="1">+R770+R771</f>
        <v>54</v>
      </c>
      <c r="T771" s="246">
        <f ca="1">+S771</f>
        <v>54</v>
      </c>
      <c r="U771" s="245">
        <f t="shared" si="25"/>
        <v>2</v>
      </c>
      <c r="V771" s="348" t="str">
        <f>+VLOOKUP(A771,bd_lista!$A$3:$E$590,5,FALSE)</f>
        <v>Instituciones Descentralizadas</v>
      </c>
      <c r="W771" s="457"/>
      <c r="X771" s="245">
        <f>+VLOOKUP(A771,[2]Sheet1!$A$13:$D$744,4,FALSE)</f>
        <v>25</v>
      </c>
      <c r="Y771" s="245" t="str">
        <f>+VLOOKUP(X771,bd_lista!$A$3:$C$590,3,FALSE)</f>
        <v>Ministerio de la Presidencia</v>
      </c>
      <c r="Z771" s="303"/>
      <c r="AA771" s="336"/>
    </row>
    <row r="772" spans="1:27" customFormat="1" ht="15" hidden="1" customHeight="1">
      <c r="A772" s="32">
        <v>1431</v>
      </c>
      <c r="B772" s="452">
        <f>+A772</f>
        <v>1431</v>
      </c>
      <c r="C772" s="250" t="str">
        <f>+VLOOKUP(A772,bd_lista!$A$3:$C$590,3,FALSE)</f>
        <v>Gobierno Autónomo Municipal de Sabaya</v>
      </c>
      <c r="D772" s="454" t="str">
        <f>+C772</f>
        <v>Gobierno Autónomo Municipal de Sabaya</v>
      </c>
      <c r="E772" s="245" t="s">
        <v>1311</v>
      </c>
      <c r="F772" s="246">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6">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6">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6">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6">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6">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6">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6">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6">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6">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6">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6">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6">
        <f t="shared" ca="1" si="24"/>
        <v>0</v>
      </c>
      <c r="S772" s="253"/>
      <c r="T772" s="246">
        <f ca="1">+T773</f>
        <v>0</v>
      </c>
      <c r="U772" s="245">
        <f t="shared" si="25"/>
        <v>1</v>
      </c>
      <c r="V772" s="348" t="str">
        <f>+VLOOKUP(A772,bd_lista!$A$3:$E$590,5,FALSE)</f>
        <v>Gobiernos Autonomos Municipales</v>
      </c>
      <c r="W772" s="456" t="str">
        <f>+V772</f>
        <v>Gobiernos Autonomos Municipales</v>
      </c>
      <c r="X772" s="245">
        <f>+VLOOKUP(A772,[2]Sheet1!$A$13:$D$744,4,FALSE)</f>
        <v>0</v>
      </c>
      <c r="Y772" s="245" t="e">
        <f>+VLOOKUP(X772,bd_lista!$A$3:$C$590,3,FALSE)</f>
        <v>#N/A</v>
      </c>
      <c r="Z772" s="305">
        <f>+X772</f>
        <v>0</v>
      </c>
      <c r="AA772" s="306" t="e">
        <f>+Y772</f>
        <v>#N/A</v>
      </c>
    </row>
    <row r="773" spans="1:27" customFormat="1" ht="15" hidden="1" customHeight="1">
      <c r="A773" s="32">
        <v>1431</v>
      </c>
      <c r="B773" s="453"/>
      <c r="C773" s="250" t="str">
        <f>+VLOOKUP(A773,bd_lista!$A$3:$C$590,3,FALSE)</f>
        <v>Gobierno Autónomo Municipal de Sabaya</v>
      </c>
      <c r="D773" s="455"/>
      <c r="E773" s="247" t="s">
        <v>1312</v>
      </c>
      <c r="F773" s="246">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6">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6">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6">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6">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6">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6">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6">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6">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6">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6">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6">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6">
        <f t="shared" ca="1" si="24"/>
        <v>0</v>
      </c>
      <c r="S773" s="253">
        <f ca="1">+R772+R773</f>
        <v>0</v>
      </c>
      <c r="T773" s="246">
        <f ca="1">+S773</f>
        <v>0</v>
      </c>
      <c r="U773" s="245">
        <f t="shared" si="25"/>
        <v>2</v>
      </c>
      <c r="V773" s="348" t="str">
        <f>+VLOOKUP(A773,bd_lista!$A$3:$E$590,5,FALSE)</f>
        <v>Gobiernos Autonomos Municipales</v>
      </c>
      <c r="W773" s="457"/>
      <c r="X773" s="245">
        <f>+VLOOKUP(A773,[2]Sheet1!$A$13:$D$744,4,FALSE)</f>
        <v>0</v>
      </c>
      <c r="Y773" s="245" t="e">
        <f>+VLOOKUP(X773,bd_lista!$A$3:$C$590,3,FALSE)</f>
        <v>#N/A</v>
      </c>
      <c r="Z773" s="303"/>
      <c r="AA773" s="304"/>
    </row>
    <row r="774" spans="1:27" customFormat="1" ht="15" hidden="1" customHeight="1">
      <c r="A774" s="32">
        <v>1432</v>
      </c>
      <c r="B774" s="452">
        <f>+A774</f>
        <v>1432</v>
      </c>
      <c r="C774" s="250" t="str">
        <f>+VLOOKUP(A774,bd_lista!$A$3:$C$590,3,FALSE)</f>
        <v>Gobierno Autónomo Municipal de Coipasa</v>
      </c>
      <c r="D774" s="454" t="str">
        <f>+C774</f>
        <v>Gobierno Autónomo Municipal de Coipasa</v>
      </c>
      <c r="E774" s="245" t="s">
        <v>1311</v>
      </c>
      <c r="F774" s="246">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6">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6">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6">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6">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6">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6">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6">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6">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6">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6">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6">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6">
        <f t="shared" ca="1" si="24"/>
        <v>0</v>
      </c>
      <c r="S774" s="253"/>
      <c r="T774" s="246">
        <f ca="1">+T775</f>
        <v>0</v>
      </c>
      <c r="U774" s="245">
        <f t="shared" si="25"/>
        <v>1</v>
      </c>
      <c r="V774" s="348" t="str">
        <f>+VLOOKUP(A774,bd_lista!$A$3:$E$590,5,FALSE)</f>
        <v>Gobiernos Autonomos Municipales</v>
      </c>
      <c r="W774" s="456" t="str">
        <f>+V774</f>
        <v>Gobiernos Autonomos Municipales</v>
      </c>
      <c r="X774" s="245">
        <f>+VLOOKUP(A774,[2]Sheet1!$A$13:$D$744,4,FALSE)</f>
        <v>0</v>
      </c>
      <c r="Y774" s="245" t="e">
        <f>+VLOOKUP(X774,bd_lista!$A$3:$C$590,3,FALSE)</f>
        <v>#N/A</v>
      </c>
      <c r="Z774" s="305">
        <f>+X774</f>
        <v>0</v>
      </c>
      <c r="AA774" s="306" t="e">
        <f>+Y774</f>
        <v>#N/A</v>
      </c>
    </row>
    <row r="775" spans="1:27" customFormat="1" ht="15" hidden="1" customHeight="1">
      <c r="A775" s="32">
        <v>1432</v>
      </c>
      <c r="B775" s="453"/>
      <c r="C775" s="250" t="str">
        <f>+VLOOKUP(A775,bd_lista!$A$3:$C$590,3,FALSE)</f>
        <v>Gobierno Autónomo Municipal de Coipasa</v>
      </c>
      <c r="D775" s="455"/>
      <c r="E775" s="247" t="s">
        <v>1312</v>
      </c>
      <c r="F775" s="246">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6">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6">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6">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6">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6">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6">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6">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6">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6">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6">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6">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6">
        <f t="shared" ca="1" si="24"/>
        <v>0</v>
      </c>
      <c r="S775" s="253">
        <f ca="1">+R774+R775</f>
        <v>0</v>
      </c>
      <c r="T775" s="246">
        <f ca="1">+S775</f>
        <v>0</v>
      </c>
      <c r="U775" s="245">
        <f t="shared" si="25"/>
        <v>2</v>
      </c>
      <c r="V775" s="348" t="str">
        <f>+VLOOKUP(A775,bd_lista!$A$3:$E$590,5,FALSE)</f>
        <v>Gobiernos Autonomos Municipales</v>
      </c>
      <c r="W775" s="457"/>
      <c r="X775" s="245">
        <f>+VLOOKUP(A775,[2]Sheet1!$A$13:$D$744,4,FALSE)</f>
        <v>0</v>
      </c>
      <c r="Y775" s="245" t="e">
        <f>+VLOOKUP(X775,bd_lista!$A$3:$C$590,3,FALSE)</f>
        <v>#N/A</v>
      </c>
      <c r="Z775" s="303"/>
      <c r="AA775" s="304"/>
    </row>
    <row r="776" spans="1:27" customFormat="1" ht="15" hidden="1" customHeight="1">
      <c r="A776" s="32">
        <v>1434</v>
      </c>
      <c r="B776" s="452">
        <f>+A776</f>
        <v>1434</v>
      </c>
      <c r="C776" s="250" t="str">
        <f>+VLOOKUP(A776,bd_lista!$A$3:$C$590,3,FALSE)</f>
        <v>Gobierno Autónomo Municipal de Huayllamarca (Santiago de Huayllamarca)</v>
      </c>
      <c r="D776" s="454" t="str">
        <f>+C776</f>
        <v>Gobierno Autónomo Municipal de Huayllamarca (Santiago de Huayllamarca)</v>
      </c>
      <c r="E776" s="245" t="s">
        <v>1311</v>
      </c>
      <c r="F776" s="246">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6">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6">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6">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6">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6">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6">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6">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6">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6">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6">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6">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6">
        <f t="shared" ca="1" si="24"/>
        <v>0</v>
      </c>
      <c r="S776" s="253"/>
      <c r="T776" s="246">
        <f ca="1">+T777</f>
        <v>0</v>
      </c>
      <c r="U776" s="245">
        <f t="shared" si="25"/>
        <v>1</v>
      </c>
      <c r="V776" s="348" t="str">
        <f>+VLOOKUP(A776,bd_lista!$A$3:$E$590,5,FALSE)</f>
        <v>Gobiernos Autonomos Municipales</v>
      </c>
      <c r="W776" s="456" t="str">
        <f>+V776</f>
        <v>Gobiernos Autonomos Municipales</v>
      </c>
      <c r="X776" s="245">
        <f>+VLOOKUP(A776,[2]Sheet1!$A$13:$D$744,4,FALSE)</f>
        <v>0</v>
      </c>
      <c r="Y776" s="245" t="e">
        <f>+VLOOKUP(X776,bd_lista!$A$3:$C$590,3,FALSE)</f>
        <v>#N/A</v>
      </c>
      <c r="Z776" s="305">
        <f>+X776</f>
        <v>0</v>
      </c>
      <c r="AA776" s="306" t="e">
        <f>+Y776</f>
        <v>#N/A</v>
      </c>
    </row>
    <row r="777" spans="1:27" customFormat="1" ht="15" hidden="1" customHeight="1">
      <c r="A777" s="32">
        <v>1434</v>
      </c>
      <c r="B777" s="453"/>
      <c r="C777" s="250" t="str">
        <f>+VLOOKUP(A777,bd_lista!$A$3:$C$590,3,FALSE)</f>
        <v>Gobierno Autónomo Municipal de Huayllamarca (Santiago de Huayllamarca)</v>
      </c>
      <c r="D777" s="455"/>
      <c r="E777" s="247" t="s">
        <v>1312</v>
      </c>
      <c r="F777" s="246">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6">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6">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6">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6">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6">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6">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6">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6">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6">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6">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6">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6">
        <f t="shared" ca="1" si="24"/>
        <v>0</v>
      </c>
      <c r="S777" s="253">
        <f ca="1">+R776+R777</f>
        <v>0</v>
      </c>
      <c r="T777" s="246">
        <f ca="1">+S777</f>
        <v>0</v>
      </c>
      <c r="U777" s="245">
        <f t="shared" si="25"/>
        <v>2</v>
      </c>
      <c r="V777" s="348" t="str">
        <f>+VLOOKUP(A777,bd_lista!$A$3:$E$590,5,FALSE)</f>
        <v>Gobiernos Autonomos Municipales</v>
      </c>
      <c r="W777" s="457"/>
      <c r="X777" s="245">
        <f>+VLOOKUP(A777,[2]Sheet1!$A$13:$D$744,4,FALSE)</f>
        <v>0</v>
      </c>
      <c r="Y777" s="245" t="e">
        <f>+VLOOKUP(X777,bd_lista!$A$3:$C$590,3,FALSE)</f>
        <v>#N/A</v>
      </c>
      <c r="Z777" s="303"/>
      <c r="AA777" s="304"/>
    </row>
    <row r="778" spans="1:27" customFormat="1" ht="27" hidden="1" customHeight="1">
      <c r="A778" s="32">
        <v>1435</v>
      </c>
      <c r="B778" s="452">
        <f>+A778</f>
        <v>1435</v>
      </c>
      <c r="C778" s="250" t="str">
        <f>+VLOOKUP(A778,bd_lista!$A$3:$C$590,3,FALSE)</f>
        <v>Gobierno Autónomo Municipal de Soracachi</v>
      </c>
      <c r="D778" s="454" t="str">
        <f>+C778</f>
        <v>Gobierno Autónomo Municipal de Soracachi</v>
      </c>
      <c r="E778" s="245" t="s">
        <v>1311</v>
      </c>
      <c r="F778" s="246">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6">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6">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6">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6">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6">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6">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6">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6">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6">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6">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6">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6">
        <f t="shared" ca="1" si="24"/>
        <v>0</v>
      </c>
      <c r="S778" s="253"/>
      <c r="T778" s="246">
        <f ca="1">+T779</f>
        <v>0</v>
      </c>
      <c r="U778" s="245">
        <f t="shared" si="25"/>
        <v>1</v>
      </c>
      <c r="V778" s="348" t="str">
        <f>+VLOOKUP(A778,bd_lista!$A$3:$E$590,5,FALSE)</f>
        <v>Gobiernos Autonomos Municipales</v>
      </c>
      <c r="W778" s="456" t="str">
        <f>+V778</f>
        <v>Gobiernos Autonomos Municipales</v>
      </c>
      <c r="X778" s="245">
        <f>+VLOOKUP(A778,[2]Sheet1!$A$13:$D$744,4,FALSE)</f>
        <v>0</v>
      </c>
      <c r="Y778" s="245" t="e">
        <f>+VLOOKUP(X778,bd_lista!$A$3:$C$590,3,FALSE)</f>
        <v>#N/A</v>
      </c>
      <c r="Z778" s="305">
        <f>+X778</f>
        <v>0</v>
      </c>
      <c r="AA778" s="306" t="e">
        <f>+Y778</f>
        <v>#N/A</v>
      </c>
    </row>
    <row r="779" spans="1:27" customFormat="1" ht="27" hidden="1" customHeight="1">
      <c r="A779" s="32">
        <v>1435</v>
      </c>
      <c r="B779" s="453"/>
      <c r="C779" s="250" t="str">
        <f>+VLOOKUP(A779,bd_lista!$A$3:$C$590,3,FALSE)</f>
        <v>Gobierno Autónomo Municipal de Soracachi</v>
      </c>
      <c r="D779" s="455"/>
      <c r="E779" s="247" t="s">
        <v>1312</v>
      </c>
      <c r="F779" s="246">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6">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6">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6">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6">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6">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6">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6">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6">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6">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6">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6">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6">
        <f t="shared" ca="1" si="24"/>
        <v>0</v>
      </c>
      <c r="S779" s="253">
        <f ca="1">+R778+R779</f>
        <v>0</v>
      </c>
      <c r="T779" s="246">
        <f ca="1">+S779</f>
        <v>0</v>
      </c>
      <c r="U779" s="245">
        <f t="shared" si="25"/>
        <v>2</v>
      </c>
      <c r="V779" s="348" t="str">
        <f>+VLOOKUP(A779,bd_lista!$A$3:$E$590,5,FALSE)</f>
        <v>Gobiernos Autonomos Municipales</v>
      </c>
      <c r="W779" s="457"/>
      <c r="X779" s="245">
        <f>+VLOOKUP(A779,[2]Sheet1!$A$13:$D$744,4,FALSE)</f>
        <v>0</v>
      </c>
      <c r="Y779" s="245" t="e">
        <f>+VLOOKUP(X779,bd_lista!$A$3:$C$590,3,FALSE)</f>
        <v>#N/A</v>
      </c>
      <c r="Z779" s="303"/>
      <c r="AA779" s="304"/>
    </row>
    <row r="780" spans="1:27" customFormat="1" ht="15" hidden="1" customHeight="1">
      <c r="A780" s="32">
        <v>1501</v>
      </c>
      <c r="B780" s="452">
        <f>+A780</f>
        <v>1501</v>
      </c>
      <c r="C780" s="250" t="str">
        <f>+VLOOKUP(A780,bd_lista!$A$3:$C$590,3,FALSE)</f>
        <v>Gobierno Autónomo Municipal de Potosí</v>
      </c>
      <c r="D780" s="454" t="str">
        <f>+C780</f>
        <v>Gobierno Autónomo Municipal de Potosí</v>
      </c>
      <c r="E780" s="245" t="s">
        <v>1311</v>
      </c>
      <c r="F780" s="246">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6">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6">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6">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6">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6">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6">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6">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6">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6">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6">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6">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6">
        <f t="shared" ca="1" si="24"/>
        <v>0</v>
      </c>
      <c r="S780" s="253"/>
      <c r="T780" s="246">
        <f ca="1">+T781</f>
        <v>0</v>
      </c>
      <c r="U780" s="245">
        <f t="shared" si="25"/>
        <v>1</v>
      </c>
      <c r="V780" s="348" t="str">
        <f>+VLOOKUP(A780,bd_lista!$A$3:$E$590,5,FALSE)</f>
        <v>Gobiernos Autonomos Municipales</v>
      </c>
      <c r="W780" s="456" t="str">
        <f>+V780</f>
        <v>Gobiernos Autonomos Municipales</v>
      </c>
      <c r="X780" s="245">
        <f>+VLOOKUP(A780,[2]Sheet1!$A$13:$D$744,4,FALSE)</f>
        <v>0</v>
      </c>
      <c r="Y780" s="245" t="e">
        <f>+VLOOKUP(X780,bd_lista!$A$3:$C$590,3,FALSE)</f>
        <v>#N/A</v>
      </c>
      <c r="Z780" s="305">
        <f>+X780</f>
        <v>0</v>
      </c>
      <c r="AA780" s="306" t="e">
        <f>+Y780</f>
        <v>#N/A</v>
      </c>
    </row>
    <row r="781" spans="1:27" customFormat="1" ht="15" hidden="1" customHeight="1">
      <c r="A781" s="32">
        <v>1501</v>
      </c>
      <c r="B781" s="453"/>
      <c r="C781" s="250" t="str">
        <f>+VLOOKUP(A781,bd_lista!$A$3:$C$590,3,FALSE)</f>
        <v>Gobierno Autónomo Municipal de Potosí</v>
      </c>
      <c r="D781" s="455"/>
      <c r="E781" s="247" t="s">
        <v>1312</v>
      </c>
      <c r="F781" s="246">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6">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6">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6">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6">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6">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6">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6">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6">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6">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6">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6">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6">
        <f t="shared" ca="1" si="24"/>
        <v>0</v>
      </c>
      <c r="S781" s="253">
        <f ca="1">+R780+R781</f>
        <v>0</v>
      </c>
      <c r="T781" s="246">
        <f ca="1">+S781</f>
        <v>0</v>
      </c>
      <c r="U781" s="245">
        <f t="shared" si="25"/>
        <v>2</v>
      </c>
      <c r="V781" s="348" t="str">
        <f>+VLOOKUP(A781,bd_lista!$A$3:$E$590,5,FALSE)</f>
        <v>Gobiernos Autonomos Municipales</v>
      </c>
      <c r="W781" s="457"/>
      <c r="X781" s="245">
        <f>+VLOOKUP(A781,[2]Sheet1!$A$13:$D$744,4,FALSE)</f>
        <v>0</v>
      </c>
      <c r="Y781" s="245" t="e">
        <f>+VLOOKUP(X781,bd_lista!$A$3:$C$590,3,FALSE)</f>
        <v>#N/A</v>
      </c>
      <c r="Z781" s="303"/>
      <c r="AA781" s="304"/>
    </row>
    <row r="782" spans="1:27" customFormat="1" ht="15" hidden="1" customHeight="1">
      <c r="A782" s="32">
        <v>1502</v>
      </c>
      <c r="B782" s="452">
        <f>+A782</f>
        <v>1502</v>
      </c>
      <c r="C782" s="250" t="str">
        <f>+VLOOKUP(A782,bd_lista!$A$3:$C$590,3,FALSE)</f>
        <v>Gobierno Autónomo Municipal de Tinguipaya</v>
      </c>
      <c r="D782" s="454" t="str">
        <f>+C782</f>
        <v>Gobierno Autónomo Municipal de Tinguipaya</v>
      </c>
      <c r="E782" s="245" t="s">
        <v>1311</v>
      </c>
      <c r="F782" s="246">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6">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6">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6">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6">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6">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6">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6">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6">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6">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6">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6">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6">
        <f t="shared" ca="1" si="24"/>
        <v>0</v>
      </c>
      <c r="S782" s="253"/>
      <c r="T782" s="246">
        <f ca="1">+T783</f>
        <v>0</v>
      </c>
      <c r="U782" s="245">
        <f t="shared" si="25"/>
        <v>1</v>
      </c>
      <c r="V782" s="348" t="str">
        <f>+VLOOKUP(A782,bd_lista!$A$3:$E$590,5,FALSE)</f>
        <v>Gobiernos Autonomos Municipales</v>
      </c>
      <c r="W782" s="456" t="str">
        <f>+V782</f>
        <v>Gobiernos Autonomos Municipales</v>
      </c>
      <c r="X782" s="245">
        <f>+VLOOKUP(A782,[2]Sheet1!$A$13:$D$744,4,FALSE)</f>
        <v>0</v>
      </c>
      <c r="Y782" s="245" t="e">
        <f>+VLOOKUP(X782,bd_lista!$A$3:$C$590,3,FALSE)</f>
        <v>#N/A</v>
      </c>
      <c r="Z782" s="305">
        <f>+X782</f>
        <v>0</v>
      </c>
      <c r="AA782" s="306" t="e">
        <f>+Y782</f>
        <v>#N/A</v>
      </c>
    </row>
    <row r="783" spans="1:27" customFormat="1" ht="15" hidden="1" customHeight="1">
      <c r="A783" s="32">
        <v>1502</v>
      </c>
      <c r="B783" s="453"/>
      <c r="C783" s="250" t="str">
        <f>+VLOOKUP(A783,bd_lista!$A$3:$C$590,3,FALSE)</f>
        <v>Gobierno Autónomo Municipal de Tinguipaya</v>
      </c>
      <c r="D783" s="455"/>
      <c r="E783" s="247" t="s">
        <v>1312</v>
      </c>
      <c r="F783" s="246">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6">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6">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6">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6">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6">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6">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6">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6">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6">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6">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6">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6">
        <f t="shared" ca="1" si="24"/>
        <v>0</v>
      </c>
      <c r="S783" s="253">
        <f ca="1">+R782+R783</f>
        <v>0</v>
      </c>
      <c r="T783" s="246">
        <f ca="1">+S783</f>
        <v>0</v>
      </c>
      <c r="U783" s="245">
        <f t="shared" si="25"/>
        <v>2</v>
      </c>
      <c r="V783" s="348" t="str">
        <f>+VLOOKUP(A783,bd_lista!$A$3:$E$590,5,FALSE)</f>
        <v>Gobiernos Autonomos Municipales</v>
      </c>
      <c r="W783" s="457"/>
      <c r="X783" s="245">
        <f>+VLOOKUP(A783,[2]Sheet1!$A$13:$D$744,4,FALSE)</f>
        <v>0</v>
      </c>
      <c r="Y783" s="245" t="e">
        <f>+VLOOKUP(X783,bd_lista!$A$3:$C$590,3,FALSE)</f>
        <v>#N/A</v>
      </c>
      <c r="Z783" s="303"/>
      <c r="AA783" s="304"/>
    </row>
    <row r="784" spans="1:27" customFormat="1" ht="27" hidden="1" customHeight="1">
      <c r="A784" s="32">
        <v>1503</v>
      </c>
      <c r="B784" s="452">
        <f>+A784</f>
        <v>1503</v>
      </c>
      <c r="C784" s="250" t="str">
        <f>+VLOOKUP(A784,bd_lista!$A$3:$C$590,3,FALSE)</f>
        <v>Gobierno Autónomo Municipal de Yocalla</v>
      </c>
      <c r="D784" s="454" t="str">
        <f>+C784</f>
        <v>Gobierno Autónomo Municipal de Yocalla</v>
      </c>
      <c r="E784" s="245" t="s">
        <v>1311</v>
      </c>
      <c r="F784" s="246">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6">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6">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6">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6">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6">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6">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6">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6">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6">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6">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6">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6">
        <f t="shared" ca="1" si="24"/>
        <v>0</v>
      </c>
      <c r="S784" s="253"/>
      <c r="T784" s="246">
        <f ca="1">+T785</f>
        <v>0</v>
      </c>
      <c r="U784" s="245">
        <f t="shared" si="25"/>
        <v>1</v>
      </c>
      <c r="V784" s="348" t="str">
        <f>+VLOOKUP(A784,bd_lista!$A$3:$E$590,5,FALSE)</f>
        <v>Gobiernos Autonomos Municipales</v>
      </c>
      <c r="W784" s="456" t="str">
        <f>+V784</f>
        <v>Gobiernos Autonomos Municipales</v>
      </c>
      <c r="X784" s="245">
        <f>+VLOOKUP(A784,[2]Sheet1!$A$13:$D$744,4,FALSE)</f>
        <v>0</v>
      </c>
      <c r="Y784" s="245" t="e">
        <f>+VLOOKUP(X784,bd_lista!$A$3:$C$590,3,FALSE)</f>
        <v>#N/A</v>
      </c>
      <c r="Z784" s="305">
        <f>+X784</f>
        <v>0</v>
      </c>
      <c r="AA784" s="306" t="e">
        <f>+Y784</f>
        <v>#N/A</v>
      </c>
    </row>
    <row r="785" spans="1:27" customFormat="1" ht="27" hidden="1" customHeight="1">
      <c r="A785" s="32">
        <v>1503</v>
      </c>
      <c r="B785" s="453"/>
      <c r="C785" s="250" t="str">
        <f>+VLOOKUP(A785,bd_lista!$A$3:$C$590,3,FALSE)</f>
        <v>Gobierno Autónomo Municipal de Yocalla</v>
      </c>
      <c r="D785" s="455"/>
      <c r="E785" s="247" t="s">
        <v>1312</v>
      </c>
      <c r="F785" s="246">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6">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6">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6">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6">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6">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6">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6">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6">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6">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6">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6">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6">
        <f t="shared" ca="1" si="24"/>
        <v>0</v>
      </c>
      <c r="S785" s="253">
        <f ca="1">+R784+R785</f>
        <v>0</v>
      </c>
      <c r="T785" s="246">
        <f ca="1">+S785</f>
        <v>0</v>
      </c>
      <c r="U785" s="245">
        <f t="shared" si="25"/>
        <v>2</v>
      </c>
      <c r="V785" s="348" t="str">
        <f>+VLOOKUP(A785,bd_lista!$A$3:$E$590,5,FALSE)</f>
        <v>Gobiernos Autonomos Municipales</v>
      </c>
      <c r="W785" s="457"/>
      <c r="X785" s="245">
        <f>+VLOOKUP(A785,[2]Sheet1!$A$13:$D$744,4,FALSE)</f>
        <v>0</v>
      </c>
      <c r="Y785" s="245" t="e">
        <f>+VLOOKUP(X785,bd_lista!$A$3:$C$590,3,FALSE)</f>
        <v>#N/A</v>
      </c>
      <c r="Z785" s="303"/>
      <c r="AA785" s="304"/>
    </row>
    <row r="786" spans="1:27" customFormat="1" ht="15" hidden="1" customHeight="1">
      <c r="A786" s="32">
        <v>1504</v>
      </c>
      <c r="B786" s="452">
        <f>+A786</f>
        <v>1504</v>
      </c>
      <c r="C786" s="250" t="str">
        <f>+VLOOKUP(A786,bd_lista!$A$3:$C$590,3,FALSE)</f>
        <v>Gobierno Autónomo Municipal de Urmiri</v>
      </c>
      <c r="D786" s="454" t="str">
        <f>+C786</f>
        <v>Gobierno Autónomo Municipal de Urmiri</v>
      </c>
      <c r="E786" s="245" t="s">
        <v>1311</v>
      </c>
      <c r="F786" s="246">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6">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6">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6">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6">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6">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6">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6">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6">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6">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6">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6">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6">
        <f t="shared" ca="1" si="24"/>
        <v>0</v>
      </c>
      <c r="S786" s="253"/>
      <c r="T786" s="246">
        <f ca="1">+T787</f>
        <v>0</v>
      </c>
      <c r="U786" s="245">
        <f t="shared" si="25"/>
        <v>1</v>
      </c>
      <c r="V786" s="348" t="str">
        <f>+VLOOKUP(A786,bd_lista!$A$3:$E$590,5,FALSE)</f>
        <v>Gobiernos Autonomos Municipales</v>
      </c>
      <c r="W786" s="456" t="str">
        <f>+V786</f>
        <v>Gobiernos Autonomos Municipales</v>
      </c>
      <c r="X786" s="245">
        <f>+VLOOKUP(A786,[2]Sheet1!$A$13:$D$744,4,FALSE)</f>
        <v>0</v>
      </c>
      <c r="Y786" s="245" t="e">
        <f>+VLOOKUP(X786,bd_lista!$A$3:$C$590,3,FALSE)</f>
        <v>#N/A</v>
      </c>
      <c r="Z786" s="305">
        <f>+X786</f>
        <v>0</v>
      </c>
      <c r="AA786" s="306" t="e">
        <f>+Y786</f>
        <v>#N/A</v>
      </c>
    </row>
    <row r="787" spans="1:27" customFormat="1" ht="15" hidden="1" customHeight="1">
      <c r="A787" s="32">
        <v>1504</v>
      </c>
      <c r="B787" s="453"/>
      <c r="C787" s="250" t="str">
        <f>+VLOOKUP(A787,bd_lista!$A$3:$C$590,3,FALSE)</f>
        <v>Gobierno Autónomo Municipal de Urmiri</v>
      </c>
      <c r="D787" s="455"/>
      <c r="E787" s="247" t="s">
        <v>1312</v>
      </c>
      <c r="F787" s="246">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6">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6">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6">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6">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6">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6">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6">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6">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6">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6">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6">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6">
        <f t="shared" ca="1" si="24"/>
        <v>0</v>
      </c>
      <c r="S787" s="253">
        <f ca="1">+R786+R787</f>
        <v>0</v>
      </c>
      <c r="T787" s="246">
        <f ca="1">+S787</f>
        <v>0</v>
      </c>
      <c r="U787" s="245">
        <f t="shared" si="25"/>
        <v>2</v>
      </c>
      <c r="V787" s="348" t="str">
        <f>+VLOOKUP(A787,bd_lista!$A$3:$E$590,5,FALSE)</f>
        <v>Gobiernos Autonomos Municipales</v>
      </c>
      <c r="W787" s="457"/>
      <c r="X787" s="245">
        <f>+VLOOKUP(A787,[2]Sheet1!$A$13:$D$744,4,FALSE)</f>
        <v>0</v>
      </c>
      <c r="Y787" s="245" t="e">
        <f>+VLOOKUP(X787,bd_lista!$A$3:$C$590,3,FALSE)</f>
        <v>#N/A</v>
      </c>
      <c r="Z787" s="303"/>
      <c r="AA787" s="304"/>
    </row>
    <row r="788" spans="1:27" customFormat="1" ht="15" hidden="1" customHeight="1">
      <c r="A788" s="32">
        <v>1505</v>
      </c>
      <c r="B788" s="452">
        <f>+A788</f>
        <v>1505</v>
      </c>
      <c r="C788" s="250" t="str">
        <f>+VLOOKUP(A788,bd_lista!$A$3:$C$590,3,FALSE)</f>
        <v>Gobierno Autónomo Municipal de Uncía</v>
      </c>
      <c r="D788" s="454" t="str">
        <f>+C788</f>
        <v>Gobierno Autónomo Municipal de Uncía</v>
      </c>
      <c r="E788" s="245" t="s">
        <v>1311</v>
      </c>
      <c r="F788" s="246">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6">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6">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6">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6">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6">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6">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6">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6">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6">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6">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6">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6">
        <f t="shared" ca="1" si="24"/>
        <v>0</v>
      </c>
      <c r="S788" s="253"/>
      <c r="T788" s="246">
        <f ca="1">+T789</f>
        <v>0</v>
      </c>
      <c r="U788" s="245">
        <f t="shared" si="25"/>
        <v>1</v>
      </c>
      <c r="V788" s="348" t="str">
        <f>+VLOOKUP(A788,bd_lista!$A$3:$E$590,5,FALSE)</f>
        <v>Gobiernos Autonomos Municipales</v>
      </c>
      <c r="W788" s="456" t="str">
        <f>+V788</f>
        <v>Gobiernos Autonomos Municipales</v>
      </c>
      <c r="X788" s="245">
        <f>+VLOOKUP(A788,[2]Sheet1!$A$13:$D$744,4,FALSE)</f>
        <v>0</v>
      </c>
      <c r="Y788" s="245" t="e">
        <f>+VLOOKUP(X788,bd_lista!$A$3:$C$590,3,FALSE)</f>
        <v>#N/A</v>
      </c>
      <c r="Z788" s="305">
        <f>+X788</f>
        <v>0</v>
      </c>
      <c r="AA788" s="306" t="e">
        <f>+Y788</f>
        <v>#N/A</v>
      </c>
    </row>
    <row r="789" spans="1:27" customFormat="1" ht="15" hidden="1" customHeight="1">
      <c r="A789" s="32">
        <v>1505</v>
      </c>
      <c r="B789" s="453"/>
      <c r="C789" s="250" t="str">
        <f>+VLOOKUP(A789,bd_lista!$A$3:$C$590,3,FALSE)</f>
        <v>Gobierno Autónomo Municipal de Uncía</v>
      </c>
      <c r="D789" s="455"/>
      <c r="E789" s="247" t="s">
        <v>1312</v>
      </c>
      <c r="F789" s="246">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6">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6">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6">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6">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6">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6">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6">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6">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6">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6">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6">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6">
        <f t="shared" ca="1" si="24"/>
        <v>0</v>
      </c>
      <c r="S789" s="253">
        <f ca="1">+R788+R789</f>
        <v>0</v>
      </c>
      <c r="T789" s="246">
        <f ca="1">+S789</f>
        <v>0</v>
      </c>
      <c r="U789" s="245">
        <f t="shared" si="25"/>
        <v>2</v>
      </c>
      <c r="V789" s="348" t="str">
        <f>+VLOOKUP(A789,bd_lista!$A$3:$E$590,5,FALSE)</f>
        <v>Gobiernos Autonomos Municipales</v>
      </c>
      <c r="W789" s="457"/>
      <c r="X789" s="245">
        <f>+VLOOKUP(A789,[2]Sheet1!$A$13:$D$744,4,FALSE)</f>
        <v>0</v>
      </c>
      <c r="Y789" s="245" t="e">
        <f>+VLOOKUP(X789,bd_lista!$A$3:$C$590,3,FALSE)</f>
        <v>#N/A</v>
      </c>
      <c r="Z789" s="303"/>
      <c r="AA789" s="304"/>
    </row>
    <row r="790" spans="1:27" customFormat="1" ht="15" hidden="1" customHeight="1">
      <c r="A790" s="32">
        <v>1506</v>
      </c>
      <c r="B790" s="452">
        <f>+A790</f>
        <v>1506</v>
      </c>
      <c r="C790" s="250" t="str">
        <f>+VLOOKUP(A790,bd_lista!$A$3:$C$590,3,FALSE)</f>
        <v>Gobierno Autónomo Municipal de Chayanta</v>
      </c>
      <c r="D790" s="454" t="str">
        <f>+C790</f>
        <v>Gobierno Autónomo Municipal de Chayanta</v>
      </c>
      <c r="E790" s="245" t="s">
        <v>1311</v>
      </c>
      <c r="F790" s="246">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6">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6">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6">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6">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6">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6">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6">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6">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6">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6">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6">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6">
        <f t="shared" ca="1" si="24"/>
        <v>0</v>
      </c>
      <c r="S790" s="253"/>
      <c r="T790" s="246">
        <f ca="1">+T791</f>
        <v>0</v>
      </c>
      <c r="U790" s="245">
        <f t="shared" si="25"/>
        <v>1</v>
      </c>
      <c r="V790" s="348" t="str">
        <f>+VLOOKUP(A790,bd_lista!$A$3:$E$590,5,FALSE)</f>
        <v>Gobiernos Autonomos Municipales</v>
      </c>
      <c r="W790" s="456" t="str">
        <f>+V790</f>
        <v>Gobiernos Autonomos Municipales</v>
      </c>
      <c r="X790" s="245">
        <f>+VLOOKUP(A790,[2]Sheet1!$A$13:$D$744,4,FALSE)</f>
        <v>0</v>
      </c>
      <c r="Y790" s="245" t="e">
        <f>+VLOOKUP(X790,bd_lista!$A$3:$C$590,3,FALSE)</f>
        <v>#N/A</v>
      </c>
      <c r="Z790" s="305">
        <f>+X790</f>
        <v>0</v>
      </c>
      <c r="AA790" s="306" t="e">
        <f>+Y790</f>
        <v>#N/A</v>
      </c>
    </row>
    <row r="791" spans="1:27" customFormat="1" ht="15" hidden="1" customHeight="1">
      <c r="A791" s="32">
        <v>1506</v>
      </c>
      <c r="B791" s="453"/>
      <c r="C791" s="250" t="str">
        <f>+VLOOKUP(A791,bd_lista!$A$3:$C$590,3,FALSE)</f>
        <v>Gobierno Autónomo Municipal de Chayanta</v>
      </c>
      <c r="D791" s="455"/>
      <c r="E791" s="247" t="s">
        <v>1312</v>
      </c>
      <c r="F791" s="246">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6">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6">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6">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6">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6">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6">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6">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6">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6">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6">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6">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6">
        <f t="shared" ca="1" si="24"/>
        <v>0</v>
      </c>
      <c r="S791" s="253">
        <f ca="1">+R790+R791</f>
        <v>0</v>
      </c>
      <c r="T791" s="246">
        <f ca="1">+S791</f>
        <v>0</v>
      </c>
      <c r="U791" s="245">
        <f t="shared" si="25"/>
        <v>2</v>
      </c>
      <c r="V791" s="348" t="str">
        <f>+VLOOKUP(A791,bd_lista!$A$3:$E$590,5,FALSE)</f>
        <v>Gobiernos Autonomos Municipales</v>
      </c>
      <c r="W791" s="457"/>
      <c r="X791" s="245">
        <f>+VLOOKUP(A791,[2]Sheet1!$A$13:$D$744,4,FALSE)</f>
        <v>0</v>
      </c>
      <c r="Y791" s="245" t="e">
        <f>+VLOOKUP(X791,bd_lista!$A$3:$C$590,3,FALSE)</f>
        <v>#N/A</v>
      </c>
      <c r="Z791" s="303"/>
      <c r="AA791" s="304"/>
    </row>
    <row r="792" spans="1:27" customFormat="1" ht="15" hidden="1" customHeight="1">
      <c r="A792" s="32">
        <v>1507</v>
      </c>
      <c r="B792" s="452">
        <f>+A792</f>
        <v>1507</v>
      </c>
      <c r="C792" s="250" t="str">
        <f>+VLOOKUP(A792,bd_lista!$A$3:$C$590,3,FALSE)</f>
        <v>Gobierno Autónomo Municipal de Llallagua</v>
      </c>
      <c r="D792" s="454" t="str">
        <f>+C792</f>
        <v>Gobierno Autónomo Municipal de Llallagua</v>
      </c>
      <c r="E792" s="245" t="s">
        <v>1311</v>
      </c>
      <c r="F792" s="246">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6">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6">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6">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6">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6">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6">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6">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6">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6">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6">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6">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6">
        <f t="shared" ca="1" si="24"/>
        <v>0</v>
      </c>
      <c r="S792" s="253"/>
      <c r="T792" s="246">
        <f ca="1">+T793</f>
        <v>0</v>
      </c>
      <c r="U792" s="245">
        <f t="shared" si="25"/>
        <v>1</v>
      </c>
      <c r="V792" s="348" t="str">
        <f>+VLOOKUP(A792,bd_lista!$A$3:$E$590,5,FALSE)</f>
        <v>Gobiernos Autonomos Municipales</v>
      </c>
      <c r="W792" s="456" t="str">
        <f>+V792</f>
        <v>Gobiernos Autonomos Municipales</v>
      </c>
      <c r="X792" s="245">
        <f>+VLOOKUP(A792,[2]Sheet1!$A$13:$D$744,4,FALSE)</f>
        <v>0</v>
      </c>
      <c r="Y792" s="245" t="e">
        <f>+VLOOKUP(X792,bd_lista!$A$3:$C$590,3,FALSE)</f>
        <v>#N/A</v>
      </c>
      <c r="Z792" s="305">
        <f>+X792</f>
        <v>0</v>
      </c>
      <c r="AA792" s="306" t="e">
        <f>+Y792</f>
        <v>#N/A</v>
      </c>
    </row>
    <row r="793" spans="1:27" customFormat="1" ht="15" hidden="1" customHeight="1">
      <c r="A793" s="32">
        <v>1507</v>
      </c>
      <c r="B793" s="453"/>
      <c r="C793" s="250" t="str">
        <f>+VLOOKUP(A793,bd_lista!$A$3:$C$590,3,FALSE)</f>
        <v>Gobierno Autónomo Municipal de Llallagua</v>
      </c>
      <c r="D793" s="455"/>
      <c r="E793" s="247" t="s">
        <v>1312</v>
      </c>
      <c r="F793" s="246">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6">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6">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6">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6">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6">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6">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6">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6">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6">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6">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6">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6">
        <f t="shared" ca="1" si="24"/>
        <v>0</v>
      </c>
      <c r="S793" s="253">
        <f ca="1">+R792+R793</f>
        <v>0</v>
      </c>
      <c r="T793" s="246">
        <f ca="1">+S793</f>
        <v>0</v>
      </c>
      <c r="U793" s="245">
        <f t="shared" si="25"/>
        <v>2</v>
      </c>
      <c r="V793" s="348" t="str">
        <f>+VLOOKUP(A793,bd_lista!$A$3:$E$590,5,FALSE)</f>
        <v>Gobiernos Autonomos Municipales</v>
      </c>
      <c r="W793" s="457"/>
      <c r="X793" s="245">
        <f>+VLOOKUP(A793,[2]Sheet1!$A$13:$D$744,4,FALSE)</f>
        <v>0</v>
      </c>
      <c r="Y793" s="245" t="e">
        <f>+VLOOKUP(X793,bd_lista!$A$3:$C$590,3,FALSE)</f>
        <v>#N/A</v>
      </c>
      <c r="Z793" s="303"/>
      <c r="AA793" s="304"/>
    </row>
    <row r="794" spans="1:27" customFormat="1" ht="15" hidden="1" customHeight="1">
      <c r="A794" s="32">
        <v>1508</v>
      </c>
      <c r="B794" s="452">
        <f>+A794</f>
        <v>1508</v>
      </c>
      <c r="C794" s="250" t="str">
        <f>+VLOOKUP(A794,bd_lista!$A$3:$C$590,3,FALSE)</f>
        <v>Gobierno Autónomo Municipal de Betanzos</v>
      </c>
      <c r="D794" s="454" t="str">
        <f>+C794</f>
        <v>Gobierno Autónomo Municipal de Betanzos</v>
      </c>
      <c r="E794" s="245" t="s">
        <v>1311</v>
      </c>
      <c r="F794" s="246">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6">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6">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6">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6">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6">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6">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6">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6">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6">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6">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6">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6">
        <f t="shared" ca="1" si="24"/>
        <v>0</v>
      </c>
      <c r="S794" s="253"/>
      <c r="T794" s="246">
        <f ca="1">+T795</f>
        <v>0</v>
      </c>
      <c r="U794" s="245">
        <f t="shared" si="25"/>
        <v>1</v>
      </c>
      <c r="V794" s="348" t="str">
        <f>+VLOOKUP(A794,bd_lista!$A$3:$E$590,5,FALSE)</f>
        <v>Gobiernos Autonomos Municipales</v>
      </c>
      <c r="W794" s="456" t="str">
        <f>+V794</f>
        <v>Gobiernos Autonomos Municipales</v>
      </c>
      <c r="X794" s="245">
        <f>+VLOOKUP(A794,[2]Sheet1!$A$13:$D$744,4,FALSE)</f>
        <v>0</v>
      </c>
      <c r="Y794" s="245" t="e">
        <f>+VLOOKUP(X794,bd_lista!$A$3:$C$590,3,FALSE)</f>
        <v>#N/A</v>
      </c>
      <c r="Z794" s="305">
        <f>+X794</f>
        <v>0</v>
      </c>
      <c r="AA794" s="306" t="e">
        <f>+Y794</f>
        <v>#N/A</v>
      </c>
    </row>
    <row r="795" spans="1:27" customFormat="1" ht="15" hidden="1" customHeight="1">
      <c r="A795" s="32">
        <v>1508</v>
      </c>
      <c r="B795" s="453"/>
      <c r="C795" s="250" t="str">
        <f>+VLOOKUP(A795,bd_lista!$A$3:$C$590,3,FALSE)</f>
        <v>Gobierno Autónomo Municipal de Betanzos</v>
      </c>
      <c r="D795" s="455"/>
      <c r="E795" s="247" t="s">
        <v>1312</v>
      </c>
      <c r="F795" s="246">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6">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6">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6">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6">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6">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6">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6">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6">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6">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6">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6">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6">
        <f t="shared" ca="1" si="24"/>
        <v>0</v>
      </c>
      <c r="S795" s="253">
        <f ca="1">+R794+R795</f>
        <v>0</v>
      </c>
      <c r="T795" s="246">
        <f ca="1">+S795</f>
        <v>0</v>
      </c>
      <c r="U795" s="245">
        <f t="shared" si="25"/>
        <v>2</v>
      </c>
      <c r="V795" s="348" t="str">
        <f>+VLOOKUP(A795,bd_lista!$A$3:$E$590,5,FALSE)</f>
        <v>Gobiernos Autonomos Municipales</v>
      </c>
      <c r="W795" s="457"/>
      <c r="X795" s="245">
        <f>+VLOOKUP(A795,[2]Sheet1!$A$13:$D$744,4,FALSE)</f>
        <v>0</v>
      </c>
      <c r="Y795" s="245" t="e">
        <f>+VLOOKUP(X795,bd_lista!$A$3:$C$590,3,FALSE)</f>
        <v>#N/A</v>
      </c>
      <c r="Z795" s="303"/>
      <c r="AA795" s="304"/>
    </row>
    <row r="796" spans="1:27" customFormat="1" ht="15" hidden="1" customHeight="1">
      <c r="A796" s="32">
        <v>1509</v>
      </c>
      <c r="B796" s="452">
        <f>+A796</f>
        <v>1509</v>
      </c>
      <c r="C796" s="250" t="str">
        <f>+VLOOKUP(A796,bd_lista!$A$3:$C$590,3,FALSE)</f>
        <v>Gobierno Autónomo Municipal de Chaqui</v>
      </c>
      <c r="D796" s="454" t="str">
        <f>+C796</f>
        <v>Gobierno Autónomo Municipal de Chaqui</v>
      </c>
      <c r="E796" s="245" t="s">
        <v>1311</v>
      </c>
      <c r="F796" s="246">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6">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6">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6">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6">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6">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6">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6">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6">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6">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6">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6">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6">
        <f t="shared" ref="R796:R859" ca="1" si="26">+SUM(F796:Q796)</f>
        <v>0</v>
      </c>
      <c r="S796" s="253"/>
      <c r="T796" s="246">
        <f ca="1">+T797</f>
        <v>0</v>
      </c>
      <c r="U796" s="245">
        <f t="shared" ref="U796:U859" si="27">+IF(E796="Débitos",1,2)</f>
        <v>1</v>
      </c>
      <c r="V796" s="348" t="str">
        <f>+VLOOKUP(A796,bd_lista!$A$3:$E$590,5,FALSE)</f>
        <v>Gobiernos Autonomos Municipales</v>
      </c>
      <c r="W796" s="456" t="str">
        <f>+V796</f>
        <v>Gobiernos Autonomos Municipales</v>
      </c>
      <c r="X796" s="245">
        <f>+VLOOKUP(A796,[2]Sheet1!$A$13:$D$744,4,FALSE)</f>
        <v>0</v>
      </c>
      <c r="Y796" s="245" t="e">
        <f>+VLOOKUP(X796,bd_lista!$A$3:$C$590,3,FALSE)</f>
        <v>#N/A</v>
      </c>
      <c r="Z796" s="305">
        <f>+X796</f>
        <v>0</v>
      </c>
      <c r="AA796" s="306" t="e">
        <f>+Y796</f>
        <v>#N/A</v>
      </c>
    </row>
    <row r="797" spans="1:27" customFormat="1" ht="15" hidden="1" customHeight="1">
      <c r="A797" s="32">
        <v>1509</v>
      </c>
      <c r="B797" s="453"/>
      <c r="C797" s="250" t="str">
        <f>+VLOOKUP(A797,bd_lista!$A$3:$C$590,3,FALSE)</f>
        <v>Gobierno Autónomo Municipal de Chaqui</v>
      </c>
      <c r="D797" s="455"/>
      <c r="E797" s="247" t="s">
        <v>1312</v>
      </c>
      <c r="F797" s="246">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6">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6">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6">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6">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6">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6">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6">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6">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6">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6">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6">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6">
        <f t="shared" ca="1" si="26"/>
        <v>0</v>
      </c>
      <c r="S797" s="253">
        <f ca="1">+R796+R797</f>
        <v>0</v>
      </c>
      <c r="T797" s="246">
        <f ca="1">+S797</f>
        <v>0</v>
      </c>
      <c r="U797" s="245">
        <f t="shared" si="27"/>
        <v>2</v>
      </c>
      <c r="V797" s="348" t="str">
        <f>+VLOOKUP(A797,bd_lista!$A$3:$E$590,5,FALSE)</f>
        <v>Gobiernos Autonomos Municipales</v>
      </c>
      <c r="W797" s="457"/>
      <c r="X797" s="245">
        <f>+VLOOKUP(A797,[2]Sheet1!$A$13:$D$744,4,FALSE)</f>
        <v>0</v>
      </c>
      <c r="Y797" s="245" t="e">
        <f>+VLOOKUP(X797,bd_lista!$A$3:$C$590,3,FALSE)</f>
        <v>#N/A</v>
      </c>
      <c r="Z797" s="303"/>
      <c r="AA797" s="304"/>
    </row>
    <row r="798" spans="1:27" customFormat="1" ht="15" hidden="1" customHeight="1">
      <c r="A798" s="32">
        <v>1510</v>
      </c>
      <c r="B798" s="452">
        <f>+A798</f>
        <v>1510</v>
      </c>
      <c r="C798" s="250" t="str">
        <f>+VLOOKUP(A798,bd_lista!$A$3:$C$590,3,FALSE)</f>
        <v>Gobierno Autónomo Municipal de Tacobamba</v>
      </c>
      <c r="D798" s="454" t="str">
        <f>+C798</f>
        <v>Gobierno Autónomo Municipal de Tacobamba</v>
      </c>
      <c r="E798" s="245" t="s">
        <v>1311</v>
      </c>
      <c r="F798" s="246">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6">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6">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6">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6">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6">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6">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6">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6">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6">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6">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6">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6">
        <f t="shared" ca="1" si="26"/>
        <v>0</v>
      </c>
      <c r="S798" s="253"/>
      <c r="T798" s="246">
        <f ca="1">+T799</f>
        <v>0</v>
      </c>
      <c r="U798" s="245">
        <f t="shared" si="27"/>
        <v>1</v>
      </c>
      <c r="V798" s="348" t="str">
        <f>+VLOOKUP(A798,bd_lista!$A$3:$E$590,5,FALSE)</f>
        <v>Gobiernos Autonomos Municipales</v>
      </c>
      <c r="W798" s="456" t="str">
        <f>+V798</f>
        <v>Gobiernos Autonomos Municipales</v>
      </c>
      <c r="X798" s="245">
        <f>+VLOOKUP(A798,[2]Sheet1!$A$13:$D$744,4,FALSE)</f>
        <v>0</v>
      </c>
      <c r="Y798" s="245" t="e">
        <f>+VLOOKUP(X798,bd_lista!$A$3:$C$590,3,FALSE)</f>
        <v>#N/A</v>
      </c>
      <c r="Z798" s="305">
        <f>+X798</f>
        <v>0</v>
      </c>
      <c r="AA798" s="306" t="e">
        <f>+Y798</f>
        <v>#N/A</v>
      </c>
    </row>
    <row r="799" spans="1:27" customFormat="1" ht="15" hidden="1" customHeight="1">
      <c r="A799" s="32">
        <v>1510</v>
      </c>
      <c r="B799" s="453"/>
      <c r="C799" s="250" t="str">
        <f>+VLOOKUP(A799,bd_lista!$A$3:$C$590,3,FALSE)</f>
        <v>Gobierno Autónomo Municipal de Tacobamba</v>
      </c>
      <c r="D799" s="455"/>
      <c r="E799" s="247" t="s">
        <v>1312</v>
      </c>
      <c r="F799" s="246">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6">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6">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6">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6">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6">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6">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6">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6">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6">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6">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6">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6">
        <f t="shared" ca="1" si="26"/>
        <v>0</v>
      </c>
      <c r="S799" s="253">
        <f ca="1">+R798+R799</f>
        <v>0</v>
      </c>
      <c r="T799" s="246">
        <f ca="1">+S799</f>
        <v>0</v>
      </c>
      <c r="U799" s="245">
        <f t="shared" si="27"/>
        <v>2</v>
      </c>
      <c r="V799" s="348" t="str">
        <f>+VLOOKUP(A799,bd_lista!$A$3:$E$590,5,FALSE)</f>
        <v>Gobiernos Autonomos Municipales</v>
      </c>
      <c r="W799" s="457"/>
      <c r="X799" s="245">
        <f>+VLOOKUP(A799,[2]Sheet1!$A$13:$D$744,4,FALSE)</f>
        <v>0</v>
      </c>
      <c r="Y799" s="245" t="e">
        <f>+VLOOKUP(X799,bd_lista!$A$3:$C$590,3,FALSE)</f>
        <v>#N/A</v>
      </c>
      <c r="Z799" s="303"/>
      <c r="AA799" s="304"/>
    </row>
    <row r="800" spans="1:27" customFormat="1" ht="27" hidden="1" customHeight="1">
      <c r="A800" s="32">
        <v>1511</v>
      </c>
      <c r="B800" s="452">
        <f>+A800</f>
        <v>1511</v>
      </c>
      <c r="C800" s="250" t="str">
        <f>+VLOOKUP(A800,bd_lista!$A$3:$C$590,3,FALSE)</f>
        <v>Gobierno Autónomo Municipal de Colquechaca</v>
      </c>
      <c r="D800" s="454" t="str">
        <f>+C800</f>
        <v>Gobierno Autónomo Municipal de Colquechaca</v>
      </c>
      <c r="E800" s="245" t="s">
        <v>1311</v>
      </c>
      <c r="F800" s="246">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6">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6">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6">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6">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6">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6">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6">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6">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6">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6">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6">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6">
        <f t="shared" ca="1" si="26"/>
        <v>0</v>
      </c>
      <c r="S800" s="253"/>
      <c r="T800" s="246">
        <f ca="1">+T801</f>
        <v>0</v>
      </c>
      <c r="U800" s="245">
        <f t="shared" si="27"/>
        <v>1</v>
      </c>
      <c r="V800" s="348" t="str">
        <f>+VLOOKUP(A800,bd_lista!$A$3:$E$590,5,FALSE)</f>
        <v>Gobiernos Autonomos Municipales</v>
      </c>
      <c r="W800" s="456" t="str">
        <f>+V800</f>
        <v>Gobiernos Autonomos Municipales</v>
      </c>
      <c r="X800" s="245">
        <f>+VLOOKUP(A800,[2]Sheet1!$A$13:$D$744,4,FALSE)</f>
        <v>0</v>
      </c>
      <c r="Y800" s="245" t="e">
        <f>+VLOOKUP(X800,bd_lista!$A$3:$C$590,3,FALSE)</f>
        <v>#N/A</v>
      </c>
      <c r="Z800" s="305">
        <f>+X800</f>
        <v>0</v>
      </c>
      <c r="AA800" s="306" t="e">
        <f>+Y800</f>
        <v>#N/A</v>
      </c>
    </row>
    <row r="801" spans="1:27" customFormat="1" ht="27" hidden="1" customHeight="1">
      <c r="A801" s="32">
        <v>1511</v>
      </c>
      <c r="B801" s="453"/>
      <c r="C801" s="250" t="str">
        <f>+VLOOKUP(A801,bd_lista!$A$3:$C$590,3,FALSE)</f>
        <v>Gobierno Autónomo Municipal de Colquechaca</v>
      </c>
      <c r="D801" s="455"/>
      <c r="E801" s="247" t="s">
        <v>1312</v>
      </c>
      <c r="F801" s="246">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6">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6">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6">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6">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6">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6">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6">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6">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6">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6">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6">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6">
        <f t="shared" ca="1" si="26"/>
        <v>0</v>
      </c>
      <c r="S801" s="253">
        <f ca="1">+R800+R801</f>
        <v>0</v>
      </c>
      <c r="T801" s="246">
        <f ca="1">+S801</f>
        <v>0</v>
      </c>
      <c r="U801" s="245">
        <f t="shared" si="27"/>
        <v>2</v>
      </c>
      <c r="V801" s="348" t="str">
        <f>+VLOOKUP(A801,bd_lista!$A$3:$E$590,5,FALSE)</f>
        <v>Gobiernos Autonomos Municipales</v>
      </c>
      <c r="W801" s="457"/>
      <c r="X801" s="245">
        <f>+VLOOKUP(A801,[2]Sheet1!$A$13:$D$744,4,FALSE)</f>
        <v>0</v>
      </c>
      <c r="Y801" s="245" t="e">
        <f>+VLOOKUP(X801,bd_lista!$A$3:$C$590,3,FALSE)</f>
        <v>#N/A</v>
      </c>
      <c r="Z801" s="303"/>
      <c r="AA801" s="304"/>
    </row>
    <row r="802" spans="1:27" customFormat="1" ht="15" hidden="1" customHeight="1">
      <c r="A802" s="32">
        <v>1512</v>
      </c>
      <c r="B802" s="452">
        <f>+A802</f>
        <v>1512</v>
      </c>
      <c r="C802" s="250" t="str">
        <f>+VLOOKUP(A802,bd_lista!$A$3:$C$590,3,FALSE)</f>
        <v>Gobierno Autónomo Municipal de Ravelo</v>
      </c>
      <c r="D802" s="454" t="str">
        <f>+C802</f>
        <v>Gobierno Autónomo Municipal de Ravelo</v>
      </c>
      <c r="E802" s="245" t="s">
        <v>1311</v>
      </c>
      <c r="F802" s="246">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6">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6">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6">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6">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6">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6">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6">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6">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6">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6">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6">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6">
        <f t="shared" ca="1" si="26"/>
        <v>0</v>
      </c>
      <c r="S802" s="253"/>
      <c r="T802" s="246">
        <f ca="1">+T803</f>
        <v>0</v>
      </c>
      <c r="U802" s="245">
        <f t="shared" si="27"/>
        <v>1</v>
      </c>
      <c r="V802" s="348" t="str">
        <f>+VLOOKUP(A802,bd_lista!$A$3:$E$590,5,FALSE)</f>
        <v>Gobiernos Autonomos Municipales</v>
      </c>
      <c r="W802" s="456" t="str">
        <f>+V802</f>
        <v>Gobiernos Autonomos Municipales</v>
      </c>
      <c r="X802" s="245">
        <f>+VLOOKUP(A802,[2]Sheet1!$A$13:$D$744,4,FALSE)</f>
        <v>0</v>
      </c>
      <c r="Y802" s="245" t="e">
        <f>+VLOOKUP(X802,bd_lista!$A$3:$C$590,3,FALSE)</f>
        <v>#N/A</v>
      </c>
      <c r="Z802" s="305">
        <f>+X802</f>
        <v>0</v>
      </c>
      <c r="AA802" s="306" t="e">
        <f>+Y802</f>
        <v>#N/A</v>
      </c>
    </row>
    <row r="803" spans="1:27" customFormat="1" ht="15" hidden="1" customHeight="1">
      <c r="A803" s="32">
        <v>1512</v>
      </c>
      <c r="B803" s="453"/>
      <c r="C803" s="250" t="str">
        <f>+VLOOKUP(A803,bd_lista!$A$3:$C$590,3,FALSE)</f>
        <v>Gobierno Autónomo Municipal de Ravelo</v>
      </c>
      <c r="D803" s="455"/>
      <c r="E803" s="247" t="s">
        <v>1312</v>
      </c>
      <c r="F803" s="246">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6">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6">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6">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6">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6">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6">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6">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6">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6">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6">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6">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6">
        <f t="shared" ca="1" si="26"/>
        <v>0</v>
      </c>
      <c r="S803" s="253">
        <f ca="1">+R802+R803</f>
        <v>0</v>
      </c>
      <c r="T803" s="246">
        <f ca="1">+S803</f>
        <v>0</v>
      </c>
      <c r="U803" s="245">
        <f t="shared" si="27"/>
        <v>2</v>
      </c>
      <c r="V803" s="348" t="str">
        <f>+VLOOKUP(A803,bd_lista!$A$3:$E$590,5,FALSE)</f>
        <v>Gobiernos Autonomos Municipales</v>
      </c>
      <c r="W803" s="457"/>
      <c r="X803" s="245">
        <f>+VLOOKUP(A803,[2]Sheet1!$A$13:$D$744,4,FALSE)</f>
        <v>0</v>
      </c>
      <c r="Y803" s="245" t="e">
        <f>+VLOOKUP(X803,bd_lista!$A$3:$C$590,3,FALSE)</f>
        <v>#N/A</v>
      </c>
      <c r="Z803" s="303"/>
      <c r="AA803" s="304"/>
    </row>
    <row r="804" spans="1:27" customFormat="1" ht="15" hidden="1" customHeight="1">
      <c r="A804" s="32">
        <v>1514</v>
      </c>
      <c r="B804" s="452">
        <f>+A804</f>
        <v>1514</v>
      </c>
      <c r="C804" s="250" t="str">
        <f>+VLOOKUP(A804,bd_lista!$A$3:$C$590,3,FALSE)</f>
        <v>Gobierno Autónomo Municipal de Ocurí</v>
      </c>
      <c r="D804" s="454" t="str">
        <f>+C804</f>
        <v>Gobierno Autónomo Municipal de Ocurí</v>
      </c>
      <c r="E804" s="245" t="s">
        <v>1311</v>
      </c>
      <c r="F804" s="246">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6">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6">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6">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6">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6">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6">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6">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6">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6">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6">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6">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6">
        <f t="shared" ca="1" si="26"/>
        <v>0</v>
      </c>
      <c r="S804" s="253"/>
      <c r="T804" s="246">
        <f ca="1">+T805</f>
        <v>0</v>
      </c>
      <c r="U804" s="245">
        <f t="shared" si="27"/>
        <v>1</v>
      </c>
      <c r="V804" s="348" t="str">
        <f>+VLOOKUP(A804,bd_lista!$A$3:$E$590,5,FALSE)</f>
        <v>Gobiernos Autonomos Municipales</v>
      </c>
      <c r="W804" s="456" t="str">
        <f>+V804</f>
        <v>Gobiernos Autonomos Municipales</v>
      </c>
      <c r="X804" s="245">
        <f>+VLOOKUP(A804,[2]Sheet1!$A$13:$D$744,4,FALSE)</f>
        <v>0</v>
      </c>
      <c r="Y804" s="245" t="e">
        <f>+VLOOKUP(X804,bd_lista!$A$3:$C$590,3,FALSE)</f>
        <v>#N/A</v>
      </c>
      <c r="Z804" s="305">
        <f>+X804</f>
        <v>0</v>
      </c>
      <c r="AA804" s="306" t="e">
        <f>+Y804</f>
        <v>#N/A</v>
      </c>
    </row>
    <row r="805" spans="1:27" customFormat="1" ht="15" hidden="1" customHeight="1">
      <c r="A805" s="32">
        <v>1514</v>
      </c>
      <c r="B805" s="453"/>
      <c r="C805" s="250" t="str">
        <f>+VLOOKUP(A805,bd_lista!$A$3:$C$590,3,FALSE)</f>
        <v>Gobierno Autónomo Municipal de Ocurí</v>
      </c>
      <c r="D805" s="455"/>
      <c r="E805" s="247" t="s">
        <v>1312</v>
      </c>
      <c r="F805" s="246">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6">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6">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6">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6">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6">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6">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6">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6">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6">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6">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6">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6">
        <f t="shared" ca="1" si="26"/>
        <v>0</v>
      </c>
      <c r="S805" s="253">
        <f ca="1">+R804+R805</f>
        <v>0</v>
      </c>
      <c r="T805" s="246">
        <f ca="1">+S805</f>
        <v>0</v>
      </c>
      <c r="U805" s="245">
        <f t="shared" si="27"/>
        <v>2</v>
      </c>
      <c r="V805" s="348" t="str">
        <f>+VLOOKUP(A805,bd_lista!$A$3:$E$590,5,FALSE)</f>
        <v>Gobiernos Autonomos Municipales</v>
      </c>
      <c r="W805" s="457"/>
      <c r="X805" s="245">
        <f>+VLOOKUP(A805,[2]Sheet1!$A$13:$D$744,4,FALSE)</f>
        <v>0</v>
      </c>
      <c r="Y805" s="245" t="e">
        <f>+VLOOKUP(X805,bd_lista!$A$3:$C$590,3,FALSE)</f>
        <v>#N/A</v>
      </c>
      <c r="Z805" s="303"/>
      <c r="AA805" s="304"/>
    </row>
    <row r="806" spans="1:27" customFormat="1" ht="15" hidden="1" customHeight="1">
      <c r="A806" s="32">
        <v>1515</v>
      </c>
      <c r="B806" s="452">
        <f>+A806</f>
        <v>1515</v>
      </c>
      <c r="C806" s="250" t="str">
        <f>+VLOOKUP(A806,bd_lista!$A$3:$C$590,3,FALSE)</f>
        <v>Gobierno Autónomo Municipal de San Pedro de Buena Vista</v>
      </c>
      <c r="D806" s="454" t="str">
        <f>+C806</f>
        <v>Gobierno Autónomo Municipal de San Pedro de Buena Vista</v>
      </c>
      <c r="E806" s="245" t="s">
        <v>1311</v>
      </c>
      <c r="F806" s="246">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6">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6">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6">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6">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6">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6">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6">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6">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6">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6">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6">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6">
        <f t="shared" ca="1" si="26"/>
        <v>0</v>
      </c>
      <c r="S806" s="253"/>
      <c r="T806" s="246">
        <f ca="1">+T807</f>
        <v>0</v>
      </c>
      <c r="U806" s="245">
        <f t="shared" si="27"/>
        <v>1</v>
      </c>
      <c r="V806" s="348" t="str">
        <f>+VLOOKUP(A806,bd_lista!$A$3:$E$590,5,FALSE)</f>
        <v>Gobiernos Autonomos Municipales</v>
      </c>
      <c r="W806" s="456" t="str">
        <f>+V806</f>
        <v>Gobiernos Autonomos Municipales</v>
      </c>
      <c r="X806" s="245">
        <f>+VLOOKUP(A806,[2]Sheet1!$A$13:$D$744,4,FALSE)</f>
        <v>0</v>
      </c>
      <c r="Y806" s="245" t="e">
        <f>+VLOOKUP(X806,bd_lista!$A$3:$C$590,3,FALSE)</f>
        <v>#N/A</v>
      </c>
      <c r="Z806" s="305">
        <f>+X806</f>
        <v>0</v>
      </c>
      <c r="AA806" s="306" t="e">
        <f>+Y806</f>
        <v>#N/A</v>
      </c>
    </row>
    <row r="807" spans="1:27" customFormat="1" ht="15" hidden="1" customHeight="1">
      <c r="A807" s="32">
        <v>1515</v>
      </c>
      <c r="B807" s="453"/>
      <c r="C807" s="250" t="str">
        <f>+VLOOKUP(A807,bd_lista!$A$3:$C$590,3,FALSE)</f>
        <v>Gobierno Autónomo Municipal de San Pedro de Buena Vista</v>
      </c>
      <c r="D807" s="455"/>
      <c r="E807" s="247" t="s">
        <v>1312</v>
      </c>
      <c r="F807" s="246">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6">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6">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6">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6">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6">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6">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6">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6">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6">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6">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6">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6">
        <f t="shared" ca="1" si="26"/>
        <v>0</v>
      </c>
      <c r="S807" s="253">
        <f ca="1">+R806+R807</f>
        <v>0</v>
      </c>
      <c r="T807" s="246">
        <f ca="1">+S807</f>
        <v>0</v>
      </c>
      <c r="U807" s="245">
        <f t="shared" si="27"/>
        <v>2</v>
      </c>
      <c r="V807" s="348" t="str">
        <f>+VLOOKUP(A807,bd_lista!$A$3:$E$590,5,FALSE)</f>
        <v>Gobiernos Autonomos Municipales</v>
      </c>
      <c r="W807" s="457"/>
      <c r="X807" s="245">
        <f>+VLOOKUP(A807,[2]Sheet1!$A$13:$D$744,4,FALSE)</f>
        <v>0</v>
      </c>
      <c r="Y807" s="245" t="e">
        <f>+VLOOKUP(X807,bd_lista!$A$3:$C$590,3,FALSE)</f>
        <v>#N/A</v>
      </c>
      <c r="Z807" s="303"/>
      <c r="AA807" s="304"/>
    </row>
    <row r="808" spans="1:27" customFormat="1" ht="27" hidden="1" customHeight="1">
      <c r="A808" s="32">
        <v>1516</v>
      </c>
      <c r="B808" s="452">
        <f>+A808</f>
        <v>1516</v>
      </c>
      <c r="C808" s="250" t="str">
        <f>+VLOOKUP(A808,bd_lista!$A$3:$C$590,3,FALSE)</f>
        <v>Gobierno Autónomo Municipal de Toro Toro</v>
      </c>
      <c r="D808" s="454" t="str">
        <f>+C808</f>
        <v>Gobierno Autónomo Municipal de Toro Toro</v>
      </c>
      <c r="E808" s="245" t="s">
        <v>1311</v>
      </c>
      <c r="F808" s="246">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6">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6">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6">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6">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6">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6">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6">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6">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6">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6">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6">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6">
        <f t="shared" ca="1" si="26"/>
        <v>0</v>
      </c>
      <c r="S808" s="253"/>
      <c r="T808" s="246">
        <f ca="1">+T809</f>
        <v>0</v>
      </c>
      <c r="U808" s="245">
        <f t="shared" si="27"/>
        <v>1</v>
      </c>
      <c r="V808" s="348" t="str">
        <f>+VLOOKUP(A808,bd_lista!$A$3:$E$590,5,FALSE)</f>
        <v>Gobiernos Autonomos Municipales</v>
      </c>
      <c r="W808" s="456" t="str">
        <f>+V808</f>
        <v>Gobiernos Autonomos Municipales</v>
      </c>
      <c r="X808" s="245">
        <f>+VLOOKUP(A808,[2]Sheet1!$A$13:$D$744,4,FALSE)</f>
        <v>0</v>
      </c>
      <c r="Y808" s="245" t="e">
        <f>+VLOOKUP(X808,bd_lista!$A$3:$C$590,3,FALSE)</f>
        <v>#N/A</v>
      </c>
      <c r="Z808" s="305">
        <f>+X808</f>
        <v>0</v>
      </c>
      <c r="AA808" s="306" t="e">
        <f>+Y808</f>
        <v>#N/A</v>
      </c>
    </row>
    <row r="809" spans="1:27" customFormat="1" ht="27" hidden="1" customHeight="1">
      <c r="A809" s="32">
        <v>1516</v>
      </c>
      <c r="B809" s="453"/>
      <c r="C809" s="250" t="str">
        <f>+VLOOKUP(A809,bd_lista!$A$3:$C$590,3,FALSE)</f>
        <v>Gobierno Autónomo Municipal de Toro Toro</v>
      </c>
      <c r="D809" s="455"/>
      <c r="E809" s="247" t="s">
        <v>1312</v>
      </c>
      <c r="F809" s="246">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6">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6">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6">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6">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6">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6">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6">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6">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6">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6">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6">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6">
        <f t="shared" ca="1" si="26"/>
        <v>0</v>
      </c>
      <c r="S809" s="253">
        <f ca="1">+R808+R809</f>
        <v>0</v>
      </c>
      <c r="T809" s="246">
        <f ca="1">+S809</f>
        <v>0</v>
      </c>
      <c r="U809" s="245">
        <f t="shared" si="27"/>
        <v>2</v>
      </c>
      <c r="V809" s="348" t="str">
        <f>+VLOOKUP(A809,bd_lista!$A$3:$E$590,5,FALSE)</f>
        <v>Gobiernos Autonomos Municipales</v>
      </c>
      <c r="W809" s="457"/>
      <c r="X809" s="245">
        <f>+VLOOKUP(A809,[2]Sheet1!$A$13:$D$744,4,FALSE)</f>
        <v>0</v>
      </c>
      <c r="Y809" s="245" t="e">
        <f>+VLOOKUP(X809,bd_lista!$A$3:$C$590,3,FALSE)</f>
        <v>#N/A</v>
      </c>
      <c r="Z809" s="303"/>
      <c r="AA809" s="304"/>
    </row>
    <row r="810" spans="1:27" customFormat="1" ht="27" hidden="1" customHeight="1">
      <c r="A810" s="32">
        <v>1517</v>
      </c>
      <c r="B810" s="452">
        <f>+A810</f>
        <v>1517</v>
      </c>
      <c r="C810" s="250" t="str">
        <f>+VLOOKUP(A810,bd_lista!$A$3:$C$590,3,FALSE)</f>
        <v>Gobierno Autónomo Municipal de Cotagaita</v>
      </c>
      <c r="D810" s="454" t="str">
        <f>+C810</f>
        <v>Gobierno Autónomo Municipal de Cotagaita</v>
      </c>
      <c r="E810" s="245" t="s">
        <v>1311</v>
      </c>
      <c r="F810" s="246">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6">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6">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6">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6">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6">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6">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6">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6">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6">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6">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6">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6">
        <f t="shared" ca="1" si="26"/>
        <v>0</v>
      </c>
      <c r="S810" s="253"/>
      <c r="T810" s="246">
        <f ca="1">+T811</f>
        <v>0</v>
      </c>
      <c r="U810" s="245">
        <f t="shared" si="27"/>
        <v>1</v>
      </c>
      <c r="V810" s="348" t="str">
        <f>+VLOOKUP(A810,bd_lista!$A$3:$E$590,5,FALSE)</f>
        <v>Gobiernos Autonomos Municipales</v>
      </c>
      <c r="W810" s="456" t="str">
        <f>+V810</f>
        <v>Gobiernos Autonomos Municipales</v>
      </c>
      <c r="X810" s="245">
        <f>+VLOOKUP(A810,[2]Sheet1!$A$13:$D$744,4,FALSE)</f>
        <v>0</v>
      </c>
      <c r="Y810" s="245" t="e">
        <f>+VLOOKUP(X810,bd_lista!$A$3:$C$590,3,FALSE)</f>
        <v>#N/A</v>
      </c>
      <c r="Z810" s="305">
        <f>+X810</f>
        <v>0</v>
      </c>
      <c r="AA810" s="306" t="e">
        <f>+Y810</f>
        <v>#N/A</v>
      </c>
    </row>
    <row r="811" spans="1:27" customFormat="1" ht="27" hidden="1" customHeight="1">
      <c r="A811" s="32">
        <v>1517</v>
      </c>
      <c r="B811" s="453"/>
      <c r="C811" s="250" t="str">
        <f>+VLOOKUP(A811,bd_lista!$A$3:$C$590,3,FALSE)</f>
        <v>Gobierno Autónomo Municipal de Cotagaita</v>
      </c>
      <c r="D811" s="455"/>
      <c r="E811" s="247" t="s">
        <v>1312</v>
      </c>
      <c r="F811" s="246">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6">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6">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6">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6">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6">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6">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6">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6">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6">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6">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6">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6">
        <f t="shared" ca="1" si="26"/>
        <v>0</v>
      </c>
      <c r="S811" s="253">
        <f ca="1">+R810+R811</f>
        <v>0</v>
      </c>
      <c r="T811" s="246">
        <f ca="1">+S811</f>
        <v>0</v>
      </c>
      <c r="U811" s="245">
        <f t="shared" si="27"/>
        <v>2</v>
      </c>
      <c r="V811" s="348" t="str">
        <f>+VLOOKUP(A811,bd_lista!$A$3:$E$590,5,FALSE)</f>
        <v>Gobiernos Autonomos Municipales</v>
      </c>
      <c r="W811" s="457"/>
      <c r="X811" s="245">
        <f>+VLOOKUP(A811,[2]Sheet1!$A$13:$D$744,4,FALSE)</f>
        <v>0</v>
      </c>
      <c r="Y811" s="245" t="e">
        <f>+VLOOKUP(X811,bd_lista!$A$3:$C$590,3,FALSE)</f>
        <v>#N/A</v>
      </c>
      <c r="Z811" s="303"/>
      <c r="AA811" s="304"/>
    </row>
    <row r="812" spans="1:27" customFormat="1" ht="15" hidden="1" customHeight="1">
      <c r="A812" s="32">
        <v>1518</v>
      </c>
      <c r="B812" s="452">
        <f>+A812</f>
        <v>1518</v>
      </c>
      <c r="C812" s="250" t="str">
        <f>+VLOOKUP(A812,bd_lista!$A$3:$C$590,3,FALSE)</f>
        <v>Gobierno Autónomo Municipal de Vitichi</v>
      </c>
      <c r="D812" s="454" t="str">
        <f>+C812</f>
        <v>Gobierno Autónomo Municipal de Vitichi</v>
      </c>
      <c r="E812" s="245" t="s">
        <v>1311</v>
      </c>
      <c r="F812" s="246">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6">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6">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6">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6">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6">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6">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6">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6">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6">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6">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6">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6">
        <f t="shared" ca="1" si="26"/>
        <v>0</v>
      </c>
      <c r="S812" s="253"/>
      <c r="T812" s="246">
        <f ca="1">+T813</f>
        <v>0</v>
      </c>
      <c r="U812" s="245">
        <f t="shared" si="27"/>
        <v>1</v>
      </c>
      <c r="V812" s="348" t="str">
        <f>+VLOOKUP(A812,bd_lista!$A$3:$E$590,5,FALSE)</f>
        <v>Gobiernos Autonomos Municipales</v>
      </c>
      <c r="W812" s="456" t="str">
        <f>+V812</f>
        <v>Gobiernos Autonomos Municipales</v>
      </c>
      <c r="X812" s="245">
        <f>+VLOOKUP(A812,[2]Sheet1!$A$13:$D$744,4,FALSE)</f>
        <v>0</v>
      </c>
      <c r="Y812" s="245" t="e">
        <f>+VLOOKUP(X812,bd_lista!$A$3:$C$590,3,FALSE)</f>
        <v>#N/A</v>
      </c>
      <c r="Z812" s="305">
        <f>+X812</f>
        <v>0</v>
      </c>
      <c r="AA812" s="306" t="e">
        <f>+Y812</f>
        <v>#N/A</v>
      </c>
    </row>
    <row r="813" spans="1:27" customFormat="1" ht="15" hidden="1" customHeight="1">
      <c r="A813" s="32">
        <v>1518</v>
      </c>
      <c r="B813" s="453"/>
      <c r="C813" s="250" t="str">
        <f>+VLOOKUP(A813,bd_lista!$A$3:$C$590,3,FALSE)</f>
        <v>Gobierno Autónomo Municipal de Vitichi</v>
      </c>
      <c r="D813" s="455"/>
      <c r="E813" s="247" t="s">
        <v>1312</v>
      </c>
      <c r="F813" s="246">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6">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6">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6">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6">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6">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6">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6">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6">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6">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6">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6">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6">
        <f t="shared" ca="1" si="26"/>
        <v>0</v>
      </c>
      <c r="S813" s="253">
        <f ca="1">+R812+R813</f>
        <v>0</v>
      </c>
      <c r="T813" s="246">
        <f ca="1">+S813</f>
        <v>0</v>
      </c>
      <c r="U813" s="245">
        <f t="shared" si="27"/>
        <v>2</v>
      </c>
      <c r="V813" s="348" t="str">
        <f>+VLOOKUP(A813,bd_lista!$A$3:$E$590,5,FALSE)</f>
        <v>Gobiernos Autonomos Municipales</v>
      </c>
      <c r="W813" s="457"/>
      <c r="X813" s="245">
        <f>+VLOOKUP(A813,[2]Sheet1!$A$13:$D$744,4,FALSE)</f>
        <v>0</v>
      </c>
      <c r="Y813" s="245" t="e">
        <f>+VLOOKUP(X813,bd_lista!$A$3:$C$590,3,FALSE)</f>
        <v>#N/A</v>
      </c>
      <c r="Z813" s="303"/>
      <c r="AA813" s="304"/>
    </row>
    <row r="814" spans="1:27" customFormat="1" ht="15" hidden="1" customHeight="1">
      <c r="A814" s="32">
        <v>1520</v>
      </c>
      <c r="B814" s="452">
        <f>+A814</f>
        <v>1520</v>
      </c>
      <c r="C814" s="250" t="str">
        <f>+VLOOKUP(A814,bd_lista!$A$3:$C$590,3,FALSE)</f>
        <v>Gobierno Autónomo Municipal de Atocha</v>
      </c>
      <c r="D814" s="454" t="str">
        <f>+C814</f>
        <v>Gobierno Autónomo Municipal de Atocha</v>
      </c>
      <c r="E814" s="245" t="s">
        <v>1311</v>
      </c>
      <c r="F814" s="246">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6">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6">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6">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6">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6">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6">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6">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6">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6">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6">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6">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6">
        <f t="shared" ca="1" si="26"/>
        <v>0</v>
      </c>
      <c r="S814" s="253"/>
      <c r="T814" s="246">
        <f ca="1">+T815</f>
        <v>0</v>
      </c>
      <c r="U814" s="245">
        <f t="shared" si="27"/>
        <v>1</v>
      </c>
      <c r="V814" s="348" t="str">
        <f>+VLOOKUP(A814,bd_lista!$A$3:$E$590,5,FALSE)</f>
        <v>Gobiernos Autonomos Municipales</v>
      </c>
      <c r="W814" s="456" t="str">
        <f>+V814</f>
        <v>Gobiernos Autonomos Municipales</v>
      </c>
      <c r="X814" s="245">
        <f>+VLOOKUP(A814,[2]Sheet1!$A$13:$D$744,4,FALSE)</f>
        <v>0</v>
      </c>
      <c r="Y814" s="245" t="e">
        <f>+VLOOKUP(X814,bd_lista!$A$3:$C$590,3,FALSE)</f>
        <v>#N/A</v>
      </c>
      <c r="Z814" s="305">
        <f>+X814</f>
        <v>0</v>
      </c>
      <c r="AA814" s="306" t="e">
        <f>+Y814</f>
        <v>#N/A</v>
      </c>
    </row>
    <row r="815" spans="1:27" customFormat="1" ht="15" hidden="1" customHeight="1">
      <c r="A815" s="32">
        <v>1520</v>
      </c>
      <c r="B815" s="453"/>
      <c r="C815" s="250" t="str">
        <f>+VLOOKUP(A815,bd_lista!$A$3:$C$590,3,FALSE)</f>
        <v>Gobierno Autónomo Municipal de Atocha</v>
      </c>
      <c r="D815" s="455"/>
      <c r="E815" s="247" t="s">
        <v>1312</v>
      </c>
      <c r="F815" s="246">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6">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6">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6">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6">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6">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6">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6">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6">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6">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6">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6">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6">
        <f t="shared" ca="1" si="26"/>
        <v>0</v>
      </c>
      <c r="S815" s="253">
        <f ca="1">+R814+R815</f>
        <v>0</v>
      </c>
      <c r="T815" s="246">
        <f ca="1">+S815</f>
        <v>0</v>
      </c>
      <c r="U815" s="245">
        <f t="shared" si="27"/>
        <v>2</v>
      </c>
      <c r="V815" s="348" t="str">
        <f>+VLOOKUP(A815,bd_lista!$A$3:$E$590,5,FALSE)</f>
        <v>Gobiernos Autonomos Municipales</v>
      </c>
      <c r="W815" s="457"/>
      <c r="X815" s="245">
        <f>+VLOOKUP(A815,[2]Sheet1!$A$13:$D$744,4,FALSE)</f>
        <v>0</v>
      </c>
      <c r="Y815" s="245" t="e">
        <f>+VLOOKUP(X815,bd_lista!$A$3:$C$590,3,FALSE)</f>
        <v>#N/A</v>
      </c>
      <c r="Z815" s="303"/>
      <c r="AA815" s="304"/>
    </row>
    <row r="816" spans="1:27" customFormat="1" ht="27" hidden="1" customHeight="1">
      <c r="A816" s="32">
        <v>1521</v>
      </c>
      <c r="B816" s="452">
        <f>+A816</f>
        <v>1521</v>
      </c>
      <c r="C816" s="250" t="str">
        <f>+VLOOKUP(A816,bd_lista!$A$3:$C$590,3,FALSE)</f>
        <v>Gobierno Autónomo Municipal de Colcha"K" (Villa Martín)</v>
      </c>
      <c r="D816" s="454" t="str">
        <f>+C816</f>
        <v>Gobierno Autónomo Municipal de Colcha"K" (Villa Martín)</v>
      </c>
      <c r="E816" s="245" t="s">
        <v>1311</v>
      </c>
      <c r="F816" s="246">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6">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6">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6">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6">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6">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6">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6">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6">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6">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6">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6">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6">
        <f t="shared" ca="1" si="26"/>
        <v>0</v>
      </c>
      <c r="S816" s="253"/>
      <c r="T816" s="246">
        <f ca="1">+T817</f>
        <v>0</v>
      </c>
      <c r="U816" s="245">
        <f t="shared" si="27"/>
        <v>1</v>
      </c>
      <c r="V816" s="348" t="str">
        <f>+VLOOKUP(A816,bd_lista!$A$3:$E$590,5,FALSE)</f>
        <v>Gobiernos Autonomos Municipales</v>
      </c>
      <c r="W816" s="456" t="str">
        <f>+V816</f>
        <v>Gobiernos Autonomos Municipales</v>
      </c>
      <c r="X816" s="245">
        <f>+VLOOKUP(A816,[2]Sheet1!$A$13:$D$744,4,FALSE)</f>
        <v>0</v>
      </c>
      <c r="Y816" s="245" t="e">
        <f>+VLOOKUP(X816,bd_lista!$A$3:$C$590,3,FALSE)</f>
        <v>#N/A</v>
      </c>
      <c r="Z816" s="305">
        <f>+X816</f>
        <v>0</v>
      </c>
      <c r="AA816" s="306" t="e">
        <f>+Y816</f>
        <v>#N/A</v>
      </c>
    </row>
    <row r="817" spans="1:27" customFormat="1" ht="27" hidden="1" customHeight="1">
      <c r="A817" s="32">
        <v>1521</v>
      </c>
      <c r="B817" s="453"/>
      <c r="C817" s="250" t="str">
        <f>+VLOOKUP(A817,bd_lista!$A$3:$C$590,3,FALSE)</f>
        <v>Gobierno Autónomo Municipal de Colcha"K" (Villa Martín)</v>
      </c>
      <c r="D817" s="455"/>
      <c r="E817" s="247" t="s">
        <v>1312</v>
      </c>
      <c r="F817" s="246">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6">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6">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6">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6">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6">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6">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6">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6">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6">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6">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6">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6">
        <f t="shared" ca="1" si="26"/>
        <v>0</v>
      </c>
      <c r="S817" s="253">
        <f ca="1">+R816+R817</f>
        <v>0</v>
      </c>
      <c r="T817" s="246">
        <f ca="1">+S817</f>
        <v>0</v>
      </c>
      <c r="U817" s="245">
        <f t="shared" si="27"/>
        <v>2</v>
      </c>
      <c r="V817" s="348" t="str">
        <f>+VLOOKUP(A817,bd_lista!$A$3:$E$590,5,FALSE)</f>
        <v>Gobiernos Autonomos Municipales</v>
      </c>
      <c r="W817" s="457"/>
      <c r="X817" s="245">
        <f>+VLOOKUP(A817,[2]Sheet1!$A$13:$D$744,4,FALSE)</f>
        <v>0</v>
      </c>
      <c r="Y817" s="245" t="e">
        <f>+VLOOKUP(X817,bd_lista!$A$3:$C$590,3,FALSE)</f>
        <v>#N/A</v>
      </c>
      <c r="Z817" s="303"/>
      <c r="AA817" s="304"/>
    </row>
    <row r="818" spans="1:27" customFormat="1" ht="27" hidden="1" customHeight="1">
      <c r="A818" s="32">
        <v>1522</v>
      </c>
      <c r="B818" s="452">
        <f>+A818</f>
        <v>1522</v>
      </c>
      <c r="C818" s="250" t="str">
        <f>+VLOOKUP(A818,bd_lista!$A$3:$C$590,3,FALSE)</f>
        <v>Gobierno Autónomo Municipal de San Pedro de Quemes</v>
      </c>
      <c r="D818" s="454" t="str">
        <f>+C818</f>
        <v>Gobierno Autónomo Municipal de San Pedro de Quemes</v>
      </c>
      <c r="E818" s="245" t="s">
        <v>1311</v>
      </c>
      <c r="F818" s="246">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6">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6">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6">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6">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6">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6">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6">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6">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6">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6">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6">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6">
        <f t="shared" ca="1" si="26"/>
        <v>0</v>
      </c>
      <c r="S818" s="253"/>
      <c r="T818" s="246">
        <f ca="1">+T819</f>
        <v>0</v>
      </c>
      <c r="U818" s="245">
        <f t="shared" si="27"/>
        <v>1</v>
      </c>
      <c r="V818" s="348" t="str">
        <f>+VLOOKUP(A818,bd_lista!$A$3:$E$590,5,FALSE)</f>
        <v>Gobiernos Autonomos Municipales</v>
      </c>
      <c r="W818" s="456" t="str">
        <f>+V818</f>
        <v>Gobiernos Autonomos Municipales</v>
      </c>
      <c r="X818" s="245">
        <f>+VLOOKUP(A818,[2]Sheet1!$A$13:$D$744,4,FALSE)</f>
        <v>0</v>
      </c>
      <c r="Y818" s="245" t="e">
        <f>+VLOOKUP(X818,bd_lista!$A$3:$C$590,3,FALSE)</f>
        <v>#N/A</v>
      </c>
      <c r="Z818" s="305">
        <f>+X818</f>
        <v>0</v>
      </c>
      <c r="AA818" s="306" t="e">
        <f>+Y818</f>
        <v>#N/A</v>
      </c>
    </row>
    <row r="819" spans="1:27" customFormat="1" ht="27" hidden="1" customHeight="1">
      <c r="A819" s="32">
        <v>1522</v>
      </c>
      <c r="B819" s="453"/>
      <c r="C819" s="250" t="str">
        <f>+VLOOKUP(A819,bd_lista!$A$3:$C$590,3,FALSE)</f>
        <v>Gobierno Autónomo Municipal de San Pedro de Quemes</v>
      </c>
      <c r="D819" s="455"/>
      <c r="E819" s="247" t="s">
        <v>1312</v>
      </c>
      <c r="F819" s="246">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6">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6">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6">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6">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6">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6">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6">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6">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6">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6">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6">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6">
        <f t="shared" ca="1" si="26"/>
        <v>0</v>
      </c>
      <c r="S819" s="253">
        <f ca="1">+R818+R819</f>
        <v>0</v>
      </c>
      <c r="T819" s="246">
        <f ca="1">+S819</f>
        <v>0</v>
      </c>
      <c r="U819" s="245">
        <f t="shared" si="27"/>
        <v>2</v>
      </c>
      <c r="V819" s="348" t="str">
        <f>+VLOOKUP(A819,bd_lista!$A$3:$E$590,5,FALSE)</f>
        <v>Gobiernos Autonomos Municipales</v>
      </c>
      <c r="W819" s="457"/>
      <c r="X819" s="245">
        <f>+VLOOKUP(A819,[2]Sheet1!$A$13:$D$744,4,FALSE)</f>
        <v>0</v>
      </c>
      <c r="Y819" s="245" t="e">
        <f>+VLOOKUP(X819,bd_lista!$A$3:$C$590,3,FALSE)</f>
        <v>#N/A</v>
      </c>
      <c r="Z819" s="303"/>
      <c r="AA819" s="304"/>
    </row>
    <row r="820" spans="1:27" customFormat="1" ht="27" hidden="1" customHeight="1">
      <c r="A820" s="32">
        <v>1523</v>
      </c>
      <c r="B820" s="452">
        <f>+A820</f>
        <v>1523</v>
      </c>
      <c r="C820" s="250" t="str">
        <f>+VLOOKUP(A820,bd_lista!$A$3:$C$590,3,FALSE)</f>
        <v>Gobierno Autónomo Municipal de San Pablo de Lípez</v>
      </c>
      <c r="D820" s="454" t="str">
        <f>+C820</f>
        <v>Gobierno Autónomo Municipal de San Pablo de Lípez</v>
      </c>
      <c r="E820" s="245" t="s">
        <v>1311</v>
      </c>
      <c r="F820" s="246">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6">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6">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6">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6">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6">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6">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6">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6">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6">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6">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6">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6">
        <f t="shared" ca="1" si="26"/>
        <v>0</v>
      </c>
      <c r="S820" s="253"/>
      <c r="T820" s="246">
        <f ca="1">+T821</f>
        <v>0</v>
      </c>
      <c r="U820" s="245">
        <f t="shared" si="27"/>
        <v>1</v>
      </c>
      <c r="V820" s="348" t="str">
        <f>+VLOOKUP(A820,bd_lista!$A$3:$E$590,5,FALSE)</f>
        <v>Gobiernos Autonomos Municipales</v>
      </c>
      <c r="W820" s="456" t="str">
        <f>+V820</f>
        <v>Gobiernos Autonomos Municipales</v>
      </c>
      <c r="X820" s="245">
        <f>+VLOOKUP(A820,[2]Sheet1!$A$13:$D$744,4,FALSE)</f>
        <v>0</v>
      </c>
      <c r="Y820" s="245" t="e">
        <f>+VLOOKUP(X820,bd_lista!$A$3:$C$590,3,FALSE)</f>
        <v>#N/A</v>
      </c>
      <c r="Z820" s="305">
        <f>+X820</f>
        <v>0</v>
      </c>
      <c r="AA820" s="306" t="e">
        <f>+Y820</f>
        <v>#N/A</v>
      </c>
    </row>
    <row r="821" spans="1:27" customFormat="1" ht="27" hidden="1" customHeight="1">
      <c r="A821" s="32">
        <v>1523</v>
      </c>
      <c r="B821" s="453"/>
      <c r="C821" s="250" t="str">
        <f>+VLOOKUP(A821,bd_lista!$A$3:$C$590,3,FALSE)</f>
        <v>Gobierno Autónomo Municipal de San Pablo de Lípez</v>
      </c>
      <c r="D821" s="455"/>
      <c r="E821" s="247" t="s">
        <v>1312</v>
      </c>
      <c r="F821" s="246">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6">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6">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6">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6">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6">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6">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6">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6">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6">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6">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6">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6">
        <f t="shared" ca="1" si="26"/>
        <v>0</v>
      </c>
      <c r="S821" s="253">
        <f ca="1">+R820+R821</f>
        <v>0</v>
      </c>
      <c r="T821" s="246">
        <f ca="1">+S821</f>
        <v>0</v>
      </c>
      <c r="U821" s="245">
        <f t="shared" si="27"/>
        <v>2</v>
      </c>
      <c r="V821" s="348" t="str">
        <f>+VLOOKUP(A821,bd_lista!$A$3:$E$590,5,FALSE)</f>
        <v>Gobiernos Autonomos Municipales</v>
      </c>
      <c r="W821" s="457"/>
      <c r="X821" s="245">
        <f>+VLOOKUP(A821,[2]Sheet1!$A$13:$D$744,4,FALSE)</f>
        <v>0</v>
      </c>
      <c r="Y821" s="245" t="e">
        <f>+VLOOKUP(X821,bd_lista!$A$3:$C$590,3,FALSE)</f>
        <v>#N/A</v>
      </c>
      <c r="Z821" s="303"/>
      <c r="AA821" s="304"/>
    </row>
    <row r="822" spans="1:27" customFormat="1" ht="15" hidden="1" customHeight="1">
      <c r="A822" s="32">
        <v>1524</v>
      </c>
      <c r="B822" s="452">
        <f>+A822</f>
        <v>1524</v>
      </c>
      <c r="C822" s="250" t="str">
        <f>+VLOOKUP(A822,bd_lista!$A$3:$C$590,3,FALSE)</f>
        <v>Gobierno Autónomo Municipal de Mojinete</v>
      </c>
      <c r="D822" s="454" t="str">
        <f>+C822</f>
        <v>Gobierno Autónomo Municipal de Mojinete</v>
      </c>
      <c r="E822" s="245" t="s">
        <v>1311</v>
      </c>
      <c r="F822" s="246">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6">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6">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6">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6">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6">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6">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6">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6">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6">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6">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6">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6">
        <f t="shared" ca="1" si="26"/>
        <v>0</v>
      </c>
      <c r="S822" s="253"/>
      <c r="T822" s="246">
        <f ca="1">+T823</f>
        <v>0</v>
      </c>
      <c r="U822" s="245">
        <f t="shared" si="27"/>
        <v>1</v>
      </c>
      <c r="V822" s="348" t="str">
        <f>+VLOOKUP(A822,bd_lista!$A$3:$E$590,5,FALSE)</f>
        <v>Gobiernos Autonomos Municipales</v>
      </c>
      <c r="W822" s="456" t="str">
        <f>+V822</f>
        <v>Gobiernos Autonomos Municipales</v>
      </c>
      <c r="X822" s="245">
        <f>+VLOOKUP(A822,[2]Sheet1!$A$13:$D$744,4,FALSE)</f>
        <v>0</v>
      </c>
      <c r="Y822" s="245" t="e">
        <f>+VLOOKUP(X822,bd_lista!$A$3:$C$590,3,FALSE)</f>
        <v>#N/A</v>
      </c>
      <c r="Z822" s="305">
        <f>+X822</f>
        <v>0</v>
      </c>
      <c r="AA822" s="306" t="e">
        <f>+Y822</f>
        <v>#N/A</v>
      </c>
    </row>
    <row r="823" spans="1:27" customFormat="1" ht="15" hidden="1" customHeight="1">
      <c r="A823" s="32">
        <v>1524</v>
      </c>
      <c r="B823" s="453"/>
      <c r="C823" s="250" t="str">
        <f>+VLOOKUP(A823,bd_lista!$A$3:$C$590,3,FALSE)</f>
        <v>Gobierno Autónomo Municipal de Mojinete</v>
      </c>
      <c r="D823" s="455"/>
      <c r="E823" s="247" t="s">
        <v>1312</v>
      </c>
      <c r="F823" s="246">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6">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6">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6">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6">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6">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6">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6">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6">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6">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6">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6">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6">
        <f t="shared" ca="1" si="26"/>
        <v>0</v>
      </c>
      <c r="S823" s="253">
        <f ca="1">+R822+R823</f>
        <v>0</v>
      </c>
      <c r="T823" s="246">
        <f ca="1">+S823</f>
        <v>0</v>
      </c>
      <c r="U823" s="245">
        <f t="shared" si="27"/>
        <v>2</v>
      </c>
      <c r="V823" s="348" t="str">
        <f>+VLOOKUP(A823,bd_lista!$A$3:$E$590,5,FALSE)</f>
        <v>Gobiernos Autonomos Municipales</v>
      </c>
      <c r="W823" s="457"/>
      <c r="X823" s="245">
        <f>+VLOOKUP(A823,[2]Sheet1!$A$13:$D$744,4,FALSE)</f>
        <v>0</v>
      </c>
      <c r="Y823" s="245" t="e">
        <f>+VLOOKUP(X823,bd_lista!$A$3:$C$590,3,FALSE)</f>
        <v>#N/A</v>
      </c>
      <c r="Z823" s="303"/>
      <c r="AA823" s="304"/>
    </row>
    <row r="824" spans="1:27" customFormat="1" ht="15" hidden="1" customHeight="1">
      <c r="A824" s="32">
        <v>1525</v>
      </c>
      <c r="B824" s="452">
        <f>+A824</f>
        <v>1525</v>
      </c>
      <c r="C824" s="250" t="str">
        <f>+VLOOKUP(A824,bd_lista!$A$3:$C$590,3,FALSE)</f>
        <v>Gobierno Autónomo Municipal de San Antonio de Esmoruco</v>
      </c>
      <c r="D824" s="454" t="str">
        <f>+C824</f>
        <v>Gobierno Autónomo Municipal de San Antonio de Esmoruco</v>
      </c>
      <c r="E824" s="245" t="s">
        <v>1311</v>
      </c>
      <c r="F824" s="246">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6">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6">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6">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6">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6">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6">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6">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6">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6">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6">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6">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6">
        <f t="shared" ca="1" si="26"/>
        <v>0</v>
      </c>
      <c r="S824" s="253"/>
      <c r="T824" s="246">
        <f ca="1">+T825</f>
        <v>0</v>
      </c>
      <c r="U824" s="245">
        <f t="shared" si="27"/>
        <v>1</v>
      </c>
      <c r="V824" s="348" t="str">
        <f>+VLOOKUP(A824,bd_lista!$A$3:$E$590,5,FALSE)</f>
        <v>Gobiernos Autonomos Municipales</v>
      </c>
      <c r="W824" s="456" t="str">
        <f>+V824</f>
        <v>Gobiernos Autonomos Municipales</v>
      </c>
      <c r="X824" s="245">
        <f>+VLOOKUP(A824,[2]Sheet1!$A$13:$D$744,4,FALSE)</f>
        <v>0</v>
      </c>
      <c r="Y824" s="245" t="e">
        <f>+VLOOKUP(X824,bd_lista!$A$3:$C$590,3,FALSE)</f>
        <v>#N/A</v>
      </c>
      <c r="Z824" s="305">
        <f>+X824</f>
        <v>0</v>
      </c>
      <c r="AA824" s="306" t="e">
        <f>+Y824</f>
        <v>#N/A</v>
      </c>
    </row>
    <row r="825" spans="1:27" customFormat="1" ht="15" hidden="1" customHeight="1">
      <c r="A825" s="32">
        <v>1525</v>
      </c>
      <c r="B825" s="453"/>
      <c r="C825" s="250" t="str">
        <f>+VLOOKUP(A825,bd_lista!$A$3:$C$590,3,FALSE)</f>
        <v>Gobierno Autónomo Municipal de San Antonio de Esmoruco</v>
      </c>
      <c r="D825" s="455"/>
      <c r="E825" s="247" t="s">
        <v>1312</v>
      </c>
      <c r="F825" s="246">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6">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6">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6">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6">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6">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6">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6">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6">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6">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6">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6">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6">
        <f t="shared" ca="1" si="26"/>
        <v>0</v>
      </c>
      <c r="S825" s="253">
        <f ca="1">+R824+R825</f>
        <v>0</v>
      </c>
      <c r="T825" s="246">
        <f ca="1">+S825</f>
        <v>0</v>
      </c>
      <c r="U825" s="245">
        <f t="shared" si="27"/>
        <v>2</v>
      </c>
      <c r="V825" s="348" t="str">
        <f>+VLOOKUP(A825,bd_lista!$A$3:$E$590,5,FALSE)</f>
        <v>Gobiernos Autonomos Municipales</v>
      </c>
      <c r="W825" s="457"/>
      <c r="X825" s="245">
        <f>+VLOOKUP(A825,[2]Sheet1!$A$13:$D$744,4,FALSE)</f>
        <v>0</v>
      </c>
      <c r="Y825" s="245" t="e">
        <f>+VLOOKUP(X825,bd_lista!$A$3:$C$590,3,FALSE)</f>
        <v>#N/A</v>
      </c>
      <c r="Z825" s="303"/>
      <c r="AA825" s="304"/>
    </row>
    <row r="826" spans="1:27" customFormat="1" ht="15" hidden="1" customHeight="1">
      <c r="A826" s="32">
        <v>1526</v>
      </c>
      <c r="B826" s="452">
        <f>+A826</f>
        <v>1526</v>
      </c>
      <c r="C826" s="250" t="str">
        <f>+VLOOKUP(A826,bd_lista!$A$3:$C$590,3,FALSE)</f>
        <v>Gobierno Autónomo Municipal de Sacaca (Villa de Sacaca)</v>
      </c>
      <c r="D826" s="454" t="str">
        <f>+C826</f>
        <v>Gobierno Autónomo Municipal de Sacaca (Villa de Sacaca)</v>
      </c>
      <c r="E826" s="245" t="s">
        <v>1311</v>
      </c>
      <c r="F826" s="246">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6">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6">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6">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6">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6">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6">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6">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6">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6">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6">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6">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6">
        <f t="shared" ca="1" si="26"/>
        <v>0</v>
      </c>
      <c r="S826" s="253"/>
      <c r="T826" s="246">
        <f ca="1">+T827</f>
        <v>0</v>
      </c>
      <c r="U826" s="245">
        <f t="shared" si="27"/>
        <v>1</v>
      </c>
      <c r="V826" s="348" t="str">
        <f>+VLOOKUP(A826,bd_lista!$A$3:$E$590,5,FALSE)</f>
        <v>Gobiernos Autonomos Municipales</v>
      </c>
      <c r="W826" s="456" t="str">
        <f>+V826</f>
        <v>Gobiernos Autonomos Municipales</v>
      </c>
      <c r="X826" s="245">
        <f>+VLOOKUP(A826,[2]Sheet1!$A$13:$D$744,4,FALSE)</f>
        <v>0</v>
      </c>
      <c r="Y826" s="245" t="e">
        <f>+VLOOKUP(X826,bd_lista!$A$3:$C$590,3,FALSE)</f>
        <v>#N/A</v>
      </c>
      <c r="Z826" s="305">
        <f>+X826</f>
        <v>0</v>
      </c>
      <c r="AA826" s="306" t="e">
        <f>+Y826</f>
        <v>#N/A</v>
      </c>
    </row>
    <row r="827" spans="1:27" customFormat="1" ht="15" hidden="1" customHeight="1">
      <c r="A827" s="32">
        <v>1526</v>
      </c>
      <c r="B827" s="453"/>
      <c r="C827" s="250" t="str">
        <f>+VLOOKUP(A827,bd_lista!$A$3:$C$590,3,FALSE)</f>
        <v>Gobierno Autónomo Municipal de Sacaca (Villa de Sacaca)</v>
      </c>
      <c r="D827" s="455"/>
      <c r="E827" s="247" t="s">
        <v>1312</v>
      </c>
      <c r="F827" s="246">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6">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6">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6">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6">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6">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6">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6">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6">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6">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6">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6">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6">
        <f t="shared" ca="1" si="26"/>
        <v>0</v>
      </c>
      <c r="S827" s="253">
        <f ca="1">+R826+R827</f>
        <v>0</v>
      </c>
      <c r="T827" s="246">
        <f ca="1">+S827</f>
        <v>0</v>
      </c>
      <c r="U827" s="245">
        <f t="shared" si="27"/>
        <v>2</v>
      </c>
      <c r="V827" s="348" t="str">
        <f>+VLOOKUP(A827,bd_lista!$A$3:$E$590,5,FALSE)</f>
        <v>Gobiernos Autonomos Municipales</v>
      </c>
      <c r="W827" s="457"/>
      <c r="X827" s="245">
        <f>+VLOOKUP(A827,[2]Sheet1!$A$13:$D$744,4,FALSE)</f>
        <v>0</v>
      </c>
      <c r="Y827" s="245" t="e">
        <f>+VLOOKUP(X827,bd_lista!$A$3:$C$590,3,FALSE)</f>
        <v>#N/A</v>
      </c>
      <c r="Z827" s="303"/>
      <c r="AA827" s="304"/>
    </row>
    <row r="828" spans="1:27" customFormat="1" ht="15" hidden="1" customHeight="1">
      <c r="A828" s="32">
        <v>1527</v>
      </c>
      <c r="B828" s="452">
        <f>+A828</f>
        <v>1527</v>
      </c>
      <c r="C828" s="250" t="str">
        <f>+VLOOKUP(A828,bd_lista!$A$3:$C$590,3,FALSE)</f>
        <v>Gobierno Autónomo Municipal de Caripuyo</v>
      </c>
      <c r="D828" s="454" t="str">
        <f>+C828</f>
        <v>Gobierno Autónomo Municipal de Caripuyo</v>
      </c>
      <c r="E828" s="245" t="s">
        <v>1311</v>
      </c>
      <c r="F828" s="246">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6">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6">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6">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6">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6">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6">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6">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6">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6">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6">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6">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6">
        <f t="shared" ca="1" si="26"/>
        <v>0</v>
      </c>
      <c r="S828" s="253"/>
      <c r="T828" s="246">
        <f ca="1">+T829</f>
        <v>0</v>
      </c>
      <c r="U828" s="245">
        <f t="shared" si="27"/>
        <v>1</v>
      </c>
      <c r="V828" s="348" t="str">
        <f>+VLOOKUP(A828,bd_lista!$A$3:$E$590,5,FALSE)</f>
        <v>Gobiernos Autonomos Municipales</v>
      </c>
      <c r="W828" s="456" t="str">
        <f>+V828</f>
        <v>Gobiernos Autonomos Municipales</v>
      </c>
      <c r="X828" s="245">
        <f>+VLOOKUP(A828,[2]Sheet1!$A$13:$D$744,4,FALSE)</f>
        <v>0</v>
      </c>
      <c r="Y828" s="245" t="e">
        <f>+VLOOKUP(X828,bd_lista!$A$3:$C$590,3,FALSE)</f>
        <v>#N/A</v>
      </c>
      <c r="Z828" s="305">
        <f>+X828</f>
        <v>0</v>
      </c>
      <c r="AA828" s="306" t="e">
        <f>+Y828</f>
        <v>#N/A</v>
      </c>
    </row>
    <row r="829" spans="1:27" customFormat="1" ht="15" hidden="1" customHeight="1">
      <c r="A829" s="32">
        <v>1527</v>
      </c>
      <c r="B829" s="453"/>
      <c r="C829" s="250" t="str">
        <f>+VLOOKUP(A829,bd_lista!$A$3:$C$590,3,FALSE)</f>
        <v>Gobierno Autónomo Municipal de Caripuyo</v>
      </c>
      <c r="D829" s="455"/>
      <c r="E829" s="247" t="s">
        <v>1312</v>
      </c>
      <c r="F829" s="246">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6">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6">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6">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6">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6">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6">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6">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6">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6">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6">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6">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6">
        <f t="shared" ca="1" si="26"/>
        <v>0</v>
      </c>
      <c r="S829" s="253">
        <f ca="1">+R828+R829</f>
        <v>0</v>
      </c>
      <c r="T829" s="246">
        <f ca="1">+S829</f>
        <v>0</v>
      </c>
      <c r="U829" s="245">
        <f t="shared" si="27"/>
        <v>2</v>
      </c>
      <c r="V829" s="348" t="str">
        <f>+VLOOKUP(A829,bd_lista!$A$3:$E$590,5,FALSE)</f>
        <v>Gobiernos Autonomos Municipales</v>
      </c>
      <c r="W829" s="457"/>
      <c r="X829" s="245">
        <f>+VLOOKUP(A829,[2]Sheet1!$A$13:$D$744,4,FALSE)</f>
        <v>0</v>
      </c>
      <c r="Y829" s="245" t="e">
        <f>+VLOOKUP(X829,bd_lista!$A$3:$C$590,3,FALSE)</f>
        <v>#N/A</v>
      </c>
      <c r="Z829" s="303"/>
      <c r="AA829" s="304"/>
    </row>
    <row r="830" spans="1:27" customFormat="1" ht="15" hidden="1" customHeight="1">
      <c r="A830" s="32">
        <v>1528</v>
      </c>
      <c r="B830" s="452">
        <f>+A830</f>
        <v>1528</v>
      </c>
      <c r="C830" s="250" t="str">
        <f>+VLOOKUP(A830,bd_lista!$A$3:$C$590,3,FALSE)</f>
        <v>Gobierno Autónomo Municipal de Puna (Villa Talavera)</v>
      </c>
      <c r="D830" s="454" t="str">
        <f>+C830</f>
        <v>Gobierno Autónomo Municipal de Puna (Villa Talavera)</v>
      </c>
      <c r="E830" s="245" t="s">
        <v>1311</v>
      </c>
      <c r="F830" s="246">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6">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6">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6">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6">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6">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6">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6">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6">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6">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6">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6">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6">
        <f t="shared" ca="1" si="26"/>
        <v>0</v>
      </c>
      <c r="S830" s="253"/>
      <c r="T830" s="246">
        <f ca="1">+T831</f>
        <v>0</v>
      </c>
      <c r="U830" s="245">
        <f t="shared" si="27"/>
        <v>1</v>
      </c>
      <c r="V830" s="348" t="str">
        <f>+VLOOKUP(A830,bd_lista!$A$3:$E$590,5,FALSE)</f>
        <v>Gobiernos Autonomos Municipales</v>
      </c>
      <c r="W830" s="456" t="str">
        <f>+V830</f>
        <v>Gobiernos Autonomos Municipales</v>
      </c>
      <c r="X830" s="245">
        <f>+VLOOKUP(A830,[2]Sheet1!$A$13:$D$744,4,FALSE)</f>
        <v>0</v>
      </c>
      <c r="Y830" s="245" t="e">
        <f>+VLOOKUP(X830,bd_lista!$A$3:$C$590,3,FALSE)</f>
        <v>#N/A</v>
      </c>
      <c r="Z830" s="305">
        <f>+X830</f>
        <v>0</v>
      </c>
      <c r="AA830" s="306" t="e">
        <f>+Y830</f>
        <v>#N/A</v>
      </c>
    </row>
    <row r="831" spans="1:27" customFormat="1" ht="15" hidden="1" customHeight="1">
      <c r="A831" s="32">
        <v>1528</v>
      </c>
      <c r="B831" s="453"/>
      <c r="C831" s="250" t="str">
        <f>+VLOOKUP(A831,bd_lista!$A$3:$C$590,3,FALSE)</f>
        <v>Gobierno Autónomo Municipal de Puna (Villa Talavera)</v>
      </c>
      <c r="D831" s="455"/>
      <c r="E831" s="247" t="s">
        <v>1312</v>
      </c>
      <c r="F831" s="246">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6">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6">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6">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6">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6">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6">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6">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6">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6">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6">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6">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6">
        <f t="shared" ca="1" si="26"/>
        <v>0</v>
      </c>
      <c r="S831" s="253">
        <f ca="1">+R830+R831</f>
        <v>0</v>
      </c>
      <c r="T831" s="246">
        <f ca="1">+S831</f>
        <v>0</v>
      </c>
      <c r="U831" s="245">
        <f t="shared" si="27"/>
        <v>2</v>
      </c>
      <c r="V831" s="348" t="str">
        <f>+VLOOKUP(A831,bd_lista!$A$3:$E$590,5,FALSE)</f>
        <v>Gobiernos Autonomos Municipales</v>
      </c>
      <c r="W831" s="457"/>
      <c r="X831" s="245">
        <f>+VLOOKUP(A831,[2]Sheet1!$A$13:$D$744,4,FALSE)</f>
        <v>0</v>
      </c>
      <c r="Y831" s="245" t="e">
        <f>+VLOOKUP(X831,bd_lista!$A$3:$C$590,3,FALSE)</f>
        <v>#N/A</v>
      </c>
      <c r="Z831" s="303"/>
      <c r="AA831" s="304"/>
    </row>
    <row r="832" spans="1:27" customFormat="1" ht="15" hidden="1" customHeight="1">
      <c r="A832" s="32">
        <v>1529</v>
      </c>
      <c r="B832" s="452">
        <f>+A832</f>
        <v>1529</v>
      </c>
      <c r="C832" s="250" t="str">
        <f>+VLOOKUP(A832,bd_lista!$A$3:$C$590,3,FALSE)</f>
        <v>Gobierno Autónomo Municipal de Caiza "D"</v>
      </c>
      <c r="D832" s="454" t="str">
        <f>+C832</f>
        <v>Gobierno Autónomo Municipal de Caiza "D"</v>
      </c>
      <c r="E832" s="245" t="s">
        <v>1311</v>
      </c>
      <c r="F832" s="246">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6">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6">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6">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6">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6">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6">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6">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6">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6">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6">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6">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6">
        <f t="shared" ca="1" si="26"/>
        <v>0</v>
      </c>
      <c r="S832" s="253"/>
      <c r="T832" s="246">
        <f ca="1">+T833</f>
        <v>0</v>
      </c>
      <c r="U832" s="245">
        <f t="shared" si="27"/>
        <v>1</v>
      </c>
      <c r="V832" s="348" t="str">
        <f>+VLOOKUP(A832,bd_lista!$A$3:$E$590,5,FALSE)</f>
        <v>Gobiernos Autonomos Municipales</v>
      </c>
      <c r="W832" s="456" t="str">
        <f>+V832</f>
        <v>Gobiernos Autonomos Municipales</v>
      </c>
      <c r="X832" s="245">
        <f>+VLOOKUP(A832,[2]Sheet1!$A$13:$D$744,4,FALSE)</f>
        <v>0</v>
      </c>
      <c r="Y832" s="245" t="e">
        <f>+VLOOKUP(X832,bd_lista!$A$3:$C$590,3,FALSE)</f>
        <v>#N/A</v>
      </c>
      <c r="Z832" s="305">
        <f>+X832</f>
        <v>0</v>
      </c>
      <c r="AA832" s="306" t="e">
        <f>+Y832</f>
        <v>#N/A</v>
      </c>
    </row>
    <row r="833" spans="1:27" customFormat="1" ht="15" hidden="1" customHeight="1">
      <c r="A833" s="32">
        <v>1529</v>
      </c>
      <c r="B833" s="453"/>
      <c r="C833" s="250" t="str">
        <f>+VLOOKUP(A833,bd_lista!$A$3:$C$590,3,FALSE)</f>
        <v>Gobierno Autónomo Municipal de Caiza "D"</v>
      </c>
      <c r="D833" s="455"/>
      <c r="E833" s="247" t="s">
        <v>1312</v>
      </c>
      <c r="F833" s="246">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6">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6">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6">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6">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6">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6">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6">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6">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6">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6">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6">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6">
        <f t="shared" ca="1" si="26"/>
        <v>0</v>
      </c>
      <c r="S833" s="253">
        <f ca="1">+R832+R833</f>
        <v>0</v>
      </c>
      <c r="T833" s="246">
        <f ca="1">+S833</f>
        <v>0</v>
      </c>
      <c r="U833" s="245">
        <f t="shared" si="27"/>
        <v>2</v>
      </c>
      <c r="V833" s="348" t="str">
        <f>+VLOOKUP(A833,bd_lista!$A$3:$E$590,5,FALSE)</f>
        <v>Gobiernos Autonomos Municipales</v>
      </c>
      <c r="W833" s="457"/>
      <c r="X833" s="245">
        <f>+VLOOKUP(A833,[2]Sheet1!$A$13:$D$744,4,FALSE)</f>
        <v>0</v>
      </c>
      <c r="Y833" s="245" t="e">
        <f>+VLOOKUP(X833,bd_lista!$A$3:$C$590,3,FALSE)</f>
        <v>#N/A</v>
      </c>
      <c r="Z833" s="303"/>
      <c r="AA833" s="304"/>
    </row>
    <row r="834" spans="1:27" customFormat="1" ht="15" hidden="1" customHeight="1">
      <c r="A834" s="32">
        <v>1530</v>
      </c>
      <c r="B834" s="452">
        <f>+A834</f>
        <v>1530</v>
      </c>
      <c r="C834" s="250" t="str">
        <f>+VLOOKUP(A834,bd_lista!$A$3:$C$590,3,FALSE)</f>
        <v>Gobierno Autónomo Municipal de Uyuni</v>
      </c>
      <c r="D834" s="454" t="str">
        <f>+C834</f>
        <v>Gobierno Autónomo Municipal de Uyuni</v>
      </c>
      <c r="E834" s="245" t="s">
        <v>1311</v>
      </c>
      <c r="F834" s="246">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6">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6">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6">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6">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6">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6">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6">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6">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6">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6">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6">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6">
        <f t="shared" ca="1" si="26"/>
        <v>0</v>
      </c>
      <c r="S834" s="253"/>
      <c r="T834" s="246">
        <f ca="1">+T835</f>
        <v>0</v>
      </c>
      <c r="U834" s="245">
        <f t="shared" si="27"/>
        <v>1</v>
      </c>
      <c r="V834" s="348" t="str">
        <f>+VLOOKUP(A834,bd_lista!$A$3:$E$590,5,FALSE)</f>
        <v>Gobiernos Autonomos Municipales</v>
      </c>
      <c r="W834" s="456" t="str">
        <f>+V834</f>
        <v>Gobiernos Autonomos Municipales</v>
      </c>
      <c r="X834" s="245">
        <f>+VLOOKUP(A834,[2]Sheet1!$A$13:$D$744,4,FALSE)</f>
        <v>0</v>
      </c>
      <c r="Y834" s="245" t="e">
        <f>+VLOOKUP(X834,bd_lista!$A$3:$C$590,3,FALSE)</f>
        <v>#N/A</v>
      </c>
      <c r="Z834" s="305">
        <f>+X834</f>
        <v>0</v>
      </c>
      <c r="AA834" s="306" t="e">
        <f>+Y834</f>
        <v>#N/A</v>
      </c>
    </row>
    <row r="835" spans="1:27" customFormat="1" ht="15" hidden="1" customHeight="1">
      <c r="A835" s="32">
        <v>1530</v>
      </c>
      <c r="B835" s="453"/>
      <c r="C835" s="250" t="str">
        <f>+VLOOKUP(A835,bd_lista!$A$3:$C$590,3,FALSE)</f>
        <v>Gobierno Autónomo Municipal de Uyuni</v>
      </c>
      <c r="D835" s="455"/>
      <c r="E835" s="247" t="s">
        <v>1312</v>
      </c>
      <c r="F835" s="246">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6">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6">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6">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6">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6">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6">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6">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6">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6">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6">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6">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6">
        <f t="shared" ca="1" si="26"/>
        <v>0</v>
      </c>
      <c r="S835" s="253">
        <f ca="1">+R834+R835</f>
        <v>0</v>
      </c>
      <c r="T835" s="246">
        <f ca="1">+S835</f>
        <v>0</v>
      </c>
      <c r="U835" s="245">
        <f t="shared" si="27"/>
        <v>2</v>
      </c>
      <c r="V835" s="348" t="str">
        <f>+VLOOKUP(A835,bd_lista!$A$3:$E$590,5,FALSE)</f>
        <v>Gobiernos Autonomos Municipales</v>
      </c>
      <c r="W835" s="457"/>
      <c r="X835" s="245">
        <f>+VLOOKUP(A835,[2]Sheet1!$A$13:$D$744,4,FALSE)</f>
        <v>0</v>
      </c>
      <c r="Y835" s="245" t="e">
        <f>+VLOOKUP(X835,bd_lista!$A$3:$C$590,3,FALSE)</f>
        <v>#N/A</v>
      </c>
      <c r="Z835" s="303"/>
      <c r="AA835" s="304"/>
    </row>
    <row r="836" spans="1:27" customFormat="1" ht="27" hidden="1" customHeight="1">
      <c r="A836" s="32">
        <v>1531</v>
      </c>
      <c r="B836" s="452">
        <f>+A836</f>
        <v>1531</v>
      </c>
      <c r="C836" s="250" t="str">
        <f>+VLOOKUP(A836,bd_lista!$A$3:$C$590,3,FALSE)</f>
        <v>Gobierno Autónomo Municipal de Tomave</v>
      </c>
      <c r="D836" s="454" t="str">
        <f>+C836</f>
        <v>Gobierno Autónomo Municipal de Tomave</v>
      </c>
      <c r="E836" s="245" t="s">
        <v>1311</v>
      </c>
      <c r="F836" s="246">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6">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6">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6">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6">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6">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6">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6">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6">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6">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6">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6">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6">
        <f t="shared" ca="1" si="26"/>
        <v>0</v>
      </c>
      <c r="S836" s="253"/>
      <c r="T836" s="246">
        <f ca="1">+T837</f>
        <v>0</v>
      </c>
      <c r="U836" s="245">
        <f t="shared" si="27"/>
        <v>1</v>
      </c>
      <c r="V836" s="348" t="str">
        <f>+VLOOKUP(A836,bd_lista!$A$3:$E$590,5,FALSE)</f>
        <v>Gobiernos Autonomos Municipales</v>
      </c>
      <c r="W836" s="456" t="str">
        <f>+V836</f>
        <v>Gobiernos Autonomos Municipales</v>
      </c>
      <c r="X836" s="245">
        <f>+VLOOKUP(A836,[2]Sheet1!$A$13:$D$744,4,FALSE)</f>
        <v>0</v>
      </c>
      <c r="Y836" s="245" t="e">
        <f>+VLOOKUP(X836,bd_lista!$A$3:$C$590,3,FALSE)</f>
        <v>#N/A</v>
      </c>
      <c r="Z836" s="305">
        <f>+X836</f>
        <v>0</v>
      </c>
      <c r="AA836" s="306" t="e">
        <f>+Y836</f>
        <v>#N/A</v>
      </c>
    </row>
    <row r="837" spans="1:27" customFormat="1" ht="27" hidden="1" customHeight="1">
      <c r="A837" s="32">
        <v>1531</v>
      </c>
      <c r="B837" s="453"/>
      <c r="C837" s="250" t="str">
        <f>+VLOOKUP(A837,bd_lista!$A$3:$C$590,3,FALSE)</f>
        <v>Gobierno Autónomo Municipal de Tomave</v>
      </c>
      <c r="D837" s="455"/>
      <c r="E837" s="247" t="s">
        <v>1312</v>
      </c>
      <c r="F837" s="246">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6">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6">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6">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6">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6">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6">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6">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6">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6">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6">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6">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6">
        <f t="shared" ca="1" si="26"/>
        <v>0</v>
      </c>
      <c r="S837" s="253">
        <f ca="1">+R836+R837</f>
        <v>0</v>
      </c>
      <c r="T837" s="246">
        <f ca="1">+S837</f>
        <v>0</v>
      </c>
      <c r="U837" s="245">
        <f t="shared" si="27"/>
        <v>2</v>
      </c>
      <c r="V837" s="348" t="str">
        <f>+VLOOKUP(A837,bd_lista!$A$3:$E$590,5,FALSE)</f>
        <v>Gobiernos Autonomos Municipales</v>
      </c>
      <c r="W837" s="457"/>
      <c r="X837" s="245">
        <f>+VLOOKUP(A837,[2]Sheet1!$A$13:$D$744,4,FALSE)</f>
        <v>0</v>
      </c>
      <c r="Y837" s="245" t="e">
        <f>+VLOOKUP(X837,bd_lista!$A$3:$C$590,3,FALSE)</f>
        <v>#N/A</v>
      </c>
      <c r="Z837" s="303"/>
      <c r="AA837" s="304"/>
    </row>
    <row r="838" spans="1:27" customFormat="1" ht="15" hidden="1" customHeight="1">
      <c r="A838" s="32">
        <v>1532</v>
      </c>
      <c r="B838" s="452">
        <f>+A838</f>
        <v>1532</v>
      </c>
      <c r="C838" s="250" t="str">
        <f>+VLOOKUP(A838,bd_lista!$A$3:$C$590,3,FALSE)</f>
        <v>Gobierno Autónomo Municipal de Porco</v>
      </c>
      <c r="D838" s="454" t="str">
        <f>+C838</f>
        <v>Gobierno Autónomo Municipal de Porco</v>
      </c>
      <c r="E838" s="245" t="s">
        <v>1311</v>
      </c>
      <c r="F838" s="246">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6">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6">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6">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6">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6">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6">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6">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6">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6">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6">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6">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6">
        <f t="shared" ca="1" si="26"/>
        <v>0</v>
      </c>
      <c r="S838" s="253"/>
      <c r="T838" s="246">
        <f ca="1">+T839</f>
        <v>0</v>
      </c>
      <c r="U838" s="245">
        <f t="shared" si="27"/>
        <v>1</v>
      </c>
      <c r="V838" s="348" t="str">
        <f>+VLOOKUP(A838,bd_lista!$A$3:$E$590,5,FALSE)</f>
        <v>Gobiernos Autonomos Municipales</v>
      </c>
      <c r="W838" s="456" t="str">
        <f>+V838</f>
        <v>Gobiernos Autonomos Municipales</v>
      </c>
      <c r="X838" s="245">
        <f>+VLOOKUP(A838,[2]Sheet1!$A$13:$D$744,4,FALSE)</f>
        <v>0</v>
      </c>
      <c r="Y838" s="245" t="e">
        <f>+VLOOKUP(X838,bd_lista!$A$3:$C$590,3,FALSE)</f>
        <v>#N/A</v>
      </c>
      <c r="Z838" s="305">
        <f>+X838</f>
        <v>0</v>
      </c>
      <c r="AA838" s="306" t="e">
        <f>+Y838</f>
        <v>#N/A</v>
      </c>
    </row>
    <row r="839" spans="1:27" customFormat="1" ht="15" hidden="1" customHeight="1">
      <c r="A839" s="32">
        <v>1532</v>
      </c>
      <c r="B839" s="453"/>
      <c r="C839" s="250" t="str">
        <f>+VLOOKUP(A839,bd_lista!$A$3:$C$590,3,FALSE)</f>
        <v>Gobierno Autónomo Municipal de Porco</v>
      </c>
      <c r="D839" s="455"/>
      <c r="E839" s="247" t="s">
        <v>1312</v>
      </c>
      <c r="F839" s="248">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8">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8">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8">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8">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8">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8">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8">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8">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8">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8">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8">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8">
        <f t="shared" ca="1" si="26"/>
        <v>0</v>
      </c>
      <c r="S839" s="265">
        <f ca="1">+R838+R839</f>
        <v>0</v>
      </c>
      <c r="T839" s="248">
        <f ca="1">+S839</f>
        <v>0</v>
      </c>
      <c r="U839" s="247">
        <f t="shared" si="27"/>
        <v>2</v>
      </c>
      <c r="V839" s="348" t="str">
        <f>+VLOOKUP(A839,bd_lista!$A$3:$E$590,5,FALSE)</f>
        <v>Gobiernos Autonomos Municipales</v>
      </c>
      <c r="W839" s="457"/>
      <c r="X839" s="245">
        <f>+VLOOKUP(A839,[2]Sheet1!$A$13:$D$744,4,FALSE)</f>
        <v>0</v>
      </c>
      <c r="Y839" s="245" t="e">
        <f>+VLOOKUP(X839,bd_lista!$A$3:$C$590,3,FALSE)</f>
        <v>#N/A</v>
      </c>
      <c r="Z839" s="303"/>
      <c r="AA839" s="304"/>
    </row>
    <row r="840" spans="1:27" customFormat="1" ht="15" hidden="1" customHeight="1">
      <c r="A840" s="32">
        <v>1533</v>
      </c>
      <c r="B840" s="452">
        <f>+A840</f>
        <v>1533</v>
      </c>
      <c r="C840" s="250" t="str">
        <f>+VLOOKUP(A840,bd_lista!$A$3:$C$590,3,FALSE)</f>
        <v>Gobierno Autónomo Municipal de Arampampa</v>
      </c>
      <c r="D840" s="454" t="str">
        <f>+C840</f>
        <v>Gobierno Autónomo Municipal de Arampampa</v>
      </c>
      <c r="E840" s="245" t="s">
        <v>1311</v>
      </c>
      <c r="F840" s="246">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6">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6">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6">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6">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6">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6">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6">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6">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6">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6">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6">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6">
        <f t="shared" ca="1" si="26"/>
        <v>0</v>
      </c>
      <c r="S840" s="253"/>
      <c r="T840" s="246">
        <f ca="1">+T841</f>
        <v>0</v>
      </c>
      <c r="U840" s="245">
        <f t="shared" si="27"/>
        <v>1</v>
      </c>
      <c r="V840" s="348" t="str">
        <f>+VLOOKUP(A840,bd_lista!$A$3:$E$590,5,FALSE)</f>
        <v>Gobiernos Autonomos Municipales</v>
      </c>
      <c r="W840" s="456" t="str">
        <f>+V840</f>
        <v>Gobiernos Autonomos Municipales</v>
      </c>
      <c r="X840" s="245">
        <f>+VLOOKUP(A840,[2]Sheet1!$A$13:$D$744,4,FALSE)</f>
        <v>0</v>
      </c>
      <c r="Y840" s="245" t="e">
        <f>+VLOOKUP(X840,bd_lista!$A$3:$C$590,3,FALSE)</f>
        <v>#N/A</v>
      </c>
      <c r="Z840" s="305">
        <f>+X840</f>
        <v>0</v>
      </c>
      <c r="AA840" s="306" t="e">
        <f>+Y840</f>
        <v>#N/A</v>
      </c>
    </row>
    <row r="841" spans="1:27" customFormat="1" ht="15" hidden="1" customHeight="1">
      <c r="A841" s="32">
        <v>1533</v>
      </c>
      <c r="B841" s="453"/>
      <c r="C841" s="250" t="str">
        <f>+VLOOKUP(A841,bd_lista!$A$3:$C$590,3,FALSE)</f>
        <v>Gobierno Autónomo Municipal de Arampampa</v>
      </c>
      <c r="D841" s="455"/>
      <c r="E841" s="247" t="s">
        <v>1312</v>
      </c>
      <c r="F841" s="248">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8">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8">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8">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8">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8">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8">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8">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8">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8">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8">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8">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8">
        <f t="shared" ca="1" si="26"/>
        <v>0</v>
      </c>
      <c r="S841" s="265">
        <f ca="1">+R840+R841</f>
        <v>0</v>
      </c>
      <c r="T841" s="248">
        <f ca="1">+S841</f>
        <v>0</v>
      </c>
      <c r="U841" s="247">
        <f t="shared" si="27"/>
        <v>2</v>
      </c>
      <c r="V841" s="348" t="str">
        <f>+VLOOKUP(A841,bd_lista!$A$3:$E$590,5,FALSE)</f>
        <v>Gobiernos Autonomos Municipales</v>
      </c>
      <c r="W841" s="457"/>
      <c r="X841" s="245">
        <f>+VLOOKUP(A841,[2]Sheet1!$A$13:$D$744,4,FALSE)</f>
        <v>0</v>
      </c>
      <c r="Y841" s="245" t="e">
        <f>+VLOOKUP(X841,bd_lista!$A$3:$C$590,3,FALSE)</f>
        <v>#N/A</v>
      </c>
      <c r="Z841" s="303"/>
      <c r="AA841" s="304"/>
    </row>
    <row r="842" spans="1:27" customFormat="1" ht="15" hidden="1" customHeight="1">
      <c r="A842" s="32">
        <v>1534</v>
      </c>
      <c r="B842" s="452">
        <f>+A842</f>
        <v>1534</v>
      </c>
      <c r="C842" s="250" t="str">
        <f>+VLOOKUP(A842,bd_lista!$A$3:$C$590,3,FALSE)</f>
        <v>Gobierno Autónomo Municipal de Acasio</v>
      </c>
      <c r="D842" s="454" t="str">
        <f>+C842</f>
        <v>Gobierno Autónomo Municipal de Acasio</v>
      </c>
      <c r="E842" s="245" t="s">
        <v>1311</v>
      </c>
      <c r="F842" s="246">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6">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6">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6">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6">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6">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6">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6">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6">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6">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6">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6">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6">
        <f t="shared" ca="1" si="26"/>
        <v>0</v>
      </c>
      <c r="S842" s="253"/>
      <c r="T842" s="246">
        <f ca="1">+T843</f>
        <v>0</v>
      </c>
      <c r="U842" s="245">
        <f t="shared" si="27"/>
        <v>1</v>
      </c>
      <c r="V842" s="348" t="str">
        <f>+VLOOKUP(A842,bd_lista!$A$3:$E$590,5,FALSE)</f>
        <v>Gobiernos Autonomos Municipales</v>
      </c>
      <c r="W842" s="456" t="str">
        <f>+V842</f>
        <v>Gobiernos Autonomos Municipales</v>
      </c>
      <c r="X842" s="245">
        <f>+VLOOKUP(A842,[2]Sheet1!$A$13:$D$744,4,FALSE)</f>
        <v>0</v>
      </c>
      <c r="Y842" s="245" t="e">
        <f>+VLOOKUP(X842,bd_lista!$A$3:$C$590,3,FALSE)</f>
        <v>#N/A</v>
      </c>
      <c r="Z842" s="305">
        <f>+X842</f>
        <v>0</v>
      </c>
      <c r="AA842" s="306" t="e">
        <f>+Y842</f>
        <v>#N/A</v>
      </c>
    </row>
    <row r="843" spans="1:27" customFormat="1" ht="15" hidden="1" customHeight="1">
      <c r="A843" s="32">
        <v>1534</v>
      </c>
      <c r="B843" s="453"/>
      <c r="C843" s="250" t="str">
        <f>+VLOOKUP(A843,bd_lista!$A$3:$C$590,3,FALSE)</f>
        <v>Gobierno Autónomo Municipal de Acasio</v>
      </c>
      <c r="D843" s="455"/>
      <c r="E843" s="247" t="s">
        <v>1312</v>
      </c>
      <c r="F843" s="248">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8">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8">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8">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8">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8">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8">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8">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8">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8">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8">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8">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8">
        <f t="shared" ca="1" si="26"/>
        <v>0</v>
      </c>
      <c r="S843" s="265">
        <f ca="1">+R842+R843</f>
        <v>0</v>
      </c>
      <c r="T843" s="248">
        <f ca="1">+S843</f>
        <v>0</v>
      </c>
      <c r="U843" s="247">
        <f t="shared" si="27"/>
        <v>2</v>
      </c>
      <c r="V843" s="348" t="str">
        <f>+VLOOKUP(A843,bd_lista!$A$3:$E$590,5,FALSE)</f>
        <v>Gobiernos Autonomos Municipales</v>
      </c>
      <c r="W843" s="457"/>
      <c r="X843" s="245">
        <f>+VLOOKUP(A843,[2]Sheet1!$A$13:$D$744,4,FALSE)</f>
        <v>0</v>
      </c>
      <c r="Y843" s="245" t="e">
        <f>+VLOOKUP(X843,bd_lista!$A$3:$C$590,3,FALSE)</f>
        <v>#N/A</v>
      </c>
      <c r="Z843" s="303"/>
      <c r="AA843" s="304"/>
    </row>
    <row r="844" spans="1:27" customFormat="1" ht="15" hidden="1" customHeight="1">
      <c r="A844" s="32">
        <v>1535</v>
      </c>
      <c r="B844" s="452">
        <f>+A844</f>
        <v>1535</v>
      </c>
      <c r="C844" s="250" t="str">
        <f>+VLOOKUP(A844,bd_lista!$A$3:$C$590,3,FALSE)</f>
        <v>Gobierno Autónomo Municipal de Llica</v>
      </c>
      <c r="D844" s="454" t="str">
        <f>+C844</f>
        <v>Gobierno Autónomo Municipal de Llica</v>
      </c>
      <c r="E844" s="245" t="s">
        <v>1311</v>
      </c>
      <c r="F844" s="246">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6">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6">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6">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6">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6">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6">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6">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6">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6">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6">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6">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6">
        <f t="shared" ca="1" si="26"/>
        <v>0</v>
      </c>
      <c r="S844" s="253"/>
      <c r="T844" s="246">
        <f ca="1">+T845</f>
        <v>0</v>
      </c>
      <c r="U844" s="245">
        <f t="shared" si="27"/>
        <v>1</v>
      </c>
      <c r="V844" s="348" t="str">
        <f>+VLOOKUP(A844,bd_lista!$A$3:$E$590,5,FALSE)</f>
        <v>Gobiernos Autonomos Municipales</v>
      </c>
      <c r="W844" s="456" t="str">
        <f>+V844</f>
        <v>Gobiernos Autonomos Municipales</v>
      </c>
      <c r="X844" s="245">
        <f>+VLOOKUP(A844,[2]Sheet1!$A$13:$D$744,4,FALSE)</f>
        <v>0</v>
      </c>
      <c r="Y844" s="245" t="e">
        <f>+VLOOKUP(X844,bd_lista!$A$3:$C$590,3,FALSE)</f>
        <v>#N/A</v>
      </c>
      <c r="Z844" s="305">
        <f>+X844</f>
        <v>0</v>
      </c>
      <c r="AA844" s="306" t="e">
        <f>+Y844</f>
        <v>#N/A</v>
      </c>
    </row>
    <row r="845" spans="1:27" customFormat="1" ht="15" hidden="1" customHeight="1">
      <c r="A845" s="32">
        <v>1535</v>
      </c>
      <c r="B845" s="453"/>
      <c r="C845" s="250" t="str">
        <f>+VLOOKUP(A845,bd_lista!$A$3:$C$590,3,FALSE)</f>
        <v>Gobierno Autónomo Municipal de Llica</v>
      </c>
      <c r="D845" s="455"/>
      <c r="E845" s="247" t="s">
        <v>1312</v>
      </c>
      <c r="F845" s="248">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8">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8">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8">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8">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8">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8">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8">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8">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8">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8">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8">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8">
        <f t="shared" ca="1" si="26"/>
        <v>0</v>
      </c>
      <c r="S845" s="265">
        <f ca="1">+R844+R845</f>
        <v>0</v>
      </c>
      <c r="T845" s="248">
        <f ca="1">+S845</f>
        <v>0</v>
      </c>
      <c r="U845" s="247">
        <f t="shared" si="27"/>
        <v>2</v>
      </c>
      <c r="V845" s="348" t="str">
        <f>+VLOOKUP(A845,bd_lista!$A$3:$E$590,5,FALSE)</f>
        <v>Gobiernos Autonomos Municipales</v>
      </c>
      <c r="W845" s="457"/>
      <c r="X845" s="245">
        <f>+VLOOKUP(A845,[2]Sheet1!$A$13:$D$744,4,FALSE)</f>
        <v>0</v>
      </c>
      <c r="Y845" s="245" t="e">
        <f>+VLOOKUP(X845,bd_lista!$A$3:$C$590,3,FALSE)</f>
        <v>#N/A</v>
      </c>
      <c r="Z845" s="303"/>
      <c r="AA845" s="304"/>
    </row>
    <row r="846" spans="1:27" customFormat="1" ht="15" hidden="1" customHeight="1">
      <c r="A846" s="32">
        <v>1536</v>
      </c>
      <c r="B846" s="452">
        <f>+A846</f>
        <v>1536</v>
      </c>
      <c r="C846" s="250" t="str">
        <f>+VLOOKUP(A846,bd_lista!$A$3:$C$590,3,FALSE)</f>
        <v>Gobierno Autónomo Municipal de Tahua</v>
      </c>
      <c r="D846" s="454" t="str">
        <f>+C846</f>
        <v>Gobierno Autónomo Municipal de Tahua</v>
      </c>
      <c r="E846" s="245" t="s">
        <v>1311</v>
      </c>
      <c r="F846" s="246">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6">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6">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6">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6">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6">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6">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6">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6">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6">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6">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6">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6">
        <f t="shared" ca="1" si="26"/>
        <v>0</v>
      </c>
      <c r="S846" s="253"/>
      <c r="T846" s="246">
        <f ca="1">+T847</f>
        <v>0</v>
      </c>
      <c r="U846" s="245">
        <f t="shared" si="27"/>
        <v>1</v>
      </c>
      <c r="V846" s="348" t="str">
        <f>+VLOOKUP(A846,bd_lista!$A$3:$E$590,5,FALSE)</f>
        <v>Gobiernos Autonomos Municipales</v>
      </c>
      <c r="W846" s="456" t="str">
        <f>+V846</f>
        <v>Gobiernos Autonomos Municipales</v>
      </c>
      <c r="X846" s="245">
        <f>+VLOOKUP(A846,[2]Sheet1!$A$13:$D$744,4,FALSE)</f>
        <v>0</v>
      </c>
      <c r="Y846" s="245" t="e">
        <f>+VLOOKUP(X846,bd_lista!$A$3:$C$590,3,FALSE)</f>
        <v>#N/A</v>
      </c>
      <c r="Z846" s="305">
        <f>+X846</f>
        <v>0</v>
      </c>
      <c r="AA846" s="306" t="e">
        <f>+Y846</f>
        <v>#N/A</v>
      </c>
    </row>
    <row r="847" spans="1:27" customFormat="1" ht="15" hidden="1" customHeight="1">
      <c r="A847" s="32">
        <v>1536</v>
      </c>
      <c r="B847" s="453"/>
      <c r="C847" s="250" t="str">
        <f>+VLOOKUP(A847,bd_lista!$A$3:$C$590,3,FALSE)</f>
        <v>Gobierno Autónomo Municipal de Tahua</v>
      </c>
      <c r="D847" s="455"/>
      <c r="E847" s="247" t="s">
        <v>1312</v>
      </c>
      <c r="F847" s="248">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8">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8">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8">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8">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8">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8">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8">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8">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8">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8">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8">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8">
        <f t="shared" ca="1" si="26"/>
        <v>0</v>
      </c>
      <c r="S847" s="265">
        <f ca="1">+R846+R847</f>
        <v>0</v>
      </c>
      <c r="T847" s="248">
        <f ca="1">+S847</f>
        <v>0</v>
      </c>
      <c r="U847" s="247">
        <f t="shared" si="27"/>
        <v>2</v>
      </c>
      <c r="V847" s="348" t="str">
        <f>+VLOOKUP(A847,bd_lista!$A$3:$E$590,5,FALSE)</f>
        <v>Gobiernos Autonomos Municipales</v>
      </c>
      <c r="W847" s="457"/>
      <c r="X847" s="245">
        <f>+VLOOKUP(A847,[2]Sheet1!$A$13:$D$744,4,FALSE)</f>
        <v>0</v>
      </c>
      <c r="Y847" s="245" t="e">
        <f>+VLOOKUP(X847,bd_lista!$A$3:$C$590,3,FALSE)</f>
        <v>#N/A</v>
      </c>
      <c r="Z847" s="303"/>
      <c r="AA847" s="304"/>
    </row>
    <row r="848" spans="1:27" customFormat="1" ht="15" hidden="1" customHeight="1">
      <c r="A848" s="32">
        <v>1537</v>
      </c>
      <c r="B848" s="452">
        <f>+A848</f>
        <v>1537</v>
      </c>
      <c r="C848" s="250" t="str">
        <f>+VLOOKUP(A848,bd_lista!$A$3:$C$590,3,FALSE)</f>
        <v>Gobierno Autónomo Municipal de Villazón</v>
      </c>
      <c r="D848" s="454" t="str">
        <f>+C848</f>
        <v>Gobierno Autónomo Municipal de Villazón</v>
      </c>
      <c r="E848" s="245" t="s">
        <v>1311</v>
      </c>
      <c r="F848" s="246">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6">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6">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6">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6">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6">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6">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6">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6">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6">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6">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6">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6">
        <f t="shared" ca="1" si="26"/>
        <v>0</v>
      </c>
      <c r="S848" s="253"/>
      <c r="T848" s="246">
        <f ca="1">+T849</f>
        <v>0</v>
      </c>
      <c r="U848" s="245">
        <f t="shared" si="27"/>
        <v>1</v>
      </c>
      <c r="V848" s="348" t="str">
        <f>+VLOOKUP(A848,bd_lista!$A$3:$E$590,5,FALSE)</f>
        <v>Gobiernos Autonomos Municipales</v>
      </c>
      <c r="W848" s="456" t="str">
        <f>+V848</f>
        <v>Gobiernos Autonomos Municipales</v>
      </c>
      <c r="X848" s="245">
        <f>+VLOOKUP(A848,[2]Sheet1!$A$13:$D$744,4,FALSE)</f>
        <v>0</v>
      </c>
      <c r="Y848" s="245" t="e">
        <f>+VLOOKUP(X848,bd_lista!$A$3:$C$590,3,FALSE)</f>
        <v>#N/A</v>
      </c>
      <c r="Z848" s="305">
        <f>+X848</f>
        <v>0</v>
      </c>
      <c r="AA848" s="306" t="e">
        <f>+Y848</f>
        <v>#N/A</v>
      </c>
    </row>
    <row r="849" spans="1:27" customFormat="1" ht="15" hidden="1" customHeight="1">
      <c r="A849" s="32">
        <v>1537</v>
      </c>
      <c r="B849" s="453"/>
      <c r="C849" s="250" t="str">
        <f>+VLOOKUP(A849,bd_lista!$A$3:$C$590,3,FALSE)</f>
        <v>Gobierno Autónomo Municipal de Villazón</v>
      </c>
      <c r="D849" s="455"/>
      <c r="E849" s="247" t="s">
        <v>1312</v>
      </c>
      <c r="F849" s="248">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8">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8">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8">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8">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8">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8">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8">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8">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8">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8">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8">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8">
        <f t="shared" ca="1" si="26"/>
        <v>0</v>
      </c>
      <c r="S849" s="265">
        <f ca="1">+R848+R849</f>
        <v>0</v>
      </c>
      <c r="T849" s="248">
        <f ca="1">+S849</f>
        <v>0</v>
      </c>
      <c r="U849" s="247">
        <f t="shared" si="27"/>
        <v>2</v>
      </c>
      <c r="V849" s="348" t="str">
        <f>+VLOOKUP(A849,bd_lista!$A$3:$E$590,5,FALSE)</f>
        <v>Gobiernos Autonomos Municipales</v>
      </c>
      <c r="W849" s="457"/>
      <c r="X849" s="245">
        <f>+VLOOKUP(A849,[2]Sheet1!$A$13:$D$744,4,FALSE)</f>
        <v>0</v>
      </c>
      <c r="Y849" s="245" t="e">
        <f>+VLOOKUP(X849,bd_lista!$A$3:$C$590,3,FALSE)</f>
        <v>#N/A</v>
      </c>
      <c r="Z849" s="303"/>
      <c r="AA849" s="304"/>
    </row>
    <row r="850" spans="1:27" customFormat="1" ht="15" hidden="1" customHeight="1">
      <c r="A850" s="32">
        <v>1538</v>
      </c>
      <c r="B850" s="452">
        <f>+A850</f>
        <v>1538</v>
      </c>
      <c r="C850" s="250" t="str">
        <f>+VLOOKUP(A850,bd_lista!$A$3:$C$590,3,FALSE)</f>
        <v>Gobierno Autónomo Municipal de San Agustín</v>
      </c>
      <c r="D850" s="454" t="str">
        <f>+C850</f>
        <v>Gobierno Autónomo Municipal de San Agustín</v>
      </c>
      <c r="E850" s="245" t="s">
        <v>1311</v>
      </c>
      <c r="F850" s="246">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6">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6">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6">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6">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6">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6">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6">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6">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6">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6">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6">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6">
        <f t="shared" ca="1" si="26"/>
        <v>0</v>
      </c>
      <c r="S850" s="253"/>
      <c r="T850" s="246">
        <f ca="1">+T851</f>
        <v>0</v>
      </c>
      <c r="U850" s="245">
        <f t="shared" si="27"/>
        <v>1</v>
      </c>
      <c r="V850" s="348" t="str">
        <f>+VLOOKUP(A850,bd_lista!$A$3:$E$590,5,FALSE)</f>
        <v>Gobiernos Autonomos Municipales</v>
      </c>
      <c r="W850" s="456" t="str">
        <f>+V850</f>
        <v>Gobiernos Autonomos Municipales</v>
      </c>
      <c r="X850" s="245">
        <f>+VLOOKUP(A850,[2]Sheet1!$A$13:$D$744,4,FALSE)</f>
        <v>0</v>
      </c>
      <c r="Y850" s="245" t="e">
        <f>+VLOOKUP(X850,bd_lista!$A$3:$C$590,3,FALSE)</f>
        <v>#N/A</v>
      </c>
      <c r="Z850" s="305">
        <f>+X850</f>
        <v>0</v>
      </c>
      <c r="AA850" s="306" t="e">
        <f>+Y850</f>
        <v>#N/A</v>
      </c>
    </row>
    <row r="851" spans="1:27" customFormat="1" ht="15" hidden="1" customHeight="1">
      <c r="A851" s="32">
        <v>1538</v>
      </c>
      <c r="B851" s="453"/>
      <c r="C851" s="250" t="str">
        <f>+VLOOKUP(A851,bd_lista!$A$3:$C$590,3,FALSE)</f>
        <v>Gobierno Autónomo Municipal de San Agustín</v>
      </c>
      <c r="D851" s="455"/>
      <c r="E851" s="247" t="s">
        <v>1312</v>
      </c>
      <c r="F851" s="248">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8">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8">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8">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8">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8">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8">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8">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8">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8">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8">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8">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8">
        <f t="shared" ca="1" si="26"/>
        <v>0</v>
      </c>
      <c r="S851" s="265">
        <f ca="1">+R850+R851</f>
        <v>0</v>
      </c>
      <c r="T851" s="248">
        <f ca="1">+S851</f>
        <v>0</v>
      </c>
      <c r="U851" s="247">
        <f t="shared" si="27"/>
        <v>2</v>
      </c>
      <c r="V851" s="348" t="str">
        <f>+VLOOKUP(A851,bd_lista!$A$3:$E$590,5,FALSE)</f>
        <v>Gobiernos Autonomos Municipales</v>
      </c>
      <c r="W851" s="457"/>
      <c r="X851" s="245">
        <f>+VLOOKUP(A851,[2]Sheet1!$A$13:$D$744,4,FALSE)</f>
        <v>0</v>
      </c>
      <c r="Y851" s="245" t="e">
        <f>+VLOOKUP(X851,bd_lista!$A$3:$C$590,3,FALSE)</f>
        <v>#N/A</v>
      </c>
      <c r="Z851" s="303"/>
      <c r="AA851" s="304"/>
    </row>
    <row r="852" spans="1:27" customFormat="1" ht="15" hidden="1" customHeight="1">
      <c r="A852" s="32">
        <v>1539</v>
      </c>
      <c r="B852" s="452">
        <f>+A852</f>
        <v>1539</v>
      </c>
      <c r="C852" s="250" t="str">
        <f>+VLOOKUP(A852,bd_lista!$A$3:$C$590,3,FALSE)</f>
        <v>Gobierno Autónomo Municipal de Ckochas</v>
      </c>
      <c r="D852" s="454" t="str">
        <f>+C852</f>
        <v>Gobierno Autónomo Municipal de Ckochas</v>
      </c>
      <c r="E852" s="245" t="s">
        <v>1311</v>
      </c>
      <c r="F852" s="246">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6">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6">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6">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6">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6">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6">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6">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6">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6">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6">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6">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6">
        <f t="shared" ca="1" si="26"/>
        <v>0</v>
      </c>
      <c r="S852" s="253"/>
      <c r="T852" s="246">
        <f ca="1">+T853</f>
        <v>0</v>
      </c>
      <c r="U852" s="245">
        <f t="shared" si="27"/>
        <v>1</v>
      </c>
      <c r="V852" s="348" t="str">
        <f>+VLOOKUP(A852,bd_lista!$A$3:$E$590,5,FALSE)</f>
        <v>Gobiernos Autonomos Municipales</v>
      </c>
      <c r="W852" s="456" t="str">
        <f>+V852</f>
        <v>Gobiernos Autonomos Municipales</v>
      </c>
      <c r="X852" s="245">
        <f>+VLOOKUP(A852,[2]Sheet1!$A$13:$D$744,4,FALSE)</f>
        <v>0</v>
      </c>
      <c r="Y852" s="245" t="e">
        <f>+VLOOKUP(X852,bd_lista!$A$3:$C$590,3,FALSE)</f>
        <v>#N/A</v>
      </c>
      <c r="Z852" s="305">
        <f>+X852</f>
        <v>0</v>
      </c>
      <c r="AA852" s="306" t="e">
        <f>+Y852</f>
        <v>#N/A</v>
      </c>
    </row>
    <row r="853" spans="1:27" customFormat="1" ht="15" hidden="1" customHeight="1">
      <c r="A853" s="32">
        <v>1539</v>
      </c>
      <c r="B853" s="453"/>
      <c r="C853" s="250" t="str">
        <f>+VLOOKUP(A853,bd_lista!$A$3:$C$590,3,FALSE)</f>
        <v>Gobierno Autónomo Municipal de Ckochas</v>
      </c>
      <c r="D853" s="455"/>
      <c r="E853" s="247" t="s">
        <v>1312</v>
      </c>
      <c r="F853" s="248">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8">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8">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8">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8">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8">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8">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8">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8">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8">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8">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8">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8">
        <f t="shared" ca="1" si="26"/>
        <v>0</v>
      </c>
      <c r="S853" s="265">
        <f ca="1">+R852+R853</f>
        <v>0</v>
      </c>
      <c r="T853" s="248">
        <f ca="1">+S853</f>
        <v>0</v>
      </c>
      <c r="U853" s="247">
        <f t="shared" si="27"/>
        <v>2</v>
      </c>
      <c r="V853" s="348" t="str">
        <f>+VLOOKUP(A853,bd_lista!$A$3:$E$590,5,FALSE)</f>
        <v>Gobiernos Autonomos Municipales</v>
      </c>
      <c r="W853" s="457"/>
      <c r="X853" s="245">
        <f>+VLOOKUP(A853,[2]Sheet1!$A$13:$D$744,4,FALSE)</f>
        <v>0</v>
      </c>
      <c r="Y853" s="245" t="e">
        <f>+VLOOKUP(X853,bd_lista!$A$3:$C$590,3,FALSE)</f>
        <v>#N/A</v>
      </c>
      <c r="Z853" s="303"/>
      <c r="AA853" s="304"/>
    </row>
    <row r="854" spans="1:27" customFormat="1" ht="15" hidden="1" customHeight="1">
      <c r="A854" s="32">
        <v>1540</v>
      </c>
      <c r="B854" s="452">
        <f>+A854</f>
        <v>1540</v>
      </c>
      <c r="C854" s="250" t="str">
        <f>+VLOOKUP(A854,bd_lista!$A$3:$C$590,3,FALSE)</f>
        <v>Gobierno Autónomo Municipal de Chuquihuta Ayllu Jucumani</v>
      </c>
      <c r="D854" s="454" t="str">
        <f>+C854</f>
        <v>Gobierno Autónomo Municipal de Chuquihuta Ayllu Jucumani</v>
      </c>
      <c r="E854" s="245" t="s">
        <v>1311</v>
      </c>
      <c r="F854" s="246">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6">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6">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6">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6">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6">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6">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6">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6">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6">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6">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6">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6">
        <f t="shared" ca="1" si="26"/>
        <v>0</v>
      </c>
      <c r="S854" s="253"/>
      <c r="T854" s="246">
        <f ca="1">+T855</f>
        <v>0</v>
      </c>
      <c r="U854" s="245">
        <f t="shared" si="27"/>
        <v>1</v>
      </c>
      <c r="V854" s="348" t="str">
        <f>+VLOOKUP(A854,bd_lista!$A$3:$E$590,5,FALSE)</f>
        <v>Gobiernos Autonomos Municipales</v>
      </c>
      <c r="W854" s="456" t="str">
        <f>+V854</f>
        <v>Gobiernos Autonomos Municipales</v>
      </c>
      <c r="X854" s="245">
        <f>+VLOOKUP(A854,[2]Sheet1!$A$13:$D$744,4,FALSE)</f>
        <v>0</v>
      </c>
      <c r="Y854" s="245" t="e">
        <f>+VLOOKUP(X854,bd_lista!$A$3:$C$590,3,FALSE)</f>
        <v>#N/A</v>
      </c>
      <c r="Z854" s="305">
        <f>+X854</f>
        <v>0</v>
      </c>
      <c r="AA854" s="306" t="e">
        <f>+Y854</f>
        <v>#N/A</v>
      </c>
    </row>
    <row r="855" spans="1:27" customFormat="1" ht="15" hidden="1" customHeight="1">
      <c r="A855" s="32">
        <v>1540</v>
      </c>
      <c r="B855" s="453"/>
      <c r="C855" s="250" t="str">
        <f>+VLOOKUP(A855,bd_lista!$A$3:$C$590,3,FALSE)</f>
        <v>Gobierno Autónomo Municipal de Chuquihuta Ayllu Jucumani</v>
      </c>
      <c r="D855" s="455"/>
      <c r="E855" s="247" t="s">
        <v>1312</v>
      </c>
      <c r="F855" s="248">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8">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8">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8">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8">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8">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8">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8">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8">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8">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8">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8">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8">
        <f t="shared" ca="1" si="26"/>
        <v>0</v>
      </c>
      <c r="S855" s="265">
        <f ca="1">+R854+R855</f>
        <v>0</v>
      </c>
      <c r="T855" s="248">
        <f ca="1">+S855</f>
        <v>0</v>
      </c>
      <c r="U855" s="247">
        <f t="shared" si="27"/>
        <v>2</v>
      </c>
      <c r="V855" s="348" t="str">
        <f>+VLOOKUP(A855,bd_lista!$A$3:$E$590,5,FALSE)</f>
        <v>Gobiernos Autonomos Municipales</v>
      </c>
      <c r="W855" s="457"/>
      <c r="X855" s="245">
        <f>+VLOOKUP(A855,[2]Sheet1!$A$13:$D$744,4,FALSE)</f>
        <v>0</v>
      </c>
      <c r="Y855" s="245" t="e">
        <f>+VLOOKUP(X855,bd_lista!$A$3:$C$590,3,FALSE)</f>
        <v>#N/A</v>
      </c>
      <c r="Z855" s="303"/>
      <c r="AA855" s="304"/>
    </row>
    <row r="856" spans="1:27" customFormat="1" ht="15" hidden="1" customHeight="1">
      <c r="A856" s="32">
        <v>1601</v>
      </c>
      <c r="B856" s="452">
        <f>+A856</f>
        <v>1601</v>
      </c>
      <c r="C856" s="250" t="str">
        <f>+VLOOKUP(A856,bd_lista!$A$3:$C$590,3,FALSE)</f>
        <v>Gobierno Autónomo Municipal de Tarija</v>
      </c>
      <c r="D856" s="454" t="str">
        <f>+C856</f>
        <v>Gobierno Autónomo Municipal de Tarija</v>
      </c>
      <c r="E856" s="245" t="s">
        <v>1311</v>
      </c>
      <c r="F856" s="246">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6">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6">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6">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6">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6">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6">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6">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6">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6">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6">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6">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6">
        <f t="shared" ca="1" si="26"/>
        <v>0</v>
      </c>
      <c r="S856" s="253"/>
      <c r="T856" s="246">
        <f ca="1">+T857</f>
        <v>0</v>
      </c>
      <c r="U856" s="245">
        <f t="shared" si="27"/>
        <v>1</v>
      </c>
      <c r="V856" s="348" t="str">
        <f>+VLOOKUP(A856,bd_lista!$A$3:$E$590,5,FALSE)</f>
        <v>Gobiernos Autonomos Municipales</v>
      </c>
      <c r="W856" s="456" t="str">
        <f>+V856</f>
        <v>Gobiernos Autonomos Municipales</v>
      </c>
      <c r="X856" s="245">
        <f>+VLOOKUP(A856,[2]Sheet1!$A$13:$D$744,4,FALSE)</f>
        <v>0</v>
      </c>
      <c r="Y856" s="245" t="e">
        <f>+VLOOKUP(X856,bd_lista!$A$3:$C$590,3,FALSE)</f>
        <v>#N/A</v>
      </c>
      <c r="Z856" s="305">
        <f>+X856</f>
        <v>0</v>
      </c>
      <c r="AA856" s="306" t="e">
        <f>+Y856</f>
        <v>#N/A</v>
      </c>
    </row>
    <row r="857" spans="1:27" customFormat="1" ht="15" hidden="1" customHeight="1">
      <c r="A857" s="32">
        <v>1601</v>
      </c>
      <c r="B857" s="453"/>
      <c r="C857" s="250" t="str">
        <f>+VLOOKUP(A857,bd_lista!$A$3:$C$590,3,FALSE)</f>
        <v>Gobierno Autónomo Municipal de Tarija</v>
      </c>
      <c r="D857" s="455"/>
      <c r="E857" s="247" t="s">
        <v>1312</v>
      </c>
      <c r="F857" s="248">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8">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8">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8">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8">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8">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8">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8">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8">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8">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8">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8">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8">
        <f t="shared" ca="1" si="26"/>
        <v>0</v>
      </c>
      <c r="S857" s="265">
        <f ca="1">+R856+R857</f>
        <v>0</v>
      </c>
      <c r="T857" s="248">
        <f ca="1">+S857</f>
        <v>0</v>
      </c>
      <c r="U857" s="247">
        <f t="shared" si="27"/>
        <v>2</v>
      </c>
      <c r="V857" s="348" t="str">
        <f>+VLOOKUP(A857,bd_lista!$A$3:$E$590,5,FALSE)</f>
        <v>Gobiernos Autonomos Municipales</v>
      </c>
      <c r="W857" s="457"/>
      <c r="X857" s="245">
        <f>+VLOOKUP(A857,[2]Sheet1!$A$13:$D$744,4,FALSE)</f>
        <v>0</v>
      </c>
      <c r="Y857" s="245" t="e">
        <f>+VLOOKUP(X857,bd_lista!$A$3:$C$590,3,FALSE)</f>
        <v>#N/A</v>
      </c>
      <c r="Z857" s="303"/>
      <c r="AA857" s="304"/>
    </row>
    <row r="858" spans="1:27" customFormat="1" ht="15" hidden="1" customHeight="1">
      <c r="A858" s="32">
        <v>1602</v>
      </c>
      <c r="B858" s="452">
        <f>+A858</f>
        <v>1602</v>
      </c>
      <c r="C858" s="250" t="str">
        <f>+VLOOKUP(A858,bd_lista!$A$3:$C$590,3,FALSE)</f>
        <v>Gobierno Autónomo Municipal de Padcaya</v>
      </c>
      <c r="D858" s="454" t="str">
        <f>+C858</f>
        <v>Gobierno Autónomo Municipal de Padcaya</v>
      </c>
      <c r="E858" s="245" t="s">
        <v>1311</v>
      </c>
      <c r="F858" s="246">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6">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6">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6">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6">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6">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6">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6">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6">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6">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6">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6">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6">
        <f t="shared" ca="1" si="26"/>
        <v>0</v>
      </c>
      <c r="S858" s="253"/>
      <c r="T858" s="246">
        <f ca="1">+T859</f>
        <v>0</v>
      </c>
      <c r="U858" s="245">
        <f t="shared" si="27"/>
        <v>1</v>
      </c>
      <c r="V858" s="348" t="str">
        <f>+VLOOKUP(A858,bd_lista!$A$3:$E$590,5,FALSE)</f>
        <v>Gobiernos Autonomos Municipales</v>
      </c>
      <c r="W858" s="456" t="str">
        <f>+V858</f>
        <v>Gobiernos Autonomos Municipales</v>
      </c>
      <c r="X858" s="245">
        <f>+VLOOKUP(A858,[2]Sheet1!$A$13:$D$744,4,FALSE)</f>
        <v>0</v>
      </c>
      <c r="Y858" s="245" t="e">
        <f>+VLOOKUP(X858,bd_lista!$A$3:$C$590,3,FALSE)</f>
        <v>#N/A</v>
      </c>
      <c r="Z858" s="305">
        <f>+X858</f>
        <v>0</v>
      </c>
      <c r="AA858" s="306" t="e">
        <f>+Y858</f>
        <v>#N/A</v>
      </c>
    </row>
    <row r="859" spans="1:27" customFormat="1" ht="15" hidden="1" customHeight="1">
      <c r="A859" s="32">
        <v>1602</v>
      </c>
      <c r="B859" s="453"/>
      <c r="C859" s="250" t="str">
        <f>+VLOOKUP(A859,bd_lista!$A$3:$C$590,3,FALSE)</f>
        <v>Gobierno Autónomo Municipal de Padcaya</v>
      </c>
      <c r="D859" s="455"/>
      <c r="E859" s="247" t="s">
        <v>1312</v>
      </c>
      <c r="F859" s="248">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8">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8">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8">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8">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8">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8">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8">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8">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8">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8">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8">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8">
        <f t="shared" ca="1" si="26"/>
        <v>0</v>
      </c>
      <c r="S859" s="265">
        <f ca="1">+R858+R859</f>
        <v>0</v>
      </c>
      <c r="T859" s="248">
        <f ca="1">+S859</f>
        <v>0</v>
      </c>
      <c r="U859" s="247">
        <f t="shared" si="27"/>
        <v>2</v>
      </c>
      <c r="V859" s="348" t="str">
        <f>+VLOOKUP(A859,bd_lista!$A$3:$E$590,5,FALSE)</f>
        <v>Gobiernos Autonomos Municipales</v>
      </c>
      <c r="W859" s="457"/>
      <c r="X859" s="245">
        <f>+VLOOKUP(A859,[2]Sheet1!$A$13:$D$744,4,FALSE)</f>
        <v>0</v>
      </c>
      <c r="Y859" s="245" t="e">
        <f>+VLOOKUP(X859,bd_lista!$A$3:$C$590,3,FALSE)</f>
        <v>#N/A</v>
      </c>
      <c r="Z859" s="303"/>
      <c r="AA859" s="304"/>
    </row>
    <row r="860" spans="1:27" customFormat="1" ht="15" hidden="1" customHeight="1">
      <c r="A860" s="32">
        <v>1603</v>
      </c>
      <c r="B860" s="452">
        <f>+A860</f>
        <v>1603</v>
      </c>
      <c r="C860" s="250" t="str">
        <f>+VLOOKUP(A860,bd_lista!$A$3:$C$590,3,FALSE)</f>
        <v>Gobierno Autónomo Municipal de Bermejo</v>
      </c>
      <c r="D860" s="454" t="str">
        <f>+C860</f>
        <v>Gobierno Autónomo Municipal de Bermejo</v>
      </c>
      <c r="E860" s="245" t="s">
        <v>1311</v>
      </c>
      <c r="F860" s="246">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6">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6">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6">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6">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6">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6">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6">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6">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6">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6">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6">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6">
        <f t="shared" ref="R860:R923" ca="1" si="28">+SUM(F860:Q860)</f>
        <v>0</v>
      </c>
      <c r="S860" s="253"/>
      <c r="T860" s="246">
        <f ca="1">+T861</f>
        <v>0</v>
      </c>
      <c r="U860" s="245">
        <f t="shared" ref="U860:U923" si="29">+IF(E860="Débitos",1,2)</f>
        <v>1</v>
      </c>
      <c r="V860" s="348" t="str">
        <f>+VLOOKUP(A860,bd_lista!$A$3:$E$590,5,FALSE)</f>
        <v>Gobiernos Autonomos Municipales</v>
      </c>
      <c r="W860" s="456" t="str">
        <f>+V860</f>
        <v>Gobiernos Autonomos Municipales</v>
      </c>
      <c r="X860" s="245">
        <f>+VLOOKUP(A860,[2]Sheet1!$A$13:$D$744,4,FALSE)</f>
        <v>0</v>
      </c>
      <c r="Y860" s="245" t="e">
        <f>+VLOOKUP(X860,bd_lista!$A$3:$C$590,3,FALSE)</f>
        <v>#N/A</v>
      </c>
      <c r="Z860" s="305">
        <f>+X860</f>
        <v>0</v>
      </c>
      <c r="AA860" s="306" t="e">
        <f>+Y860</f>
        <v>#N/A</v>
      </c>
    </row>
    <row r="861" spans="1:27" customFormat="1" ht="15" hidden="1" customHeight="1">
      <c r="A861" s="32">
        <v>1603</v>
      </c>
      <c r="B861" s="453"/>
      <c r="C861" s="250" t="str">
        <f>+VLOOKUP(A861,bd_lista!$A$3:$C$590,3,FALSE)</f>
        <v>Gobierno Autónomo Municipal de Bermejo</v>
      </c>
      <c r="D861" s="455"/>
      <c r="E861" s="247" t="s">
        <v>1312</v>
      </c>
      <c r="F861" s="248">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8">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8">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8">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8">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8">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8">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8">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8">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8">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8">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8">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8">
        <f t="shared" ca="1" si="28"/>
        <v>0</v>
      </c>
      <c r="S861" s="265">
        <f ca="1">+R860+R861</f>
        <v>0</v>
      </c>
      <c r="T861" s="248">
        <f ca="1">+S861</f>
        <v>0</v>
      </c>
      <c r="U861" s="247">
        <f t="shared" si="29"/>
        <v>2</v>
      </c>
      <c r="V861" s="348" t="str">
        <f>+VLOOKUP(A861,bd_lista!$A$3:$E$590,5,FALSE)</f>
        <v>Gobiernos Autonomos Municipales</v>
      </c>
      <c r="W861" s="457"/>
      <c r="X861" s="245">
        <f>+VLOOKUP(A861,[2]Sheet1!$A$13:$D$744,4,FALSE)</f>
        <v>0</v>
      </c>
      <c r="Y861" s="245" t="e">
        <f>+VLOOKUP(X861,bd_lista!$A$3:$C$590,3,FALSE)</f>
        <v>#N/A</v>
      </c>
      <c r="Z861" s="303"/>
      <c r="AA861" s="304"/>
    </row>
    <row r="862" spans="1:27" customFormat="1" ht="15" hidden="1" customHeight="1">
      <c r="A862" s="32">
        <v>1604</v>
      </c>
      <c r="B862" s="452">
        <f>+A862</f>
        <v>1604</v>
      </c>
      <c r="C862" s="250" t="str">
        <f>+VLOOKUP(A862,bd_lista!$A$3:$C$590,3,FALSE)</f>
        <v>Gobierno Autónomo Municipal de Yacuiba</v>
      </c>
      <c r="D862" s="454" t="str">
        <f>+C862</f>
        <v>Gobierno Autónomo Municipal de Yacuiba</v>
      </c>
      <c r="E862" s="245" t="s">
        <v>1311</v>
      </c>
      <c r="F862" s="246">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6">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6">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6">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6">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6">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6">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6">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6">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6">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6">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6">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6">
        <f t="shared" ca="1" si="28"/>
        <v>0</v>
      </c>
      <c r="S862" s="253"/>
      <c r="T862" s="246">
        <f ca="1">+T863</f>
        <v>0</v>
      </c>
      <c r="U862" s="245">
        <f t="shared" si="29"/>
        <v>1</v>
      </c>
      <c r="V862" s="348" t="str">
        <f>+VLOOKUP(A862,bd_lista!$A$3:$E$590,5,FALSE)</f>
        <v>Gobiernos Autonomos Municipales</v>
      </c>
      <c r="W862" s="456" t="str">
        <f>+V862</f>
        <v>Gobiernos Autonomos Municipales</v>
      </c>
      <c r="X862" s="245">
        <f>+VLOOKUP(A862,[2]Sheet1!$A$13:$D$744,4,FALSE)</f>
        <v>0</v>
      </c>
      <c r="Y862" s="245" t="e">
        <f>+VLOOKUP(X862,bd_lista!$A$3:$C$590,3,FALSE)</f>
        <v>#N/A</v>
      </c>
      <c r="Z862" s="305">
        <f>+X862</f>
        <v>0</v>
      </c>
      <c r="AA862" s="306" t="e">
        <f>+Y862</f>
        <v>#N/A</v>
      </c>
    </row>
    <row r="863" spans="1:27" customFormat="1" ht="15" hidden="1" customHeight="1">
      <c r="A863" s="32">
        <v>1604</v>
      </c>
      <c r="B863" s="453"/>
      <c r="C863" s="250" t="str">
        <f>+VLOOKUP(A863,bd_lista!$A$3:$C$590,3,FALSE)</f>
        <v>Gobierno Autónomo Municipal de Yacuiba</v>
      </c>
      <c r="D863" s="455"/>
      <c r="E863" s="247" t="s">
        <v>1312</v>
      </c>
      <c r="F863" s="248">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8">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8">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8">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8">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8">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8">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8">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8">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8">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8">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8">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8">
        <f t="shared" ca="1" si="28"/>
        <v>0</v>
      </c>
      <c r="S863" s="265">
        <f ca="1">+R862+R863</f>
        <v>0</v>
      </c>
      <c r="T863" s="248">
        <f ca="1">+S863</f>
        <v>0</v>
      </c>
      <c r="U863" s="247">
        <f t="shared" si="29"/>
        <v>2</v>
      </c>
      <c r="V863" s="348" t="str">
        <f>+VLOOKUP(A863,bd_lista!$A$3:$E$590,5,FALSE)</f>
        <v>Gobiernos Autonomos Municipales</v>
      </c>
      <c r="W863" s="457"/>
      <c r="X863" s="245">
        <f>+VLOOKUP(A863,[2]Sheet1!$A$13:$D$744,4,FALSE)</f>
        <v>0</v>
      </c>
      <c r="Y863" s="245" t="e">
        <f>+VLOOKUP(X863,bd_lista!$A$3:$C$590,3,FALSE)</f>
        <v>#N/A</v>
      </c>
      <c r="Z863" s="303"/>
      <c r="AA863" s="304"/>
    </row>
    <row r="864" spans="1:27" customFormat="1" ht="15" hidden="1" customHeight="1">
      <c r="A864" s="32">
        <v>1605</v>
      </c>
      <c r="B864" s="452">
        <f>+A864</f>
        <v>1605</v>
      </c>
      <c r="C864" s="250" t="str">
        <f>+VLOOKUP(A864,bd_lista!$A$3:$C$590,3,FALSE)</f>
        <v>Gobierno Autónomo Municipal de Caraparí</v>
      </c>
      <c r="D864" s="454" t="str">
        <f>+C864</f>
        <v>Gobierno Autónomo Municipal de Caraparí</v>
      </c>
      <c r="E864" s="245" t="s">
        <v>1311</v>
      </c>
      <c r="F864" s="246">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6">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6">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6">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6">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6">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6">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6">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6">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6">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6">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6">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6">
        <f t="shared" ca="1" si="28"/>
        <v>0</v>
      </c>
      <c r="S864" s="253"/>
      <c r="T864" s="246">
        <f ca="1">+T865</f>
        <v>0</v>
      </c>
      <c r="U864" s="245">
        <f t="shared" si="29"/>
        <v>1</v>
      </c>
      <c r="V864" s="348" t="str">
        <f>+VLOOKUP(A864,bd_lista!$A$3:$E$590,5,FALSE)</f>
        <v>Gobiernos Autonomos Municipales</v>
      </c>
      <c r="W864" s="456" t="str">
        <f>+V864</f>
        <v>Gobiernos Autonomos Municipales</v>
      </c>
      <c r="X864" s="245">
        <f>+VLOOKUP(A864,[2]Sheet1!$A$13:$D$744,4,FALSE)</f>
        <v>0</v>
      </c>
      <c r="Y864" s="245" t="e">
        <f>+VLOOKUP(X864,bd_lista!$A$3:$C$590,3,FALSE)</f>
        <v>#N/A</v>
      </c>
      <c r="Z864" s="305">
        <f>+X864</f>
        <v>0</v>
      </c>
      <c r="AA864" s="306" t="e">
        <f>+Y864</f>
        <v>#N/A</v>
      </c>
    </row>
    <row r="865" spans="1:27" customFormat="1" ht="15" hidden="1" customHeight="1">
      <c r="A865" s="32">
        <v>1605</v>
      </c>
      <c r="B865" s="453"/>
      <c r="C865" s="250" t="str">
        <f>+VLOOKUP(A865,bd_lista!$A$3:$C$590,3,FALSE)</f>
        <v>Gobierno Autónomo Municipal de Caraparí</v>
      </c>
      <c r="D865" s="455"/>
      <c r="E865" s="247" t="s">
        <v>1312</v>
      </c>
      <c r="F865" s="248">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8">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8">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8">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8">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8">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8">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8">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8">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8">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8">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8">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8">
        <f t="shared" ca="1" si="28"/>
        <v>0</v>
      </c>
      <c r="S865" s="265">
        <f ca="1">+R864+R865</f>
        <v>0</v>
      </c>
      <c r="T865" s="248">
        <f ca="1">+S865</f>
        <v>0</v>
      </c>
      <c r="U865" s="247">
        <f t="shared" si="29"/>
        <v>2</v>
      </c>
      <c r="V865" s="348" t="str">
        <f>+VLOOKUP(A865,bd_lista!$A$3:$E$590,5,FALSE)</f>
        <v>Gobiernos Autonomos Municipales</v>
      </c>
      <c r="W865" s="457"/>
      <c r="X865" s="245">
        <f>+VLOOKUP(A865,[2]Sheet1!$A$13:$D$744,4,FALSE)</f>
        <v>0</v>
      </c>
      <c r="Y865" s="245" t="e">
        <f>+VLOOKUP(X865,bd_lista!$A$3:$C$590,3,FALSE)</f>
        <v>#N/A</v>
      </c>
      <c r="Z865" s="303"/>
      <c r="AA865" s="304"/>
    </row>
    <row r="866" spans="1:27" customFormat="1" ht="15" hidden="1" customHeight="1">
      <c r="A866" s="32">
        <v>1606</v>
      </c>
      <c r="B866" s="452">
        <f>+A866</f>
        <v>1606</v>
      </c>
      <c r="C866" s="250" t="str">
        <f>+VLOOKUP(A866,bd_lista!$A$3:$C$590,3,FALSE)</f>
        <v>Gobierno Autónomo Municipal de Villamontes</v>
      </c>
      <c r="D866" s="454" t="str">
        <f>+C866</f>
        <v>Gobierno Autónomo Municipal de Villamontes</v>
      </c>
      <c r="E866" s="245" t="s">
        <v>1311</v>
      </c>
      <c r="F866" s="246">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6">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6">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6">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6">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6">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6">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6">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6">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6">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6">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6">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6">
        <f t="shared" ca="1" si="28"/>
        <v>0</v>
      </c>
      <c r="S866" s="253"/>
      <c r="T866" s="246">
        <f ca="1">+T867</f>
        <v>0</v>
      </c>
      <c r="U866" s="245">
        <f t="shared" si="29"/>
        <v>1</v>
      </c>
      <c r="V866" s="348" t="str">
        <f>+VLOOKUP(A866,bd_lista!$A$3:$E$590,5,FALSE)</f>
        <v>Gobiernos Autonomos Municipales</v>
      </c>
      <c r="W866" s="456" t="str">
        <f>+V866</f>
        <v>Gobiernos Autonomos Municipales</v>
      </c>
      <c r="X866" s="245">
        <f>+VLOOKUP(A866,[2]Sheet1!$A$13:$D$744,4,FALSE)</f>
        <v>0</v>
      </c>
      <c r="Y866" s="245" t="e">
        <f>+VLOOKUP(X866,bd_lista!$A$3:$C$590,3,FALSE)</f>
        <v>#N/A</v>
      </c>
      <c r="Z866" s="305">
        <f>+X866</f>
        <v>0</v>
      </c>
      <c r="AA866" s="306" t="e">
        <f>+Y866</f>
        <v>#N/A</v>
      </c>
    </row>
    <row r="867" spans="1:27" customFormat="1" ht="15" hidden="1" customHeight="1">
      <c r="A867" s="32">
        <v>1606</v>
      </c>
      <c r="B867" s="453"/>
      <c r="C867" s="250" t="str">
        <f>+VLOOKUP(A867,bd_lista!$A$3:$C$590,3,FALSE)</f>
        <v>Gobierno Autónomo Municipal de Villamontes</v>
      </c>
      <c r="D867" s="455"/>
      <c r="E867" s="247" t="s">
        <v>1312</v>
      </c>
      <c r="F867" s="248">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8">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8">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8">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8">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8">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8">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8">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8">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8">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8">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8">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8">
        <f t="shared" ca="1" si="28"/>
        <v>0</v>
      </c>
      <c r="S867" s="265">
        <f ca="1">+R866+R867</f>
        <v>0</v>
      </c>
      <c r="T867" s="248">
        <f ca="1">+S867</f>
        <v>0</v>
      </c>
      <c r="U867" s="247">
        <f t="shared" si="29"/>
        <v>2</v>
      </c>
      <c r="V867" s="348" t="str">
        <f>+VLOOKUP(A867,bd_lista!$A$3:$E$590,5,FALSE)</f>
        <v>Gobiernos Autonomos Municipales</v>
      </c>
      <c r="W867" s="457"/>
      <c r="X867" s="245">
        <f>+VLOOKUP(A867,[2]Sheet1!$A$13:$D$744,4,FALSE)</f>
        <v>0</v>
      </c>
      <c r="Y867" s="245" t="e">
        <f>+VLOOKUP(X867,bd_lista!$A$3:$C$590,3,FALSE)</f>
        <v>#N/A</v>
      </c>
      <c r="Z867" s="303"/>
      <c r="AA867" s="304"/>
    </row>
    <row r="868" spans="1:27" customFormat="1" ht="15" hidden="1" customHeight="1">
      <c r="A868" s="32">
        <v>1607</v>
      </c>
      <c r="B868" s="452">
        <f>+A868</f>
        <v>1607</v>
      </c>
      <c r="C868" s="250" t="str">
        <f>+VLOOKUP(A868,bd_lista!$A$3:$C$590,3,FALSE)</f>
        <v>Gobierno Autónomo Municipal de Uriondo (Concepción)</v>
      </c>
      <c r="D868" s="454" t="str">
        <f>+C868</f>
        <v>Gobierno Autónomo Municipal de Uriondo (Concepción)</v>
      </c>
      <c r="E868" s="245" t="s">
        <v>1311</v>
      </c>
      <c r="F868" s="246">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6">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6">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6">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6">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6">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6">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6">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6">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6">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6">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6">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6">
        <f t="shared" ca="1" si="28"/>
        <v>0</v>
      </c>
      <c r="S868" s="253"/>
      <c r="T868" s="246">
        <f ca="1">+T869</f>
        <v>0</v>
      </c>
      <c r="U868" s="245">
        <f t="shared" si="29"/>
        <v>1</v>
      </c>
      <c r="V868" s="348" t="str">
        <f>+VLOOKUP(A868,bd_lista!$A$3:$E$590,5,FALSE)</f>
        <v>Gobiernos Autonomos Municipales</v>
      </c>
      <c r="W868" s="456" t="str">
        <f>+V868</f>
        <v>Gobiernos Autonomos Municipales</v>
      </c>
      <c r="X868" s="245">
        <f>+VLOOKUP(A868,[2]Sheet1!$A$13:$D$744,4,FALSE)</f>
        <v>0</v>
      </c>
      <c r="Y868" s="245" t="e">
        <f>+VLOOKUP(X868,bd_lista!$A$3:$C$590,3,FALSE)</f>
        <v>#N/A</v>
      </c>
      <c r="Z868" s="305">
        <f>+X868</f>
        <v>0</v>
      </c>
      <c r="AA868" s="306" t="e">
        <f>+Y868</f>
        <v>#N/A</v>
      </c>
    </row>
    <row r="869" spans="1:27" customFormat="1" ht="15" hidden="1" customHeight="1">
      <c r="A869" s="32">
        <v>1607</v>
      </c>
      <c r="B869" s="453"/>
      <c r="C869" s="250" t="str">
        <f>+VLOOKUP(A869,bd_lista!$A$3:$C$590,3,FALSE)</f>
        <v>Gobierno Autónomo Municipal de Uriondo (Concepción)</v>
      </c>
      <c r="D869" s="455"/>
      <c r="E869" s="247" t="s">
        <v>1312</v>
      </c>
      <c r="F869" s="248">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8">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8">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8">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8">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8">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8">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8">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8">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8">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8">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8">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8">
        <f t="shared" ca="1" si="28"/>
        <v>0</v>
      </c>
      <c r="S869" s="265">
        <f ca="1">+R868+R869</f>
        <v>0</v>
      </c>
      <c r="T869" s="248">
        <f ca="1">+S869</f>
        <v>0</v>
      </c>
      <c r="U869" s="247">
        <f t="shared" si="29"/>
        <v>2</v>
      </c>
      <c r="V869" s="348" t="str">
        <f>+VLOOKUP(A869,bd_lista!$A$3:$E$590,5,FALSE)</f>
        <v>Gobiernos Autonomos Municipales</v>
      </c>
      <c r="W869" s="457"/>
      <c r="X869" s="245">
        <f>+VLOOKUP(A869,[2]Sheet1!$A$13:$D$744,4,FALSE)</f>
        <v>0</v>
      </c>
      <c r="Y869" s="245" t="e">
        <f>+VLOOKUP(X869,bd_lista!$A$3:$C$590,3,FALSE)</f>
        <v>#N/A</v>
      </c>
      <c r="Z869" s="303"/>
      <c r="AA869" s="304"/>
    </row>
    <row r="870" spans="1:27" customFormat="1" ht="15" hidden="1" customHeight="1">
      <c r="A870" s="32">
        <v>1608</v>
      </c>
      <c r="B870" s="452">
        <f>+A870</f>
        <v>1608</v>
      </c>
      <c r="C870" s="250" t="str">
        <f>+VLOOKUP(A870,bd_lista!$A$3:$C$590,3,FALSE)</f>
        <v>Gobierno Autónomo Municipal de Yunchara</v>
      </c>
      <c r="D870" s="454" t="str">
        <f>+C870</f>
        <v>Gobierno Autónomo Municipal de Yunchara</v>
      </c>
      <c r="E870" s="245" t="s">
        <v>1311</v>
      </c>
      <c r="F870" s="246">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6">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6">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6">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6">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6">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6">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6">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6">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6">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6">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6">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6">
        <f t="shared" ca="1" si="28"/>
        <v>0</v>
      </c>
      <c r="S870" s="253"/>
      <c r="T870" s="246">
        <f ca="1">+T871</f>
        <v>0</v>
      </c>
      <c r="U870" s="245">
        <f t="shared" si="29"/>
        <v>1</v>
      </c>
      <c r="V870" s="348" t="str">
        <f>+VLOOKUP(A870,bd_lista!$A$3:$E$590,5,FALSE)</f>
        <v>Gobiernos Autonomos Municipales</v>
      </c>
      <c r="W870" s="456" t="str">
        <f>+V870</f>
        <v>Gobiernos Autonomos Municipales</v>
      </c>
      <c r="X870" s="245">
        <f>+VLOOKUP(A870,[2]Sheet1!$A$13:$D$744,4,FALSE)</f>
        <v>0</v>
      </c>
      <c r="Y870" s="245" t="e">
        <f>+VLOOKUP(X870,bd_lista!$A$3:$C$590,3,FALSE)</f>
        <v>#N/A</v>
      </c>
      <c r="Z870" s="305">
        <f>+X870</f>
        <v>0</v>
      </c>
      <c r="AA870" s="306" t="e">
        <f>+Y870</f>
        <v>#N/A</v>
      </c>
    </row>
    <row r="871" spans="1:27" customFormat="1" ht="15" hidden="1" customHeight="1">
      <c r="A871" s="32">
        <v>1608</v>
      </c>
      <c r="B871" s="453"/>
      <c r="C871" s="250" t="str">
        <f>+VLOOKUP(A871,bd_lista!$A$3:$C$590,3,FALSE)</f>
        <v>Gobierno Autónomo Municipal de Yunchara</v>
      </c>
      <c r="D871" s="455"/>
      <c r="E871" s="247" t="s">
        <v>1312</v>
      </c>
      <c r="F871" s="248">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8">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8">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8">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8">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8">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8">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8">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8">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8">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8">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8">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8">
        <f t="shared" ca="1" si="28"/>
        <v>0</v>
      </c>
      <c r="S871" s="265">
        <f ca="1">+R870+R871</f>
        <v>0</v>
      </c>
      <c r="T871" s="248">
        <f ca="1">+S871</f>
        <v>0</v>
      </c>
      <c r="U871" s="247">
        <f t="shared" si="29"/>
        <v>2</v>
      </c>
      <c r="V871" s="348" t="str">
        <f>+VLOOKUP(A871,bd_lista!$A$3:$E$590,5,FALSE)</f>
        <v>Gobiernos Autonomos Municipales</v>
      </c>
      <c r="W871" s="457"/>
      <c r="X871" s="245">
        <f>+VLOOKUP(A871,[2]Sheet1!$A$13:$D$744,4,FALSE)</f>
        <v>0</v>
      </c>
      <c r="Y871" s="245" t="e">
        <f>+VLOOKUP(X871,bd_lista!$A$3:$C$590,3,FALSE)</f>
        <v>#N/A</v>
      </c>
      <c r="Z871" s="303"/>
      <c r="AA871" s="304"/>
    </row>
    <row r="872" spans="1:27" customFormat="1" ht="15" hidden="1" customHeight="1">
      <c r="A872" s="32">
        <v>1609</v>
      </c>
      <c r="B872" s="452">
        <f>+A872</f>
        <v>1609</v>
      </c>
      <c r="C872" s="250" t="str">
        <f>+VLOOKUP(A872,bd_lista!$A$3:$C$590,3,FALSE)</f>
        <v>Gobierno Autónomo Municipal de San Lorenzo</v>
      </c>
      <c r="D872" s="454" t="str">
        <f>+C872</f>
        <v>Gobierno Autónomo Municipal de San Lorenzo</v>
      </c>
      <c r="E872" s="245" t="s">
        <v>1311</v>
      </c>
      <c r="F872" s="246">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6">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6">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6">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6">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6">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6">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6">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6">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6">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6">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6">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6">
        <f t="shared" ca="1" si="28"/>
        <v>0</v>
      </c>
      <c r="S872" s="253"/>
      <c r="T872" s="246">
        <f ca="1">+T873</f>
        <v>0</v>
      </c>
      <c r="U872" s="245">
        <f t="shared" si="29"/>
        <v>1</v>
      </c>
      <c r="V872" s="348" t="str">
        <f>+VLOOKUP(A872,bd_lista!$A$3:$E$590,5,FALSE)</f>
        <v>Gobiernos Autonomos Municipales</v>
      </c>
      <c r="W872" s="456" t="str">
        <f>+V872</f>
        <v>Gobiernos Autonomos Municipales</v>
      </c>
      <c r="X872" s="245">
        <f>+VLOOKUP(A872,[2]Sheet1!$A$13:$D$744,4,FALSE)</f>
        <v>0</v>
      </c>
      <c r="Y872" s="245" t="e">
        <f>+VLOOKUP(X872,bd_lista!$A$3:$C$590,3,FALSE)</f>
        <v>#N/A</v>
      </c>
      <c r="Z872" s="305">
        <f>+X872</f>
        <v>0</v>
      </c>
      <c r="AA872" s="306" t="e">
        <f>+Y872</f>
        <v>#N/A</v>
      </c>
    </row>
    <row r="873" spans="1:27" customFormat="1" ht="15" hidden="1" customHeight="1">
      <c r="A873" s="32">
        <v>1609</v>
      </c>
      <c r="B873" s="453"/>
      <c r="C873" s="250" t="str">
        <f>+VLOOKUP(A873,bd_lista!$A$3:$C$590,3,FALSE)</f>
        <v>Gobierno Autónomo Municipal de San Lorenzo</v>
      </c>
      <c r="D873" s="455"/>
      <c r="E873" s="247" t="s">
        <v>1312</v>
      </c>
      <c r="F873" s="248">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8">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8">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8">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8">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8">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8">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8">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8">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8">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8">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8">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8">
        <f t="shared" ca="1" si="28"/>
        <v>0</v>
      </c>
      <c r="S873" s="265">
        <f ca="1">+R872+R873</f>
        <v>0</v>
      </c>
      <c r="T873" s="248">
        <f ca="1">+S873</f>
        <v>0</v>
      </c>
      <c r="U873" s="247">
        <f t="shared" si="29"/>
        <v>2</v>
      </c>
      <c r="V873" s="348" t="str">
        <f>+VLOOKUP(A873,bd_lista!$A$3:$E$590,5,FALSE)</f>
        <v>Gobiernos Autonomos Municipales</v>
      </c>
      <c r="W873" s="457"/>
      <c r="X873" s="245">
        <f>+VLOOKUP(A873,[2]Sheet1!$A$13:$D$744,4,FALSE)</f>
        <v>0</v>
      </c>
      <c r="Y873" s="245" t="e">
        <f>+VLOOKUP(X873,bd_lista!$A$3:$C$590,3,FALSE)</f>
        <v>#N/A</v>
      </c>
      <c r="Z873" s="303"/>
      <c r="AA873" s="304"/>
    </row>
    <row r="874" spans="1:27" customFormat="1" ht="15" hidden="1" customHeight="1">
      <c r="A874" s="32">
        <v>1610</v>
      </c>
      <c r="B874" s="452">
        <f>+A874</f>
        <v>1610</v>
      </c>
      <c r="C874" s="250" t="str">
        <f>+VLOOKUP(A874,bd_lista!$A$3:$C$590,3,FALSE)</f>
        <v>Gobierno Autónomo Municipal de El Puente</v>
      </c>
      <c r="D874" s="454" t="str">
        <f>+C874</f>
        <v>Gobierno Autónomo Municipal de El Puente</v>
      </c>
      <c r="E874" s="245" t="s">
        <v>1311</v>
      </c>
      <c r="F874" s="246">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6">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6">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6">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6">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6">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6">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6">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6">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6">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6">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6">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6">
        <f t="shared" ca="1" si="28"/>
        <v>0</v>
      </c>
      <c r="S874" s="253"/>
      <c r="T874" s="246">
        <f ca="1">+T875</f>
        <v>0</v>
      </c>
      <c r="U874" s="245">
        <f t="shared" si="29"/>
        <v>1</v>
      </c>
      <c r="V874" s="348" t="str">
        <f>+VLOOKUP(A874,bd_lista!$A$3:$E$590,5,FALSE)</f>
        <v>Gobiernos Autonomos Municipales</v>
      </c>
      <c r="W874" s="456" t="str">
        <f>+V874</f>
        <v>Gobiernos Autonomos Municipales</v>
      </c>
      <c r="X874" s="245">
        <f>+VLOOKUP(A874,[2]Sheet1!$A$13:$D$744,4,FALSE)</f>
        <v>0</v>
      </c>
      <c r="Y874" s="245" t="e">
        <f>+VLOOKUP(X874,bd_lista!$A$3:$C$590,3,FALSE)</f>
        <v>#N/A</v>
      </c>
      <c r="Z874" s="305">
        <f>+X874</f>
        <v>0</v>
      </c>
      <c r="AA874" s="306" t="e">
        <f>+Y874</f>
        <v>#N/A</v>
      </c>
    </row>
    <row r="875" spans="1:27" customFormat="1" ht="15" hidden="1" customHeight="1">
      <c r="A875" s="32">
        <v>1610</v>
      </c>
      <c r="B875" s="453"/>
      <c r="C875" s="250" t="str">
        <f>+VLOOKUP(A875,bd_lista!$A$3:$C$590,3,FALSE)</f>
        <v>Gobierno Autónomo Municipal de El Puente</v>
      </c>
      <c r="D875" s="455"/>
      <c r="E875" s="247" t="s">
        <v>1312</v>
      </c>
      <c r="F875" s="248">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8">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8">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8">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8">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8">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8">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8">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8">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8">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8">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8">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8">
        <f t="shared" ca="1" si="28"/>
        <v>0</v>
      </c>
      <c r="S875" s="265">
        <f ca="1">+R874+R875</f>
        <v>0</v>
      </c>
      <c r="T875" s="248">
        <f ca="1">+S875</f>
        <v>0</v>
      </c>
      <c r="U875" s="247">
        <f t="shared" si="29"/>
        <v>2</v>
      </c>
      <c r="V875" s="348" t="str">
        <f>+VLOOKUP(A875,bd_lista!$A$3:$E$590,5,FALSE)</f>
        <v>Gobiernos Autonomos Municipales</v>
      </c>
      <c r="W875" s="457"/>
      <c r="X875" s="245">
        <f>+VLOOKUP(A875,[2]Sheet1!$A$13:$D$744,4,FALSE)</f>
        <v>0</v>
      </c>
      <c r="Y875" s="245" t="e">
        <f>+VLOOKUP(X875,bd_lista!$A$3:$C$590,3,FALSE)</f>
        <v>#N/A</v>
      </c>
      <c r="Z875" s="303"/>
      <c r="AA875" s="304"/>
    </row>
    <row r="876" spans="1:27" customFormat="1" ht="15" hidden="1" customHeight="1">
      <c r="A876" s="32">
        <v>1611</v>
      </c>
      <c r="B876" s="452">
        <f>+A876</f>
        <v>1611</v>
      </c>
      <c r="C876" s="250" t="str">
        <f>+VLOOKUP(A876,bd_lista!$A$3:$C$590,3,FALSE)</f>
        <v>Gobierno Autónomo Municipal de Entre Ríos</v>
      </c>
      <c r="D876" s="454" t="str">
        <f>+C876</f>
        <v>Gobierno Autónomo Municipal de Entre Ríos</v>
      </c>
      <c r="E876" s="245" t="s">
        <v>1311</v>
      </c>
      <c r="F876" s="246">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6">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6">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6">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6">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6">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6">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6">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6">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6">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6">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6">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6">
        <f t="shared" ca="1" si="28"/>
        <v>0</v>
      </c>
      <c r="S876" s="253"/>
      <c r="T876" s="246">
        <f ca="1">+T877</f>
        <v>0</v>
      </c>
      <c r="U876" s="245">
        <f t="shared" si="29"/>
        <v>1</v>
      </c>
      <c r="V876" s="348" t="str">
        <f>+VLOOKUP(A876,bd_lista!$A$3:$E$590,5,FALSE)</f>
        <v>Gobiernos Autonomos Municipales</v>
      </c>
      <c r="W876" s="456" t="str">
        <f>+V876</f>
        <v>Gobiernos Autonomos Municipales</v>
      </c>
      <c r="X876" s="245">
        <f>+VLOOKUP(A876,[2]Sheet1!$A$13:$D$744,4,FALSE)</f>
        <v>0</v>
      </c>
      <c r="Y876" s="245" t="e">
        <f>+VLOOKUP(X876,bd_lista!$A$3:$C$590,3,FALSE)</f>
        <v>#N/A</v>
      </c>
      <c r="Z876" s="305">
        <f>+X876</f>
        <v>0</v>
      </c>
      <c r="AA876" s="306" t="e">
        <f>+Y876</f>
        <v>#N/A</v>
      </c>
    </row>
    <row r="877" spans="1:27" customFormat="1" ht="15" hidden="1" customHeight="1">
      <c r="A877" s="32">
        <v>1611</v>
      </c>
      <c r="B877" s="453"/>
      <c r="C877" s="250" t="str">
        <f>+VLOOKUP(A877,bd_lista!$A$3:$C$590,3,FALSE)</f>
        <v>Gobierno Autónomo Municipal de Entre Ríos</v>
      </c>
      <c r="D877" s="455"/>
      <c r="E877" s="247" t="s">
        <v>1312</v>
      </c>
      <c r="F877" s="248">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8">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8">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8">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8">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8">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8">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8">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8">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8">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8">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8">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8">
        <f t="shared" ca="1" si="28"/>
        <v>0</v>
      </c>
      <c r="S877" s="265">
        <f ca="1">+R876+R877</f>
        <v>0</v>
      </c>
      <c r="T877" s="248">
        <f ca="1">+S877</f>
        <v>0</v>
      </c>
      <c r="U877" s="247">
        <f t="shared" si="29"/>
        <v>2</v>
      </c>
      <c r="V877" s="348" t="str">
        <f>+VLOOKUP(A877,bd_lista!$A$3:$E$590,5,FALSE)</f>
        <v>Gobiernos Autonomos Municipales</v>
      </c>
      <c r="W877" s="457"/>
      <c r="X877" s="245">
        <f>+VLOOKUP(A877,[2]Sheet1!$A$13:$D$744,4,FALSE)</f>
        <v>0</v>
      </c>
      <c r="Y877" s="245" t="e">
        <f>+VLOOKUP(X877,bd_lista!$A$3:$C$590,3,FALSE)</f>
        <v>#N/A</v>
      </c>
      <c r="Z877" s="303"/>
      <c r="AA877" s="304"/>
    </row>
    <row r="878" spans="1:27" customFormat="1" ht="15" hidden="1" customHeight="1">
      <c r="A878" s="32">
        <v>1701</v>
      </c>
      <c r="B878" s="452">
        <f>+A878</f>
        <v>1701</v>
      </c>
      <c r="C878" s="250" t="str">
        <f>+VLOOKUP(A878,bd_lista!$A$3:$C$590,3,FALSE)</f>
        <v>Gobierno Autónomo Municipal de Santa Cruz de La Sierra</v>
      </c>
      <c r="D878" s="454" t="str">
        <f>+C878</f>
        <v>Gobierno Autónomo Municipal de Santa Cruz de La Sierra</v>
      </c>
      <c r="E878" s="245" t="s">
        <v>1311</v>
      </c>
      <c r="F878" s="246">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6">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6">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6">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6">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6">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6">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6">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6">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6">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6">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6">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6">
        <f t="shared" ca="1" si="28"/>
        <v>0</v>
      </c>
      <c r="S878" s="253"/>
      <c r="T878" s="246">
        <f ca="1">+T879</f>
        <v>0</v>
      </c>
      <c r="U878" s="245">
        <f t="shared" si="29"/>
        <v>1</v>
      </c>
      <c r="V878" s="348" t="str">
        <f>+VLOOKUP(A878,bd_lista!$A$3:$E$590,5,FALSE)</f>
        <v>Gobiernos Autonomos Municipales</v>
      </c>
      <c r="W878" s="456" t="str">
        <f>+V878</f>
        <v>Gobiernos Autonomos Municipales</v>
      </c>
      <c r="X878" s="245">
        <f>+VLOOKUP(A878,[2]Sheet1!$A$13:$D$744,4,FALSE)</f>
        <v>0</v>
      </c>
      <c r="Y878" s="245" t="e">
        <f>+VLOOKUP(X878,bd_lista!$A$3:$C$590,3,FALSE)</f>
        <v>#N/A</v>
      </c>
      <c r="Z878" s="305">
        <f>+X878</f>
        <v>0</v>
      </c>
      <c r="AA878" s="306" t="e">
        <f>+Y878</f>
        <v>#N/A</v>
      </c>
    </row>
    <row r="879" spans="1:27" customFormat="1" ht="15" hidden="1" customHeight="1">
      <c r="A879" s="32">
        <v>1701</v>
      </c>
      <c r="B879" s="453"/>
      <c r="C879" s="250" t="str">
        <f>+VLOOKUP(A879,bd_lista!$A$3:$C$590,3,FALSE)</f>
        <v>Gobierno Autónomo Municipal de Santa Cruz de La Sierra</v>
      </c>
      <c r="D879" s="455"/>
      <c r="E879" s="247" t="s">
        <v>1312</v>
      </c>
      <c r="F879" s="248">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8">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8">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8">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8">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8">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8">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8">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8">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8">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8">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8">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8">
        <f t="shared" ca="1" si="28"/>
        <v>0</v>
      </c>
      <c r="S879" s="265">
        <f ca="1">+R878+R879</f>
        <v>0</v>
      </c>
      <c r="T879" s="248">
        <f ca="1">+S879</f>
        <v>0</v>
      </c>
      <c r="U879" s="247">
        <f t="shared" si="29"/>
        <v>2</v>
      </c>
      <c r="V879" s="348" t="str">
        <f>+VLOOKUP(A879,bd_lista!$A$3:$E$590,5,FALSE)</f>
        <v>Gobiernos Autonomos Municipales</v>
      </c>
      <c r="W879" s="457"/>
      <c r="X879" s="245">
        <f>+VLOOKUP(A879,[2]Sheet1!$A$13:$D$744,4,FALSE)</f>
        <v>0</v>
      </c>
      <c r="Y879" s="245" t="e">
        <f>+VLOOKUP(X879,bd_lista!$A$3:$C$590,3,FALSE)</f>
        <v>#N/A</v>
      </c>
      <c r="Z879" s="303"/>
      <c r="AA879" s="304"/>
    </row>
    <row r="880" spans="1:27" customFormat="1" ht="15" hidden="1" customHeight="1">
      <c r="A880" s="32">
        <v>1702</v>
      </c>
      <c r="B880" s="452">
        <f>+A880</f>
        <v>1702</v>
      </c>
      <c r="C880" s="250" t="str">
        <f>+VLOOKUP(A880,bd_lista!$A$3:$C$590,3,FALSE)</f>
        <v>Gobierno Autónomo Municipal de Cotoca</v>
      </c>
      <c r="D880" s="454" t="str">
        <f>+C880</f>
        <v>Gobierno Autónomo Municipal de Cotoca</v>
      </c>
      <c r="E880" s="245" t="s">
        <v>1311</v>
      </c>
      <c r="F880" s="246">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6">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6">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6">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6">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6">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6">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6">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6">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6">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6">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6">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6">
        <f t="shared" ca="1" si="28"/>
        <v>0</v>
      </c>
      <c r="S880" s="253"/>
      <c r="T880" s="246">
        <f ca="1">+T881</f>
        <v>0</v>
      </c>
      <c r="U880" s="245">
        <f t="shared" si="29"/>
        <v>1</v>
      </c>
      <c r="V880" s="348" t="str">
        <f>+VLOOKUP(A880,bd_lista!$A$3:$E$590,5,FALSE)</f>
        <v>Gobiernos Autonomos Municipales</v>
      </c>
      <c r="W880" s="456" t="str">
        <f>+V880</f>
        <v>Gobiernos Autonomos Municipales</v>
      </c>
      <c r="X880" s="245">
        <f>+VLOOKUP(A880,[2]Sheet1!$A$13:$D$744,4,FALSE)</f>
        <v>0</v>
      </c>
      <c r="Y880" s="245" t="e">
        <f>+VLOOKUP(X880,bd_lista!$A$3:$C$590,3,FALSE)</f>
        <v>#N/A</v>
      </c>
      <c r="Z880" s="305">
        <f>+X880</f>
        <v>0</v>
      </c>
      <c r="AA880" s="306" t="e">
        <f>+Y880</f>
        <v>#N/A</v>
      </c>
    </row>
    <row r="881" spans="1:27" customFormat="1" ht="15" hidden="1" customHeight="1">
      <c r="A881" s="32">
        <v>1702</v>
      </c>
      <c r="B881" s="453"/>
      <c r="C881" s="250" t="str">
        <f>+VLOOKUP(A881,bd_lista!$A$3:$C$590,3,FALSE)</f>
        <v>Gobierno Autónomo Municipal de Cotoca</v>
      </c>
      <c r="D881" s="455"/>
      <c r="E881" s="247" t="s">
        <v>1312</v>
      </c>
      <c r="F881" s="248">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8">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8">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8">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8">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8">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8">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8">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8">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8">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8">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8">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8">
        <f t="shared" ca="1" si="28"/>
        <v>0</v>
      </c>
      <c r="S881" s="265">
        <f ca="1">+R880+R881</f>
        <v>0</v>
      </c>
      <c r="T881" s="248">
        <f ca="1">+S881</f>
        <v>0</v>
      </c>
      <c r="U881" s="247">
        <f t="shared" si="29"/>
        <v>2</v>
      </c>
      <c r="V881" s="348" t="str">
        <f>+VLOOKUP(A881,bd_lista!$A$3:$E$590,5,FALSE)</f>
        <v>Gobiernos Autonomos Municipales</v>
      </c>
      <c r="W881" s="457"/>
      <c r="X881" s="245">
        <f>+VLOOKUP(A881,[2]Sheet1!$A$13:$D$744,4,FALSE)</f>
        <v>0</v>
      </c>
      <c r="Y881" s="245" t="e">
        <f>+VLOOKUP(X881,bd_lista!$A$3:$C$590,3,FALSE)</f>
        <v>#N/A</v>
      </c>
      <c r="Z881" s="303"/>
      <c r="AA881" s="304"/>
    </row>
    <row r="882" spans="1:27" customFormat="1" ht="15" hidden="1" customHeight="1">
      <c r="A882" s="32">
        <v>1703</v>
      </c>
      <c r="B882" s="452">
        <f>+A882</f>
        <v>1703</v>
      </c>
      <c r="C882" s="250" t="str">
        <f>+VLOOKUP(A882,bd_lista!$A$3:$C$590,3,FALSE)</f>
        <v>Gobierno Autónomo Municipal de Porongo (Ayacucho)</v>
      </c>
      <c r="D882" s="454" t="str">
        <f>+C882</f>
        <v>Gobierno Autónomo Municipal de Porongo (Ayacucho)</v>
      </c>
      <c r="E882" s="245" t="s">
        <v>1311</v>
      </c>
      <c r="F882" s="246">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6">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6">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6">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6">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6">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6">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6">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6">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6">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6">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6">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6">
        <f t="shared" ca="1" si="28"/>
        <v>0</v>
      </c>
      <c r="S882" s="253"/>
      <c r="T882" s="246">
        <f ca="1">+T883</f>
        <v>0</v>
      </c>
      <c r="U882" s="245">
        <f t="shared" si="29"/>
        <v>1</v>
      </c>
      <c r="V882" s="348" t="str">
        <f>+VLOOKUP(A882,bd_lista!$A$3:$E$590,5,FALSE)</f>
        <v>Gobiernos Autonomos Municipales</v>
      </c>
      <c r="W882" s="456" t="str">
        <f>+V882</f>
        <v>Gobiernos Autonomos Municipales</v>
      </c>
      <c r="X882" s="245">
        <f>+VLOOKUP(A882,[2]Sheet1!$A$13:$D$744,4,FALSE)</f>
        <v>0</v>
      </c>
      <c r="Y882" s="245" t="e">
        <f>+VLOOKUP(X882,bd_lista!$A$3:$C$590,3,FALSE)</f>
        <v>#N/A</v>
      </c>
      <c r="Z882" s="305">
        <f>+X882</f>
        <v>0</v>
      </c>
      <c r="AA882" s="306" t="e">
        <f>+Y882</f>
        <v>#N/A</v>
      </c>
    </row>
    <row r="883" spans="1:27" customFormat="1" ht="15" hidden="1" customHeight="1">
      <c r="A883" s="32">
        <v>1703</v>
      </c>
      <c r="B883" s="453"/>
      <c r="C883" s="250" t="str">
        <f>+VLOOKUP(A883,bd_lista!$A$3:$C$590,3,FALSE)</f>
        <v>Gobierno Autónomo Municipal de Porongo (Ayacucho)</v>
      </c>
      <c r="D883" s="455"/>
      <c r="E883" s="247" t="s">
        <v>1312</v>
      </c>
      <c r="F883" s="248">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8">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8">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8">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8">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8">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8">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8">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8">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8">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8">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8">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8">
        <f t="shared" ca="1" si="28"/>
        <v>0</v>
      </c>
      <c r="S883" s="265">
        <f ca="1">+R882+R883</f>
        <v>0</v>
      </c>
      <c r="T883" s="248">
        <f ca="1">+S883</f>
        <v>0</v>
      </c>
      <c r="U883" s="247">
        <f t="shared" si="29"/>
        <v>2</v>
      </c>
      <c r="V883" s="348" t="str">
        <f>+VLOOKUP(A883,bd_lista!$A$3:$E$590,5,FALSE)</f>
        <v>Gobiernos Autonomos Municipales</v>
      </c>
      <c r="W883" s="457"/>
      <c r="X883" s="245">
        <f>+VLOOKUP(A883,[2]Sheet1!$A$13:$D$744,4,FALSE)</f>
        <v>0</v>
      </c>
      <c r="Y883" s="245" t="e">
        <f>+VLOOKUP(X883,bd_lista!$A$3:$C$590,3,FALSE)</f>
        <v>#N/A</v>
      </c>
      <c r="Z883" s="303"/>
      <c r="AA883" s="304"/>
    </row>
    <row r="884" spans="1:27" customFormat="1" ht="15" hidden="1" customHeight="1">
      <c r="A884" s="32">
        <v>1704</v>
      </c>
      <c r="B884" s="452">
        <f>+A884</f>
        <v>1704</v>
      </c>
      <c r="C884" s="250" t="str">
        <f>+VLOOKUP(A884,bd_lista!$A$3:$C$590,3,FALSE)</f>
        <v>Gobierno Autónomo Municipal de La Guardia</v>
      </c>
      <c r="D884" s="454" t="str">
        <f>+C884</f>
        <v>Gobierno Autónomo Municipal de La Guardia</v>
      </c>
      <c r="E884" s="245" t="s">
        <v>1311</v>
      </c>
      <c r="F884" s="246">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6">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6">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6">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6">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6">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6">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6">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6">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6">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6">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6">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6">
        <f t="shared" ca="1" si="28"/>
        <v>0</v>
      </c>
      <c r="S884" s="253"/>
      <c r="T884" s="246">
        <f ca="1">+T885</f>
        <v>0</v>
      </c>
      <c r="U884" s="245">
        <f t="shared" si="29"/>
        <v>1</v>
      </c>
      <c r="V884" s="348" t="str">
        <f>+VLOOKUP(A884,bd_lista!$A$3:$E$590,5,FALSE)</f>
        <v>Gobiernos Autonomos Municipales</v>
      </c>
      <c r="W884" s="456" t="str">
        <f>+V884</f>
        <v>Gobiernos Autonomos Municipales</v>
      </c>
      <c r="X884" s="245">
        <f>+VLOOKUP(A884,[2]Sheet1!$A$13:$D$744,4,FALSE)</f>
        <v>0</v>
      </c>
      <c r="Y884" s="245" t="e">
        <f>+VLOOKUP(X884,bd_lista!$A$3:$C$590,3,FALSE)</f>
        <v>#N/A</v>
      </c>
      <c r="Z884" s="305">
        <f>+X884</f>
        <v>0</v>
      </c>
      <c r="AA884" s="306" t="e">
        <f>+Y884</f>
        <v>#N/A</v>
      </c>
    </row>
    <row r="885" spans="1:27" customFormat="1" ht="27" hidden="1" customHeight="1">
      <c r="A885" s="32">
        <v>1704</v>
      </c>
      <c r="B885" s="453"/>
      <c r="C885" s="250" t="str">
        <f>+VLOOKUP(A885,bd_lista!$A$3:$C$590,3,FALSE)</f>
        <v>Gobierno Autónomo Municipal de La Guardia</v>
      </c>
      <c r="D885" s="455"/>
      <c r="E885" s="247" t="s">
        <v>1312</v>
      </c>
      <c r="F885" s="248">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8">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8">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8">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8">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8">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8">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8">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8">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8">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8">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8">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8">
        <f t="shared" ca="1" si="28"/>
        <v>0</v>
      </c>
      <c r="S885" s="265">
        <f ca="1">+R884+R885</f>
        <v>0</v>
      </c>
      <c r="T885" s="248">
        <f ca="1">+S885</f>
        <v>0</v>
      </c>
      <c r="U885" s="247">
        <f t="shared" si="29"/>
        <v>2</v>
      </c>
      <c r="V885" s="348" t="str">
        <f>+VLOOKUP(A885,bd_lista!$A$3:$E$590,5,FALSE)</f>
        <v>Gobiernos Autonomos Municipales</v>
      </c>
      <c r="W885" s="457"/>
      <c r="X885" s="245">
        <f>+VLOOKUP(A885,[2]Sheet1!$A$13:$D$744,4,FALSE)</f>
        <v>0</v>
      </c>
      <c r="Y885" s="245" t="e">
        <f>+VLOOKUP(X885,bd_lista!$A$3:$C$590,3,FALSE)</f>
        <v>#N/A</v>
      </c>
      <c r="Z885" s="303"/>
      <c r="AA885" s="304"/>
    </row>
    <row r="886" spans="1:27" customFormat="1" ht="15" hidden="1" customHeight="1">
      <c r="A886" s="32">
        <v>1705</v>
      </c>
      <c r="B886" s="452">
        <f>+A886</f>
        <v>1705</v>
      </c>
      <c r="C886" s="250" t="str">
        <f>+VLOOKUP(A886,bd_lista!$A$3:$C$590,3,FALSE)</f>
        <v>Gobierno Autónomo Municipal de El Torno</v>
      </c>
      <c r="D886" s="454" t="str">
        <f>+C886</f>
        <v>Gobierno Autónomo Municipal de El Torno</v>
      </c>
      <c r="E886" s="245" t="s">
        <v>1311</v>
      </c>
      <c r="F886" s="246">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6">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6">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6">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6">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6">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6">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6">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6">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6">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6">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6">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6">
        <f t="shared" ca="1" si="28"/>
        <v>0</v>
      </c>
      <c r="S886" s="253"/>
      <c r="T886" s="246">
        <f ca="1">+T887</f>
        <v>0</v>
      </c>
      <c r="U886" s="245">
        <f t="shared" si="29"/>
        <v>1</v>
      </c>
      <c r="V886" s="348" t="str">
        <f>+VLOOKUP(A886,bd_lista!$A$3:$E$590,5,FALSE)</f>
        <v>Gobiernos Autonomos Municipales</v>
      </c>
      <c r="W886" s="456" t="str">
        <f>+V886</f>
        <v>Gobiernos Autonomos Municipales</v>
      </c>
      <c r="X886" s="245">
        <f>+VLOOKUP(A886,[2]Sheet1!$A$13:$D$744,4,FALSE)</f>
        <v>0</v>
      </c>
      <c r="Y886" s="245" t="e">
        <f>+VLOOKUP(X886,bd_lista!$A$3:$C$590,3,FALSE)</f>
        <v>#N/A</v>
      </c>
      <c r="Z886" s="305">
        <f>+X886</f>
        <v>0</v>
      </c>
      <c r="AA886" s="306" t="e">
        <f>+Y886</f>
        <v>#N/A</v>
      </c>
    </row>
    <row r="887" spans="1:27" customFormat="1" ht="15" hidden="1" customHeight="1">
      <c r="A887" s="32">
        <v>1705</v>
      </c>
      <c r="B887" s="453"/>
      <c r="C887" s="250" t="str">
        <f>+VLOOKUP(A887,bd_lista!$A$3:$C$590,3,FALSE)</f>
        <v>Gobierno Autónomo Municipal de El Torno</v>
      </c>
      <c r="D887" s="455"/>
      <c r="E887" s="247" t="s">
        <v>1312</v>
      </c>
      <c r="F887" s="248">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8">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8">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8">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8">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8">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8">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8">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8">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8">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8">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8">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8">
        <f t="shared" ca="1" si="28"/>
        <v>0</v>
      </c>
      <c r="S887" s="265">
        <f ca="1">+R886+R887</f>
        <v>0</v>
      </c>
      <c r="T887" s="248">
        <f ca="1">+S887</f>
        <v>0</v>
      </c>
      <c r="U887" s="247">
        <f t="shared" si="29"/>
        <v>2</v>
      </c>
      <c r="V887" s="348" t="str">
        <f>+VLOOKUP(A887,bd_lista!$A$3:$E$590,5,FALSE)</f>
        <v>Gobiernos Autonomos Municipales</v>
      </c>
      <c r="W887" s="457"/>
      <c r="X887" s="245">
        <f>+VLOOKUP(A887,[2]Sheet1!$A$13:$D$744,4,FALSE)</f>
        <v>0</v>
      </c>
      <c r="Y887" s="245" t="e">
        <f>+VLOOKUP(X887,bd_lista!$A$3:$C$590,3,FALSE)</f>
        <v>#N/A</v>
      </c>
      <c r="Z887" s="303"/>
      <c r="AA887" s="304"/>
    </row>
    <row r="888" spans="1:27" customFormat="1" ht="15" hidden="1" customHeight="1">
      <c r="A888" s="32">
        <v>1706</v>
      </c>
      <c r="B888" s="452">
        <f>+A888</f>
        <v>1706</v>
      </c>
      <c r="C888" s="250" t="str">
        <f>+VLOOKUP(A888,bd_lista!$A$3:$C$590,3,FALSE)</f>
        <v>Gobierno Autónomo Municipal de Warnes</v>
      </c>
      <c r="D888" s="454" t="str">
        <f>+C888</f>
        <v>Gobierno Autónomo Municipal de Warnes</v>
      </c>
      <c r="E888" s="245" t="s">
        <v>1311</v>
      </c>
      <c r="F888" s="246">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6">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6">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6">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6">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6">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6">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6">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6">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6">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6">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6">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6">
        <f t="shared" ca="1" si="28"/>
        <v>0</v>
      </c>
      <c r="S888" s="253"/>
      <c r="T888" s="246">
        <f ca="1">+T889</f>
        <v>0</v>
      </c>
      <c r="U888" s="245">
        <f t="shared" si="29"/>
        <v>1</v>
      </c>
      <c r="V888" s="348" t="str">
        <f>+VLOOKUP(A888,bd_lista!$A$3:$E$590,5,FALSE)</f>
        <v>Gobiernos Autonomos Municipales</v>
      </c>
      <c r="W888" s="456" t="str">
        <f>+V888</f>
        <v>Gobiernos Autonomos Municipales</v>
      </c>
      <c r="X888" s="245">
        <f>+VLOOKUP(A888,[2]Sheet1!$A$13:$D$744,4,FALSE)</f>
        <v>0</v>
      </c>
      <c r="Y888" s="245" t="e">
        <f>+VLOOKUP(X888,bd_lista!$A$3:$C$590,3,FALSE)</f>
        <v>#N/A</v>
      </c>
      <c r="Z888" s="305">
        <f>+X888</f>
        <v>0</v>
      </c>
      <c r="AA888" s="306" t="e">
        <f>+Y888</f>
        <v>#N/A</v>
      </c>
    </row>
    <row r="889" spans="1:27" customFormat="1" ht="15" hidden="1" customHeight="1">
      <c r="A889" s="32">
        <v>1706</v>
      </c>
      <c r="B889" s="453"/>
      <c r="C889" s="250" t="str">
        <f>+VLOOKUP(A889,bd_lista!$A$3:$C$590,3,FALSE)</f>
        <v>Gobierno Autónomo Municipal de Warnes</v>
      </c>
      <c r="D889" s="455"/>
      <c r="E889" s="247" t="s">
        <v>1312</v>
      </c>
      <c r="F889" s="248">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8">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8">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8">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8">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8">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8">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8">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8">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8">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8">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8">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8">
        <f t="shared" ca="1" si="28"/>
        <v>0</v>
      </c>
      <c r="S889" s="265">
        <f ca="1">+R888+R889</f>
        <v>0</v>
      </c>
      <c r="T889" s="248">
        <f ca="1">+S889</f>
        <v>0</v>
      </c>
      <c r="U889" s="247">
        <f t="shared" si="29"/>
        <v>2</v>
      </c>
      <c r="V889" s="348" t="str">
        <f>+VLOOKUP(A889,bd_lista!$A$3:$E$590,5,FALSE)</f>
        <v>Gobiernos Autonomos Municipales</v>
      </c>
      <c r="W889" s="457"/>
      <c r="X889" s="245">
        <f>+VLOOKUP(A889,[2]Sheet1!$A$13:$D$744,4,FALSE)</f>
        <v>0</v>
      </c>
      <c r="Y889" s="245" t="e">
        <f>+VLOOKUP(X889,bd_lista!$A$3:$C$590,3,FALSE)</f>
        <v>#N/A</v>
      </c>
      <c r="Z889" s="303"/>
      <c r="AA889" s="304"/>
    </row>
    <row r="890" spans="1:27" customFormat="1" ht="15" hidden="1" customHeight="1">
      <c r="A890" s="32">
        <v>1707</v>
      </c>
      <c r="B890" s="452">
        <f>+A890</f>
        <v>1707</v>
      </c>
      <c r="C890" s="250" t="str">
        <f>+VLOOKUP(A890,bd_lista!$A$3:$C$590,3,FALSE)</f>
        <v>Gobierno Autónomo Municipal de San Ignacio (San Ignacio de Velasco)</v>
      </c>
      <c r="D890" s="454" t="str">
        <f>+C890</f>
        <v>Gobierno Autónomo Municipal de San Ignacio (San Ignacio de Velasco)</v>
      </c>
      <c r="E890" s="245" t="s">
        <v>1311</v>
      </c>
      <c r="F890" s="246">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6">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6">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6">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6">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6">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6">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6">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6">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6">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6">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6">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6">
        <f t="shared" ca="1" si="28"/>
        <v>0</v>
      </c>
      <c r="S890" s="253"/>
      <c r="T890" s="246">
        <f ca="1">+T891</f>
        <v>0</v>
      </c>
      <c r="U890" s="245">
        <f t="shared" si="29"/>
        <v>1</v>
      </c>
      <c r="V890" s="348" t="str">
        <f>+VLOOKUP(A890,bd_lista!$A$3:$E$590,5,FALSE)</f>
        <v>Gobiernos Autonomos Municipales</v>
      </c>
      <c r="W890" s="456" t="str">
        <f>+V890</f>
        <v>Gobiernos Autonomos Municipales</v>
      </c>
      <c r="X890" s="245">
        <f>+VLOOKUP(A890,[2]Sheet1!$A$13:$D$744,4,FALSE)</f>
        <v>0</v>
      </c>
      <c r="Y890" s="245" t="e">
        <f>+VLOOKUP(X890,bd_lista!$A$3:$C$590,3,FALSE)</f>
        <v>#N/A</v>
      </c>
      <c r="Z890" s="305">
        <f>+X890</f>
        <v>0</v>
      </c>
      <c r="AA890" s="306" t="e">
        <f>+Y890</f>
        <v>#N/A</v>
      </c>
    </row>
    <row r="891" spans="1:27" customFormat="1" ht="15" hidden="1" customHeight="1">
      <c r="A891" s="32">
        <v>1707</v>
      </c>
      <c r="B891" s="453"/>
      <c r="C891" s="250" t="str">
        <f>+VLOOKUP(A891,bd_lista!$A$3:$C$590,3,FALSE)</f>
        <v>Gobierno Autónomo Municipal de San Ignacio (San Ignacio de Velasco)</v>
      </c>
      <c r="D891" s="455"/>
      <c r="E891" s="247" t="s">
        <v>1312</v>
      </c>
      <c r="F891" s="248">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8">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8">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8">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8">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8">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8">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8">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8">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8">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8">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8">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8">
        <f t="shared" ca="1" si="28"/>
        <v>0</v>
      </c>
      <c r="S891" s="265">
        <f ca="1">+R890+R891</f>
        <v>0</v>
      </c>
      <c r="T891" s="248">
        <f ca="1">+S891</f>
        <v>0</v>
      </c>
      <c r="U891" s="247">
        <f t="shared" si="29"/>
        <v>2</v>
      </c>
      <c r="V891" s="348" t="str">
        <f>+VLOOKUP(A891,bd_lista!$A$3:$E$590,5,FALSE)</f>
        <v>Gobiernos Autonomos Municipales</v>
      </c>
      <c r="W891" s="457"/>
      <c r="X891" s="245">
        <f>+VLOOKUP(A891,[2]Sheet1!$A$13:$D$744,4,FALSE)</f>
        <v>0</v>
      </c>
      <c r="Y891" s="245" t="e">
        <f>+VLOOKUP(X891,bd_lista!$A$3:$C$590,3,FALSE)</f>
        <v>#N/A</v>
      </c>
      <c r="Z891" s="303"/>
      <c r="AA891" s="304"/>
    </row>
    <row r="892" spans="1:27" customFormat="1" ht="15" hidden="1" customHeight="1">
      <c r="A892" s="32">
        <v>1708</v>
      </c>
      <c r="B892" s="452">
        <f>+A892</f>
        <v>1708</v>
      </c>
      <c r="C892" s="250" t="str">
        <f>+VLOOKUP(A892,bd_lista!$A$3:$C$590,3,FALSE)</f>
        <v>Gobierno Autónomo Municipal de San Miguel (San Miguel de Velasco)</v>
      </c>
      <c r="D892" s="454" t="str">
        <f>+C892</f>
        <v>Gobierno Autónomo Municipal de San Miguel (San Miguel de Velasco)</v>
      </c>
      <c r="E892" s="245" t="s">
        <v>1311</v>
      </c>
      <c r="F892" s="246">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6">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6">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6">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6">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6">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6">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6">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6">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6">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6">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6">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6">
        <f t="shared" ca="1" si="28"/>
        <v>0</v>
      </c>
      <c r="S892" s="253"/>
      <c r="T892" s="246">
        <f ca="1">+T893</f>
        <v>0</v>
      </c>
      <c r="U892" s="245">
        <f t="shared" si="29"/>
        <v>1</v>
      </c>
      <c r="V892" s="348" t="str">
        <f>+VLOOKUP(A892,bd_lista!$A$3:$E$590,5,FALSE)</f>
        <v>Gobiernos Autonomos Municipales</v>
      </c>
      <c r="W892" s="456" t="str">
        <f>+V892</f>
        <v>Gobiernos Autonomos Municipales</v>
      </c>
      <c r="X892" s="245">
        <f>+VLOOKUP(A892,[2]Sheet1!$A$13:$D$744,4,FALSE)</f>
        <v>0</v>
      </c>
      <c r="Y892" s="245" t="e">
        <f>+VLOOKUP(X892,bd_lista!$A$3:$C$590,3,FALSE)</f>
        <v>#N/A</v>
      </c>
      <c r="Z892" s="305">
        <f>+X892</f>
        <v>0</v>
      </c>
      <c r="AA892" s="306" t="e">
        <f>+Y892</f>
        <v>#N/A</v>
      </c>
    </row>
    <row r="893" spans="1:27" customFormat="1" ht="15" hidden="1" customHeight="1">
      <c r="A893" s="32">
        <v>1708</v>
      </c>
      <c r="B893" s="453"/>
      <c r="C893" s="250" t="str">
        <f>+VLOOKUP(A893,bd_lista!$A$3:$C$590,3,FALSE)</f>
        <v>Gobierno Autónomo Municipal de San Miguel (San Miguel de Velasco)</v>
      </c>
      <c r="D893" s="455"/>
      <c r="E893" s="247" t="s">
        <v>1312</v>
      </c>
      <c r="F893" s="248">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8">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8">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8">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8">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8">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8">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8">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8">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8">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8">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8">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8">
        <f t="shared" ca="1" si="28"/>
        <v>0</v>
      </c>
      <c r="S893" s="265">
        <f ca="1">+R892+R893</f>
        <v>0</v>
      </c>
      <c r="T893" s="248">
        <f ca="1">+S893</f>
        <v>0</v>
      </c>
      <c r="U893" s="247">
        <f t="shared" si="29"/>
        <v>2</v>
      </c>
      <c r="V893" s="348" t="str">
        <f>+VLOOKUP(A893,bd_lista!$A$3:$E$590,5,FALSE)</f>
        <v>Gobiernos Autonomos Municipales</v>
      </c>
      <c r="W893" s="457"/>
      <c r="X893" s="245">
        <f>+VLOOKUP(A893,[2]Sheet1!$A$13:$D$744,4,FALSE)</f>
        <v>0</v>
      </c>
      <c r="Y893" s="245" t="e">
        <f>+VLOOKUP(X893,bd_lista!$A$3:$C$590,3,FALSE)</f>
        <v>#N/A</v>
      </c>
      <c r="Z893" s="303"/>
      <c r="AA893" s="304"/>
    </row>
    <row r="894" spans="1:27" customFormat="1" ht="15" hidden="1" customHeight="1">
      <c r="A894" s="32">
        <v>1709</v>
      </c>
      <c r="B894" s="452">
        <f>+A894</f>
        <v>1709</v>
      </c>
      <c r="C894" s="250" t="str">
        <f>+VLOOKUP(A894,bd_lista!$A$3:$C$590,3,FALSE)</f>
        <v>Gobierno Autónomo Municipal de San Rafael</v>
      </c>
      <c r="D894" s="454" t="str">
        <f>+C894</f>
        <v>Gobierno Autónomo Municipal de San Rafael</v>
      </c>
      <c r="E894" s="245" t="s">
        <v>1311</v>
      </c>
      <c r="F894" s="246">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6">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6">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6">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6">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6">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6">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6">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6">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6">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6">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6">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6">
        <f t="shared" ca="1" si="28"/>
        <v>0</v>
      </c>
      <c r="S894" s="253"/>
      <c r="T894" s="246">
        <f ca="1">+T895</f>
        <v>0</v>
      </c>
      <c r="U894" s="245">
        <f t="shared" si="29"/>
        <v>1</v>
      </c>
      <c r="V894" s="348" t="str">
        <f>+VLOOKUP(A894,bd_lista!$A$3:$E$590,5,FALSE)</f>
        <v>Gobiernos Autonomos Municipales</v>
      </c>
      <c r="W894" s="456" t="str">
        <f>+V894</f>
        <v>Gobiernos Autonomos Municipales</v>
      </c>
      <c r="X894" s="245">
        <f>+VLOOKUP(A894,[2]Sheet1!$A$13:$D$744,4,FALSE)</f>
        <v>0</v>
      </c>
      <c r="Y894" s="245" t="e">
        <f>+VLOOKUP(X894,bd_lista!$A$3:$C$590,3,FALSE)</f>
        <v>#N/A</v>
      </c>
      <c r="Z894" s="305">
        <f>+X894</f>
        <v>0</v>
      </c>
      <c r="AA894" s="306" t="e">
        <f>+Y894</f>
        <v>#N/A</v>
      </c>
    </row>
    <row r="895" spans="1:27" customFormat="1" ht="15" hidden="1" customHeight="1">
      <c r="A895" s="32">
        <v>1709</v>
      </c>
      <c r="B895" s="453"/>
      <c r="C895" s="250" t="str">
        <f>+VLOOKUP(A895,bd_lista!$A$3:$C$590,3,FALSE)</f>
        <v>Gobierno Autónomo Municipal de San Rafael</v>
      </c>
      <c r="D895" s="455"/>
      <c r="E895" s="247" t="s">
        <v>1312</v>
      </c>
      <c r="F895" s="248">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8">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8">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8">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8">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8">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8">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8">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8">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8">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8">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8">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8">
        <f t="shared" ca="1" si="28"/>
        <v>0</v>
      </c>
      <c r="S895" s="265">
        <f ca="1">+R894+R895</f>
        <v>0</v>
      </c>
      <c r="T895" s="248">
        <f ca="1">+S895</f>
        <v>0</v>
      </c>
      <c r="U895" s="247">
        <f t="shared" si="29"/>
        <v>2</v>
      </c>
      <c r="V895" s="348" t="str">
        <f>+VLOOKUP(A895,bd_lista!$A$3:$E$590,5,FALSE)</f>
        <v>Gobiernos Autonomos Municipales</v>
      </c>
      <c r="W895" s="457"/>
      <c r="X895" s="245">
        <f>+VLOOKUP(A895,[2]Sheet1!$A$13:$D$744,4,FALSE)</f>
        <v>0</v>
      </c>
      <c r="Y895" s="245" t="e">
        <f>+VLOOKUP(X895,bd_lista!$A$3:$C$590,3,FALSE)</f>
        <v>#N/A</v>
      </c>
      <c r="Z895" s="303"/>
      <c r="AA895" s="304"/>
    </row>
    <row r="896" spans="1:27" customFormat="1" ht="15" hidden="1" customHeight="1">
      <c r="A896" s="32">
        <v>1710</v>
      </c>
      <c r="B896" s="452">
        <f>+A896</f>
        <v>1710</v>
      </c>
      <c r="C896" s="250" t="str">
        <f>+VLOOKUP(A896,bd_lista!$A$3:$C$590,3,FALSE)</f>
        <v>Gobierno Autónomo Municipal de Buena Vista</v>
      </c>
      <c r="D896" s="454" t="str">
        <f>+C896</f>
        <v>Gobierno Autónomo Municipal de Buena Vista</v>
      </c>
      <c r="E896" s="245" t="s">
        <v>1311</v>
      </c>
      <c r="F896" s="246">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6">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6">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6">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6">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6">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6">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6">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6">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6">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6">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6">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6">
        <f t="shared" ca="1" si="28"/>
        <v>0</v>
      </c>
      <c r="S896" s="253"/>
      <c r="T896" s="246">
        <f ca="1">+T897</f>
        <v>0</v>
      </c>
      <c r="U896" s="245">
        <f t="shared" si="29"/>
        <v>1</v>
      </c>
      <c r="V896" s="348" t="str">
        <f>+VLOOKUP(A896,bd_lista!$A$3:$E$590,5,FALSE)</f>
        <v>Gobiernos Autonomos Municipales</v>
      </c>
      <c r="W896" s="456" t="str">
        <f>+V896</f>
        <v>Gobiernos Autonomos Municipales</v>
      </c>
      <c r="X896" s="245">
        <f>+VLOOKUP(A896,[2]Sheet1!$A$13:$D$744,4,FALSE)</f>
        <v>0</v>
      </c>
      <c r="Y896" s="245" t="e">
        <f>+VLOOKUP(X896,bd_lista!$A$3:$C$590,3,FALSE)</f>
        <v>#N/A</v>
      </c>
      <c r="Z896" s="305">
        <f>+X896</f>
        <v>0</v>
      </c>
      <c r="AA896" s="306" t="e">
        <f>+Y896</f>
        <v>#N/A</v>
      </c>
    </row>
    <row r="897" spans="1:27" customFormat="1" ht="15" hidden="1" customHeight="1">
      <c r="A897" s="32">
        <v>1710</v>
      </c>
      <c r="B897" s="453"/>
      <c r="C897" s="250" t="str">
        <f>+VLOOKUP(A897,bd_lista!$A$3:$C$590,3,FALSE)</f>
        <v>Gobierno Autónomo Municipal de Buena Vista</v>
      </c>
      <c r="D897" s="455"/>
      <c r="E897" s="247" t="s">
        <v>1312</v>
      </c>
      <c r="F897" s="248">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8">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8">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8">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8">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8">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8">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8">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8">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8">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8">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8">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8">
        <f t="shared" ca="1" si="28"/>
        <v>0</v>
      </c>
      <c r="S897" s="265">
        <f ca="1">+R896+R897</f>
        <v>0</v>
      </c>
      <c r="T897" s="248">
        <f ca="1">+S897</f>
        <v>0</v>
      </c>
      <c r="U897" s="247">
        <f t="shared" si="29"/>
        <v>2</v>
      </c>
      <c r="V897" s="348" t="str">
        <f>+VLOOKUP(A897,bd_lista!$A$3:$E$590,5,FALSE)</f>
        <v>Gobiernos Autonomos Municipales</v>
      </c>
      <c r="W897" s="457"/>
      <c r="X897" s="245">
        <f>+VLOOKUP(A897,[2]Sheet1!$A$13:$D$744,4,FALSE)</f>
        <v>0</v>
      </c>
      <c r="Y897" s="245" t="e">
        <f>+VLOOKUP(X897,bd_lista!$A$3:$C$590,3,FALSE)</f>
        <v>#N/A</v>
      </c>
      <c r="Z897" s="303"/>
      <c r="AA897" s="304"/>
    </row>
    <row r="898" spans="1:27" customFormat="1" ht="15" hidden="1" customHeight="1">
      <c r="A898" s="32">
        <v>1711</v>
      </c>
      <c r="B898" s="452">
        <f>+A898</f>
        <v>1711</v>
      </c>
      <c r="C898" s="250" t="str">
        <f>+VLOOKUP(A898,bd_lista!$A$3:$C$590,3,FALSE)</f>
        <v>Gobierno Autónomo Municipal de San Carlos</v>
      </c>
      <c r="D898" s="454" t="str">
        <f>+C898</f>
        <v>Gobierno Autónomo Municipal de San Carlos</v>
      </c>
      <c r="E898" s="245" t="s">
        <v>1311</v>
      </c>
      <c r="F898" s="246">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6">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6">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6">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6">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6">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6">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6">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6">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6">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6">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6">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6">
        <f t="shared" ca="1" si="28"/>
        <v>0</v>
      </c>
      <c r="S898" s="253"/>
      <c r="T898" s="246">
        <f ca="1">+T899</f>
        <v>0</v>
      </c>
      <c r="U898" s="245">
        <f t="shared" si="29"/>
        <v>1</v>
      </c>
      <c r="V898" s="348" t="str">
        <f>+VLOOKUP(A898,bd_lista!$A$3:$E$590,5,FALSE)</f>
        <v>Gobiernos Autonomos Municipales</v>
      </c>
      <c r="W898" s="456" t="str">
        <f>+V898</f>
        <v>Gobiernos Autonomos Municipales</v>
      </c>
      <c r="X898" s="245">
        <f>+VLOOKUP(A898,[2]Sheet1!$A$13:$D$744,4,FALSE)</f>
        <v>0</v>
      </c>
      <c r="Y898" s="245" t="e">
        <f>+VLOOKUP(X898,bd_lista!$A$3:$C$590,3,FALSE)</f>
        <v>#N/A</v>
      </c>
      <c r="Z898" s="305">
        <f>+X898</f>
        <v>0</v>
      </c>
      <c r="AA898" s="306" t="e">
        <f>+Y898</f>
        <v>#N/A</v>
      </c>
    </row>
    <row r="899" spans="1:27" customFormat="1" ht="15" hidden="1" customHeight="1">
      <c r="A899" s="32">
        <v>1711</v>
      </c>
      <c r="B899" s="453"/>
      <c r="C899" s="250" t="str">
        <f>+VLOOKUP(A899,bd_lista!$A$3:$C$590,3,FALSE)</f>
        <v>Gobierno Autónomo Municipal de San Carlos</v>
      </c>
      <c r="D899" s="455"/>
      <c r="E899" s="247" t="s">
        <v>1312</v>
      </c>
      <c r="F899" s="248">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8">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8">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8">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8">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8">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8">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8">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8">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8">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8">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8">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8">
        <f t="shared" ca="1" si="28"/>
        <v>0</v>
      </c>
      <c r="S899" s="265">
        <f ca="1">+R898+R899</f>
        <v>0</v>
      </c>
      <c r="T899" s="248">
        <f ca="1">+S899</f>
        <v>0</v>
      </c>
      <c r="U899" s="247">
        <f t="shared" si="29"/>
        <v>2</v>
      </c>
      <c r="V899" s="348" t="str">
        <f>+VLOOKUP(A899,bd_lista!$A$3:$E$590,5,FALSE)</f>
        <v>Gobiernos Autonomos Municipales</v>
      </c>
      <c r="W899" s="457"/>
      <c r="X899" s="245">
        <f>+VLOOKUP(A899,[2]Sheet1!$A$13:$D$744,4,FALSE)</f>
        <v>0</v>
      </c>
      <c r="Y899" s="245" t="e">
        <f>+VLOOKUP(X899,bd_lista!$A$3:$C$590,3,FALSE)</f>
        <v>#N/A</v>
      </c>
      <c r="Z899" s="303"/>
      <c r="AA899" s="304"/>
    </row>
    <row r="900" spans="1:27" customFormat="1" ht="15" hidden="1" customHeight="1">
      <c r="A900" s="32">
        <v>1712</v>
      </c>
      <c r="B900" s="452">
        <f>+A900</f>
        <v>1712</v>
      </c>
      <c r="C900" s="250" t="str">
        <f>+VLOOKUP(A900,bd_lista!$A$3:$C$590,3,FALSE)</f>
        <v>Gobierno Autónomo Municipal de Yapacaní</v>
      </c>
      <c r="D900" s="454" t="str">
        <f>+C900</f>
        <v>Gobierno Autónomo Municipal de Yapacaní</v>
      </c>
      <c r="E900" s="245" t="s">
        <v>1311</v>
      </c>
      <c r="F900" s="246">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6">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6">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6">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6">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6">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6">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6">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6">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6">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6">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6">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6">
        <f t="shared" ca="1" si="28"/>
        <v>0</v>
      </c>
      <c r="S900" s="253"/>
      <c r="T900" s="246">
        <f ca="1">+T901</f>
        <v>0</v>
      </c>
      <c r="U900" s="245">
        <f t="shared" si="29"/>
        <v>1</v>
      </c>
      <c r="V900" s="348" t="str">
        <f>+VLOOKUP(A900,bd_lista!$A$3:$E$590,5,FALSE)</f>
        <v>Gobiernos Autonomos Municipales</v>
      </c>
      <c r="W900" s="456" t="str">
        <f>+V900</f>
        <v>Gobiernos Autonomos Municipales</v>
      </c>
      <c r="X900" s="245">
        <f>+VLOOKUP(A900,[2]Sheet1!$A$13:$D$744,4,FALSE)</f>
        <v>0</v>
      </c>
      <c r="Y900" s="245" t="e">
        <f>+VLOOKUP(X900,bd_lista!$A$3:$C$590,3,FALSE)</f>
        <v>#N/A</v>
      </c>
      <c r="Z900" s="305">
        <f>+X900</f>
        <v>0</v>
      </c>
      <c r="AA900" s="306" t="e">
        <f>+Y900</f>
        <v>#N/A</v>
      </c>
    </row>
    <row r="901" spans="1:27" customFormat="1" ht="15" hidden="1" customHeight="1">
      <c r="A901" s="32">
        <v>1712</v>
      </c>
      <c r="B901" s="453"/>
      <c r="C901" s="250" t="str">
        <f>+VLOOKUP(A901,bd_lista!$A$3:$C$590,3,FALSE)</f>
        <v>Gobierno Autónomo Municipal de Yapacaní</v>
      </c>
      <c r="D901" s="455"/>
      <c r="E901" s="247" t="s">
        <v>1312</v>
      </c>
      <c r="F901" s="248">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8">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8">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8">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8">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8">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8">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8">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8">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8">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8">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8">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8">
        <f t="shared" ca="1" si="28"/>
        <v>0</v>
      </c>
      <c r="S901" s="265">
        <f ca="1">+R900+R901</f>
        <v>0</v>
      </c>
      <c r="T901" s="248">
        <f ca="1">+S901</f>
        <v>0</v>
      </c>
      <c r="U901" s="247">
        <f t="shared" si="29"/>
        <v>2</v>
      </c>
      <c r="V901" s="348" t="str">
        <f>+VLOOKUP(A901,bd_lista!$A$3:$E$590,5,FALSE)</f>
        <v>Gobiernos Autonomos Municipales</v>
      </c>
      <c r="W901" s="457"/>
      <c r="X901" s="245">
        <f>+VLOOKUP(A901,[2]Sheet1!$A$13:$D$744,4,FALSE)</f>
        <v>0</v>
      </c>
      <c r="Y901" s="245" t="e">
        <f>+VLOOKUP(X901,bd_lista!$A$3:$C$590,3,FALSE)</f>
        <v>#N/A</v>
      </c>
      <c r="Z901" s="303"/>
      <c r="AA901" s="304"/>
    </row>
    <row r="902" spans="1:27" customFormat="1" ht="15" hidden="1" customHeight="1">
      <c r="A902" s="32">
        <v>1713</v>
      </c>
      <c r="B902" s="452">
        <f>+A902</f>
        <v>1713</v>
      </c>
      <c r="C902" s="250" t="str">
        <f>+VLOOKUP(A902,bd_lista!$A$3:$C$590,3,FALSE)</f>
        <v>Gobierno Autónomo Municipal de San José</v>
      </c>
      <c r="D902" s="454" t="str">
        <f>+C902</f>
        <v>Gobierno Autónomo Municipal de San José</v>
      </c>
      <c r="E902" s="245" t="s">
        <v>1311</v>
      </c>
      <c r="F902" s="246">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6">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6">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6">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6">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6">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6">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6">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6">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6">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6">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6">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6">
        <f t="shared" ca="1" si="28"/>
        <v>0</v>
      </c>
      <c r="S902" s="253"/>
      <c r="T902" s="246">
        <f ca="1">+T903</f>
        <v>0</v>
      </c>
      <c r="U902" s="245">
        <f t="shared" si="29"/>
        <v>1</v>
      </c>
      <c r="V902" s="348" t="str">
        <f>+VLOOKUP(A902,bd_lista!$A$3:$E$590,5,FALSE)</f>
        <v>Gobiernos Autonomos Municipales</v>
      </c>
      <c r="W902" s="456" t="str">
        <f>+V902</f>
        <v>Gobiernos Autonomos Municipales</v>
      </c>
      <c r="X902" s="245">
        <f>+VLOOKUP(A902,[2]Sheet1!$A$13:$D$744,4,FALSE)</f>
        <v>0</v>
      </c>
      <c r="Y902" s="245" t="e">
        <f>+VLOOKUP(X902,bd_lista!$A$3:$C$590,3,FALSE)</f>
        <v>#N/A</v>
      </c>
      <c r="Z902" s="305">
        <f>+X902</f>
        <v>0</v>
      </c>
      <c r="AA902" s="306" t="e">
        <f>+Y902</f>
        <v>#N/A</v>
      </c>
    </row>
    <row r="903" spans="1:27" customFormat="1" ht="15" hidden="1" customHeight="1">
      <c r="A903" s="32">
        <v>1713</v>
      </c>
      <c r="B903" s="453"/>
      <c r="C903" s="250" t="str">
        <f>+VLOOKUP(A903,bd_lista!$A$3:$C$590,3,FALSE)</f>
        <v>Gobierno Autónomo Municipal de San José</v>
      </c>
      <c r="D903" s="455"/>
      <c r="E903" s="247" t="s">
        <v>1312</v>
      </c>
      <c r="F903" s="248">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8">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8">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8">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8">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8">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8">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8">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8">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8">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8">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8">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8">
        <f t="shared" ca="1" si="28"/>
        <v>0</v>
      </c>
      <c r="S903" s="265">
        <f ca="1">+R902+R903</f>
        <v>0</v>
      </c>
      <c r="T903" s="248">
        <f ca="1">+S903</f>
        <v>0</v>
      </c>
      <c r="U903" s="247">
        <f t="shared" si="29"/>
        <v>2</v>
      </c>
      <c r="V903" s="348" t="str">
        <f>+VLOOKUP(A903,bd_lista!$A$3:$E$590,5,FALSE)</f>
        <v>Gobiernos Autonomos Municipales</v>
      </c>
      <c r="W903" s="457"/>
      <c r="X903" s="245">
        <f>+VLOOKUP(A903,[2]Sheet1!$A$13:$D$744,4,FALSE)</f>
        <v>0</v>
      </c>
      <c r="Y903" s="245" t="e">
        <f>+VLOOKUP(X903,bd_lista!$A$3:$C$590,3,FALSE)</f>
        <v>#N/A</v>
      </c>
      <c r="Z903" s="303"/>
      <c r="AA903" s="304"/>
    </row>
    <row r="904" spans="1:27" customFormat="1" ht="15" hidden="1" customHeight="1">
      <c r="A904" s="32">
        <v>1714</v>
      </c>
      <c r="B904" s="452">
        <f>+A904</f>
        <v>1714</v>
      </c>
      <c r="C904" s="250" t="str">
        <f>+VLOOKUP(A904,bd_lista!$A$3:$C$590,3,FALSE)</f>
        <v>Gobierno Autónomo Municipal de Pailón</v>
      </c>
      <c r="D904" s="454" t="str">
        <f>+C904</f>
        <v>Gobierno Autónomo Municipal de Pailón</v>
      </c>
      <c r="E904" s="245" t="s">
        <v>1311</v>
      </c>
      <c r="F904" s="246">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6">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6">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6">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6">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6">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6">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6">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6">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6">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6">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6">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6">
        <f t="shared" ca="1" si="28"/>
        <v>0</v>
      </c>
      <c r="S904" s="253"/>
      <c r="T904" s="246">
        <f ca="1">+T905</f>
        <v>0</v>
      </c>
      <c r="U904" s="245">
        <f t="shared" si="29"/>
        <v>1</v>
      </c>
      <c r="V904" s="348" t="str">
        <f>+VLOOKUP(A904,bd_lista!$A$3:$E$590,5,FALSE)</f>
        <v>Gobiernos Autonomos Municipales</v>
      </c>
      <c r="W904" s="456" t="str">
        <f>+V904</f>
        <v>Gobiernos Autonomos Municipales</v>
      </c>
      <c r="X904" s="245">
        <f>+VLOOKUP(A904,[2]Sheet1!$A$13:$D$744,4,FALSE)</f>
        <v>0</v>
      </c>
      <c r="Y904" s="245" t="e">
        <f>+VLOOKUP(X904,bd_lista!$A$3:$C$590,3,FALSE)</f>
        <v>#N/A</v>
      </c>
      <c r="Z904" s="305">
        <f>+X904</f>
        <v>0</v>
      </c>
      <c r="AA904" s="306" t="e">
        <f>+Y904</f>
        <v>#N/A</v>
      </c>
    </row>
    <row r="905" spans="1:27" customFormat="1" ht="15" hidden="1" customHeight="1">
      <c r="A905" s="32">
        <v>1714</v>
      </c>
      <c r="B905" s="453"/>
      <c r="C905" s="250" t="str">
        <f>+VLOOKUP(A905,bd_lista!$A$3:$C$590,3,FALSE)</f>
        <v>Gobierno Autónomo Municipal de Pailón</v>
      </c>
      <c r="D905" s="455"/>
      <c r="E905" s="247" t="s">
        <v>1312</v>
      </c>
      <c r="F905" s="248">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8">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8">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8">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8">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8">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8">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8">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8">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8">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8">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8">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8">
        <f t="shared" ca="1" si="28"/>
        <v>0</v>
      </c>
      <c r="S905" s="265">
        <f ca="1">+R904+R905</f>
        <v>0</v>
      </c>
      <c r="T905" s="248">
        <f ca="1">+S905</f>
        <v>0</v>
      </c>
      <c r="U905" s="247">
        <f t="shared" si="29"/>
        <v>2</v>
      </c>
      <c r="V905" s="348" t="str">
        <f>+VLOOKUP(A905,bd_lista!$A$3:$E$590,5,FALSE)</f>
        <v>Gobiernos Autonomos Municipales</v>
      </c>
      <c r="W905" s="457"/>
      <c r="X905" s="245">
        <f>+VLOOKUP(A905,[2]Sheet1!$A$13:$D$744,4,FALSE)</f>
        <v>0</v>
      </c>
      <c r="Y905" s="245" t="e">
        <f>+VLOOKUP(X905,bd_lista!$A$3:$C$590,3,FALSE)</f>
        <v>#N/A</v>
      </c>
      <c r="Z905" s="303"/>
      <c r="AA905" s="304"/>
    </row>
    <row r="906" spans="1:27" customFormat="1" ht="15" hidden="1" customHeight="1">
      <c r="A906" s="32">
        <v>1715</v>
      </c>
      <c r="B906" s="452">
        <f>+A906</f>
        <v>1715</v>
      </c>
      <c r="C906" s="250" t="str">
        <f>+VLOOKUP(A906,bd_lista!$A$3:$C$590,3,FALSE)</f>
        <v>Gobierno Autónomo Municipal de Roboré</v>
      </c>
      <c r="D906" s="454" t="str">
        <f>+C906</f>
        <v>Gobierno Autónomo Municipal de Roboré</v>
      </c>
      <c r="E906" s="245" t="s">
        <v>1311</v>
      </c>
      <c r="F906" s="246">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6">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6">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6">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6">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6">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6">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6">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6">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6">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6">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6">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6">
        <f t="shared" ca="1" si="28"/>
        <v>0</v>
      </c>
      <c r="S906" s="253"/>
      <c r="T906" s="246">
        <f ca="1">+T907</f>
        <v>0</v>
      </c>
      <c r="U906" s="245">
        <f t="shared" si="29"/>
        <v>1</v>
      </c>
      <c r="V906" s="348" t="str">
        <f>+VLOOKUP(A906,bd_lista!$A$3:$E$590,5,FALSE)</f>
        <v>Gobiernos Autonomos Municipales</v>
      </c>
      <c r="W906" s="456" t="str">
        <f>+V906</f>
        <v>Gobiernos Autonomos Municipales</v>
      </c>
      <c r="X906" s="245">
        <f>+VLOOKUP(A906,[2]Sheet1!$A$13:$D$744,4,FALSE)</f>
        <v>0</v>
      </c>
      <c r="Y906" s="245" t="e">
        <f>+VLOOKUP(X906,bd_lista!$A$3:$C$590,3,FALSE)</f>
        <v>#N/A</v>
      </c>
      <c r="Z906" s="305">
        <f>+X906</f>
        <v>0</v>
      </c>
      <c r="AA906" s="306" t="e">
        <f>+Y906</f>
        <v>#N/A</v>
      </c>
    </row>
    <row r="907" spans="1:27" customFormat="1" ht="15" hidden="1" customHeight="1">
      <c r="A907" s="32">
        <v>1715</v>
      </c>
      <c r="B907" s="453"/>
      <c r="C907" s="250" t="str">
        <f>+VLOOKUP(A907,bd_lista!$A$3:$C$590,3,FALSE)</f>
        <v>Gobierno Autónomo Municipal de Roboré</v>
      </c>
      <c r="D907" s="455"/>
      <c r="E907" s="247" t="s">
        <v>1312</v>
      </c>
      <c r="F907" s="248">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8">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8">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8">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8">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8">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8">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8">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8">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8">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8">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8">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8">
        <f t="shared" ca="1" si="28"/>
        <v>0</v>
      </c>
      <c r="S907" s="265">
        <f ca="1">+R906+R907</f>
        <v>0</v>
      </c>
      <c r="T907" s="248">
        <f ca="1">+S907</f>
        <v>0</v>
      </c>
      <c r="U907" s="247">
        <f t="shared" si="29"/>
        <v>2</v>
      </c>
      <c r="V907" s="348" t="str">
        <f>+VLOOKUP(A907,bd_lista!$A$3:$E$590,5,FALSE)</f>
        <v>Gobiernos Autonomos Municipales</v>
      </c>
      <c r="W907" s="457"/>
      <c r="X907" s="245">
        <f>+VLOOKUP(A907,[2]Sheet1!$A$13:$D$744,4,FALSE)</f>
        <v>0</v>
      </c>
      <c r="Y907" s="245" t="e">
        <f>+VLOOKUP(X907,bd_lista!$A$3:$C$590,3,FALSE)</f>
        <v>#N/A</v>
      </c>
      <c r="Z907" s="303"/>
      <c r="AA907" s="304"/>
    </row>
    <row r="908" spans="1:27" customFormat="1" ht="15" hidden="1" customHeight="1">
      <c r="A908" s="32">
        <v>1716</v>
      </c>
      <c r="B908" s="452">
        <f>+A908</f>
        <v>1716</v>
      </c>
      <c r="C908" s="250" t="str">
        <f>+VLOOKUP(A908,bd_lista!$A$3:$C$590,3,FALSE)</f>
        <v>Gobierno Autónomo Municipal de Portachuelo</v>
      </c>
      <c r="D908" s="454" t="str">
        <f>+C908</f>
        <v>Gobierno Autónomo Municipal de Portachuelo</v>
      </c>
      <c r="E908" s="245" t="s">
        <v>1311</v>
      </c>
      <c r="F908" s="246">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6">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6">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6">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6">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6">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6">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6">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6">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6">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6">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6">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6">
        <f t="shared" ca="1" si="28"/>
        <v>0</v>
      </c>
      <c r="S908" s="253"/>
      <c r="T908" s="246">
        <f ca="1">+T909</f>
        <v>0</v>
      </c>
      <c r="U908" s="245">
        <f t="shared" si="29"/>
        <v>1</v>
      </c>
      <c r="V908" s="348" t="str">
        <f>+VLOOKUP(A908,bd_lista!$A$3:$E$590,5,FALSE)</f>
        <v>Gobiernos Autonomos Municipales</v>
      </c>
      <c r="W908" s="456" t="str">
        <f>+V908</f>
        <v>Gobiernos Autonomos Municipales</v>
      </c>
      <c r="X908" s="245">
        <f>+VLOOKUP(A908,[2]Sheet1!$A$13:$D$744,4,FALSE)</f>
        <v>0</v>
      </c>
      <c r="Y908" s="245" t="e">
        <f>+VLOOKUP(X908,bd_lista!$A$3:$C$590,3,FALSE)</f>
        <v>#N/A</v>
      </c>
      <c r="Z908" s="305">
        <f>+X908</f>
        <v>0</v>
      </c>
      <c r="AA908" s="306" t="e">
        <f>+Y908</f>
        <v>#N/A</v>
      </c>
    </row>
    <row r="909" spans="1:27" customFormat="1" ht="15" hidden="1" customHeight="1">
      <c r="A909" s="32">
        <v>1716</v>
      </c>
      <c r="B909" s="453"/>
      <c r="C909" s="250" t="str">
        <f>+VLOOKUP(A909,bd_lista!$A$3:$C$590,3,FALSE)</f>
        <v>Gobierno Autónomo Municipal de Portachuelo</v>
      </c>
      <c r="D909" s="455"/>
      <c r="E909" s="247" t="s">
        <v>1312</v>
      </c>
      <c r="F909" s="248">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8">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8">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8">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8">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8">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8">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8">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8">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8">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8">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8">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8">
        <f t="shared" ca="1" si="28"/>
        <v>0</v>
      </c>
      <c r="S909" s="265">
        <f ca="1">+R908+R909</f>
        <v>0</v>
      </c>
      <c r="T909" s="248">
        <f ca="1">+S909</f>
        <v>0</v>
      </c>
      <c r="U909" s="247">
        <f t="shared" si="29"/>
        <v>2</v>
      </c>
      <c r="V909" s="348" t="str">
        <f>+VLOOKUP(A909,bd_lista!$A$3:$E$590,5,FALSE)</f>
        <v>Gobiernos Autonomos Municipales</v>
      </c>
      <c r="W909" s="457"/>
      <c r="X909" s="245">
        <f>+VLOOKUP(A909,[2]Sheet1!$A$13:$D$744,4,FALSE)</f>
        <v>0</v>
      </c>
      <c r="Y909" s="245" t="e">
        <f>+VLOOKUP(X909,bd_lista!$A$3:$C$590,3,FALSE)</f>
        <v>#N/A</v>
      </c>
      <c r="Z909" s="303"/>
      <c r="AA909" s="304"/>
    </row>
    <row r="910" spans="1:27" customFormat="1" ht="15" hidden="1" customHeight="1">
      <c r="A910" s="32">
        <v>1717</v>
      </c>
      <c r="B910" s="452">
        <f>+A910</f>
        <v>1717</v>
      </c>
      <c r="C910" s="250" t="str">
        <f>+VLOOKUP(A910,bd_lista!$A$3:$C$590,3,FALSE)</f>
        <v>Gobierno Autónomo Municipal de Santa Rosa del Sara</v>
      </c>
      <c r="D910" s="454" t="str">
        <f>+C910</f>
        <v>Gobierno Autónomo Municipal de Santa Rosa del Sara</v>
      </c>
      <c r="E910" s="245" t="s">
        <v>1311</v>
      </c>
      <c r="F910" s="246">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6">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6">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6">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6">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6">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6">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6">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6">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6">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6">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6">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6">
        <f t="shared" ca="1" si="28"/>
        <v>0</v>
      </c>
      <c r="S910" s="253"/>
      <c r="T910" s="246">
        <f ca="1">+T911</f>
        <v>0</v>
      </c>
      <c r="U910" s="245">
        <f t="shared" si="29"/>
        <v>1</v>
      </c>
      <c r="V910" s="348" t="str">
        <f>+VLOOKUP(A910,bd_lista!$A$3:$E$590,5,FALSE)</f>
        <v>Gobiernos Autonomos Municipales</v>
      </c>
      <c r="W910" s="456" t="str">
        <f>+V910</f>
        <v>Gobiernos Autonomos Municipales</v>
      </c>
      <c r="X910" s="245">
        <f>+VLOOKUP(A910,[2]Sheet1!$A$13:$D$744,4,FALSE)</f>
        <v>0</v>
      </c>
      <c r="Y910" s="245" t="e">
        <f>+VLOOKUP(X910,bd_lista!$A$3:$C$590,3,FALSE)</f>
        <v>#N/A</v>
      </c>
      <c r="Z910" s="305">
        <f>+X910</f>
        <v>0</v>
      </c>
      <c r="AA910" s="306" t="e">
        <f>+Y910</f>
        <v>#N/A</v>
      </c>
    </row>
    <row r="911" spans="1:27" customFormat="1" ht="15" hidden="1" customHeight="1">
      <c r="A911" s="32">
        <v>1717</v>
      </c>
      <c r="B911" s="453"/>
      <c r="C911" s="250" t="str">
        <f>+VLOOKUP(A911,bd_lista!$A$3:$C$590,3,FALSE)</f>
        <v>Gobierno Autónomo Municipal de Santa Rosa del Sara</v>
      </c>
      <c r="D911" s="455"/>
      <c r="E911" s="247" t="s">
        <v>1312</v>
      </c>
      <c r="F911" s="248">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8">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8">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8">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8">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8">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8">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8">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8">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8">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8">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8">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8">
        <f t="shared" ca="1" si="28"/>
        <v>0</v>
      </c>
      <c r="S911" s="265">
        <f ca="1">+R910+R911</f>
        <v>0</v>
      </c>
      <c r="T911" s="248">
        <f ca="1">+S911</f>
        <v>0</v>
      </c>
      <c r="U911" s="247">
        <f t="shared" si="29"/>
        <v>2</v>
      </c>
      <c r="V911" s="348" t="str">
        <f>+VLOOKUP(A911,bd_lista!$A$3:$E$590,5,FALSE)</f>
        <v>Gobiernos Autonomos Municipales</v>
      </c>
      <c r="W911" s="457"/>
      <c r="X911" s="245">
        <f>+VLOOKUP(A911,[2]Sheet1!$A$13:$D$744,4,FALSE)</f>
        <v>0</v>
      </c>
      <c r="Y911" s="245" t="e">
        <f>+VLOOKUP(X911,bd_lista!$A$3:$C$590,3,FALSE)</f>
        <v>#N/A</v>
      </c>
      <c r="Z911" s="303"/>
      <c r="AA911" s="304"/>
    </row>
    <row r="912" spans="1:27" customFormat="1" ht="15" hidden="1" customHeight="1">
      <c r="A912" s="32">
        <v>1718</v>
      </c>
      <c r="B912" s="452">
        <f>+A912</f>
        <v>1718</v>
      </c>
      <c r="C912" s="250" t="str">
        <f>+VLOOKUP(A912,bd_lista!$A$3:$C$590,3,FALSE)</f>
        <v>Gobierno Autónomo Municipal de Lagunillas</v>
      </c>
      <c r="D912" s="454" t="str">
        <f>+C912</f>
        <v>Gobierno Autónomo Municipal de Lagunillas</v>
      </c>
      <c r="E912" s="245" t="s">
        <v>1311</v>
      </c>
      <c r="F912" s="246">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6">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6">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6">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6">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6">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6">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6">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6">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6">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6">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6">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6">
        <f t="shared" ca="1" si="28"/>
        <v>0</v>
      </c>
      <c r="S912" s="253"/>
      <c r="T912" s="246">
        <f ca="1">+T913</f>
        <v>0</v>
      </c>
      <c r="U912" s="245">
        <f t="shared" si="29"/>
        <v>1</v>
      </c>
      <c r="V912" s="348" t="str">
        <f>+VLOOKUP(A912,bd_lista!$A$3:$E$590,5,FALSE)</f>
        <v>Gobiernos Autonomos Municipales</v>
      </c>
      <c r="W912" s="456" t="str">
        <f>+V912</f>
        <v>Gobiernos Autonomos Municipales</v>
      </c>
      <c r="X912" s="245">
        <f>+VLOOKUP(A912,[2]Sheet1!$A$13:$D$744,4,FALSE)</f>
        <v>0</v>
      </c>
      <c r="Y912" s="245" t="e">
        <f>+VLOOKUP(X912,bd_lista!$A$3:$C$590,3,FALSE)</f>
        <v>#N/A</v>
      </c>
      <c r="Z912" s="305">
        <f>+X912</f>
        <v>0</v>
      </c>
      <c r="AA912" s="306" t="e">
        <f>+Y912</f>
        <v>#N/A</v>
      </c>
    </row>
    <row r="913" spans="1:27" customFormat="1" ht="15" hidden="1" customHeight="1">
      <c r="A913" s="32">
        <v>1718</v>
      </c>
      <c r="B913" s="453"/>
      <c r="C913" s="250" t="str">
        <f>+VLOOKUP(A913,bd_lista!$A$3:$C$590,3,FALSE)</f>
        <v>Gobierno Autónomo Municipal de Lagunillas</v>
      </c>
      <c r="D913" s="455"/>
      <c r="E913" s="247" t="s">
        <v>1312</v>
      </c>
      <c r="F913" s="248">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8">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8">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8">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8">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8">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8">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8">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8">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8">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8">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8">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8">
        <f t="shared" ca="1" si="28"/>
        <v>0</v>
      </c>
      <c r="S913" s="265">
        <f ca="1">+R912+R913</f>
        <v>0</v>
      </c>
      <c r="T913" s="248">
        <f ca="1">+S913</f>
        <v>0</v>
      </c>
      <c r="U913" s="247">
        <f t="shared" si="29"/>
        <v>2</v>
      </c>
      <c r="V913" s="348" t="str">
        <f>+VLOOKUP(A913,bd_lista!$A$3:$E$590,5,FALSE)</f>
        <v>Gobiernos Autonomos Municipales</v>
      </c>
      <c r="W913" s="457"/>
      <c r="X913" s="245">
        <f>+VLOOKUP(A913,[2]Sheet1!$A$13:$D$744,4,FALSE)</f>
        <v>0</v>
      </c>
      <c r="Y913" s="245" t="e">
        <f>+VLOOKUP(X913,bd_lista!$A$3:$C$590,3,FALSE)</f>
        <v>#N/A</v>
      </c>
      <c r="Z913" s="303"/>
      <c r="AA913" s="304"/>
    </row>
    <row r="914" spans="1:27" customFormat="1" ht="15" hidden="1" customHeight="1">
      <c r="A914" s="32">
        <v>1720</v>
      </c>
      <c r="B914" s="452">
        <f>+A914</f>
        <v>1720</v>
      </c>
      <c r="C914" s="250" t="str">
        <f>+VLOOKUP(A914,bd_lista!$A$3:$C$590,3,FALSE)</f>
        <v>Gobierno Autónomo Municipal de Cabezas</v>
      </c>
      <c r="D914" s="454" t="str">
        <f>+C914</f>
        <v>Gobierno Autónomo Municipal de Cabezas</v>
      </c>
      <c r="E914" s="245" t="s">
        <v>1311</v>
      </c>
      <c r="F914" s="246">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6">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6">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6">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6">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6">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6">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6">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6">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6">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6">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6">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6">
        <f t="shared" ca="1" si="28"/>
        <v>0</v>
      </c>
      <c r="S914" s="253"/>
      <c r="T914" s="246">
        <f ca="1">+T915</f>
        <v>0</v>
      </c>
      <c r="U914" s="245">
        <f t="shared" si="29"/>
        <v>1</v>
      </c>
      <c r="V914" s="348" t="str">
        <f>+VLOOKUP(A914,bd_lista!$A$3:$E$590,5,FALSE)</f>
        <v>Gobiernos Autonomos Municipales</v>
      </c>
      <c r="W914" s="456" t="str">
        <f>+V914</f>
        <v>Gobiernos Autonomos Municipales</v>
      </c>
      <c r="X914" s="245">
        <f>+VLOOKUP(A914,[2]Sheet1!$A$13:$D$744,4,FALSE)</f>
        <v>0</v>
      </c>
      <c r="Y914" s="245" t="e">
        <f>+VLOOKUP(X914,bd_lista!$A$3:$C$590,3,FALSE)</f>
        <v>#N/A</v>
      </c>
      <c r="Z914" s="305">
        <f>+X914</f>
        <v>0</v>
      </c>
      <c r="AA914" s="306" t="e">
        <f>+Y914</f>
        <v>#N/A</v>
      </c>
    </row>
    <row r="915" spans="1:27" customFormat="1" ht="15" hidden="1" customHeight="1">
      <c r="A915" s="32">
        <v>1720</v>
      </c>
      <c r="B915" s="453"/>
      <c r="C915" s="250" t="str">
        <f>+VLOOKUP(A915,bd_lista!$A$3:$C$590,3,FALSE)</f>
        <v>Gobierno Autónomo Municipal de Cabezas</v>
      </c>
      <c r="D915" s="455"/>
      <c r="E915" s="247" t="s">
        <v>1312</v>
      </c>
      <c r="F915" s="248">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8">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8">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8">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8">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8">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8">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8">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8">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8">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8">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8">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8">
        <f t="shared" ca="1" si="28"/>
        <v>0</v>
      </c>
      <c r="S915" s="265">
        <f ca="1">+R914+R915</f>
        <v>0</v>
      </c>
      <c r="T915" s="248">
        <f ca="1">+S915</f>
        <v>0</v>
      </c>
      <c r="U915" s="247">
        <f t="shared" si="29"/>
        <v>2</v>
      </c>
      <c r="V915" s="348" t="str">
        <f>+VLOOKUP(A915,bd_lista!$A$3:$E$590,5,FALSE)</f>
        <v>Gobiernos Autonomos Municipales</v>
      </c>
      <c r="W915" s="457"/>
      <c r="X915" s="245">
        <f>+VLOOKUP(A915,[2]Sheet1!$A$13:$D$744,4,FALSE)</f>
        <v>0</v>
      </c>
      <c r="Y915" s="245" t="e">
        <f>+VLOOKUP(X915,bd_lista!$A$3:$C$590,3,FALSE)</f>
        <v>#N/A</v>
      </c>
      <c r="Z915" s="303"/>
      <c r="AA915" s="304"/>
    </row>
    <row r="916" spans="1:27" customFormat="1" ht="15" hidden="1" customHeight="1">
      <c r="A916" s="32">
        <v>1721</v>
      </c>
      <c r="B916" s="452">
        <f>+A916</f>
        <v>1721</v>
      </c>
      <c r="C916" s="250" t="str">
        <f>+VLOOKUP(A916,bd_lista!$A$3:$C$590,3,FALSE)</f>
        <v>Gobierno Autónomo Municipal de Cuevo</v>
      </c>
      <c r="D916" s="454" t="str">
        <f>+C916</f>
        <v>Gobierno Autónomo Municipal de Cuevo</v>
      </c>
      <c r="E916" s="245" t="s">
        <v>1311</v>
      </c>
      <c r="F916" s="246">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6">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6">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6">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6">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6">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6">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6">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6">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6">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6">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6">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6">
        <f t="shared" ca="1" si="28"/>
        <v>0</v>
      </c>
      <c r="S916" s="253"/>
      <c r="T916" s="246">
        <f ca="1">+T917</f>
        <v>0</v>
      </c>
      <c r="U916" s="245">
        <f t="shared" si="29"/>
        <v>1</v>
      </c>
      <c r="V916" s="348" t="str">
        <f>+VLOOKUP(A916,bd_lista!$A$3:$E$590,5,FALSE)</f>
        <v>Gobiernos Autonomos Municipales</v>
      </c>
      <c r="W916" s="456" t="str">
        <f>+V916</f>
        <v>Gobiernos Autonomos Municipales</v>
      </c>
      <c r="X916" s="245">
        <f>+VLOOKUP(A916,[2]Sheet1!$A$13:$D$744,4,FALSE)</f>
        <v>0</v>
      </c>
      <c r="Y916" s="245" t="e">
        <f>+VLOOKUP(X916,bd_lista!$A$3:$C$590,3,FALSE)</f>
        <v>#N/A</v>
      </c>
      <c r="Z916" s="305">
        <f>+X916</f>
        <v>0</v>
      </c>
      <c r="AA916" s="306" t="e">
        <f>+Y916</f>
        <v>#N/A</v>
      </c>
    </row>
    <row r="917" spans="1:27" customFormat="1" ht="15" hidden="1" customHeight="1">
      <c r="A917" s="32">
        <v>1721</v>
      </c>
      <c r="B917" s="453"/>
      <c r="C917" s="250" t="str">
        <f>+VLOOKUP(A917,bd_lista!$A$3:$C$590,3,FALSE)</f>
        <v>Gobierno Autónomo Municipal de Cuevo</v>
      </c>
      <c r="D917" s="455"/>
      <c r="E917" s="247" t="s">
        <v>1312</v>
      </c>
      <c r="F917" s="248">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8">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8">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8">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8">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8">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8">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8">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8">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8">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8">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8">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8">
        <f t="shared" ca="1" si="28"/>
        <v>0</v>
      </c>
      <c r="S917" s="265">
        <f ca="1">+R916+R917</f>
        <v>0</v>
      </c>
      <c r="T917" s="248">
        <f ca="1">+S917</f>
        <v>0</v>
      </c>
      <c r="U917" s="247">
        <f t="shared" si="29"/>
        <v>2</v>
      </c>
      <c r="V917" s="348" t="str">
        <f>+VLOOKUP(A917,bd_lista!$A$3:$E$590,5,FALSE)</f>
        <v>Gobiernos Autonomos Municipales</v>
      </c>
      <c r="W917" s="457"/>
      <c r="X917" s="245">
        <f>+VLOOKUP(A917,[2]Sheet1!$A$13:$D$744,4,FALSE)</f>
        <v>0</v>
      </c>
      <c r="Y917" s="245" t="e">
        <f>+VLOOKUP(X917,bd_lista!$A$3:$C$590,3,FALSE)</f>
        <v>#N/A</v>
      </c>
      <c r="Z917" s="303"/>
      <c r="AA917" s="304"/>
    </row>
    <row r="918" spans="1:27" customFormat="1" ht="15" hidden="1" customHeight="1">
      <c r="A918" s="32">
        <v>1722</v>
      </c>
      <c r="B918" s="452">
        <f>+A918</f>
        <v>1722</v>
      </c>
      <c r="C918" s="250" t="str">
        <f>+VLOOKUP(A918,bd_lista!$A$3:$C$590,3,FALSE)</f>
        <v>Gobierno Autónomo Municipal de Gutiérrez</v>
      </c>
      <c r="D918" s="454" t="str">
        <f>+C918</f>
        <v>Gobierno Autónomo Municipal de Gutiérrez</v>
      </c>
      <c r="E918" s="245" t="s">
        <v>1311</v>
      </c>
      <c r="F918" s="246">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6">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6">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6">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6">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6">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6">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6">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6">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6">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6">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6">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6">
        <f t="shared" ca="1" si="28"/>
        <v>0</v>
      </c>
      <c r="S918" s="253"/>
      <c r="T918" s="246">
        <f ca="1">+T919</f>
        <v>0</v>
      </c>
      <c r="U918" s="245">
        <f t="shared" si="29"/>
        <v>1</v>
      </c>
      <c r="V918" s="348" t="str">
        <f>+VLOOKUP(A918,bd_lista!$A$3:$E$590,5,FALSE)</f>
        <v>Gobiernos Autonomos Municipales</v>
      </c>
      <c r="W918" s="456" t="str">
        <f>+V918</f>
        <v>Gobiernos Autonomos Municipales</v>
      </c>
      <c r="X918" s="245">
        <f>+VLOOKUP(A918,[2]Sheet1!$A$13:$D$744,4,FALSE)</f>
        <v>0</v>
      </c>
      <c r="Y918" s="245" t="e">
        <f>+VLOOKUP(X918,bd_lista!$A$3:$C$590,3,FALSE)</f>
        <v>#N/A</v>
      </c>
      <c r="Z918" s="305">
        <f>+X918</f>
        <v>0</v>
      </c>
      <c r="AA918" s="306" t="e">
        <f>+Y918</f>
        <v>#N/A</v>
      </c>
    </row>
    <row r="919" spans="1:27" customFormat="1" ht="15" hidden="1" customHeight="1">
      <c r="A919" s="32">
        <v>1722</v>
      </c>
      <c r="B919" s="453"/>
      <c r="C919" s="250" t="str">
        <f>+VLOOKUP(A919,bd_lista!$A$3:$C$590,3,FALSE)</f>
        <v>Gobierno Autónomo Municipal de Gutiérrez</v>
      </c>
      <c r="D919" s="455"/>
      <c r="E919" s="247" t="s">
        <v>1312</v>
      </c>
      <c r="F919" s="248">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8">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8">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8">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8">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8">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8">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8">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8">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8">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8">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8">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8">
        <f t="shared" ca="1" si="28"/>
        <v>0</v>
      </c>
      <c r="S919" s="265">
        <f ca="1">+R918+R919</f>
        <v>0</v>
      </c>
      <c r="T919" s="248">
        <f ca="1">+S919</f>
        <v>0</v>
      </c>
      <c r="U919" s="247">
        <f t="shared" si="29"/>
        <v>2</v>
      </c>
      <c r="V919" s="348" t="str">
        <f>+VLOOKUP(A919,bd_lista!$A$3:$E$590,5,FALSE)</f>
        <v>Gobiernos Autonomos Municipales</v>
      </c>
      <c r="W919" s="457"/>
      <c r="X919" s="245">
        <f>+VLOOKUP(A919,[2]Sheet1!$A$13:$D$744,4,FALSE)</f>
        <v>0</v>
      </c>
      <c r="Y919" s="245" t="e">
        <f>+VLOOKUP(X919,bd_lista!$A$3:$C$590,3,FALSE)</f>
        <v>#N/A</v>
      </c>
      <c r="Z919" s="303"/>
      <c r="AA919" s="304"/>
    </row>
    <row r="920" spans="1:27" customFormat="1" ht="15" hidden="1" customHeight="1">
      <c r="A920" s="32">
        <v>1723</v>
      </c>
      <c r="B920" s="452">
        <f>+A920</f>
        <v>1723</v>
      </c>
      <c r="C920" s="250" t="str">
        <f>+VLOOKUP(A920,bd_lista!$A$3:$C$590,3,FALSE)</f>
        <v>Gobierno Autónomo Municipal de Camiri</v>
      </c>
      <c r="D920" s="454" t="str">
        <f>+C920</f>
        <v>Gobierno Autónomo Municipal de Camiri</v>
      </c>
      <c r="E920" s="245" t="s">
        <v>1311</v>
      </c>
      <c r="F920" s="246">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6">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6">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6">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6">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6">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6">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6">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6">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6">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6">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6">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6">
        <f t="shared" ca="1" si="28"/>
        <v>0</v>
      </c>
      <c r="S920" s="253"/>
      <c r="T920" s="246">
        <f ca="1">+T921</f>
        <v>0</v>
      </c>
      <c r="U920" s="245">
        <f t="shared" si="29"/>
        <v>1</v>
      </c>
      <c r="V920" s="348" t="str">
        <f>+VLOOKUP(A920,bd_lista!$A$3:$E$590,5,FALSE)</f>
        <v>Gobiernos Autonomos Municipales</v>
      </c>
      <c r="W920" s="456" t="str">
        <f>+V920</f>
        <v>Gobiernos Autonomos Municipales</v>
      </c>
      <c r="X920" s="245">
        <f>+VLOOKUP(A920,[2]Sheet1!$A$13:$D$744,4,FALSE)</f>
        <v>0</v>
      </c>
      <c r="Y920" s="245" t="e">
        <f>+VLOOKUP(X920,bd_lista!$A$3:$C$590,3,FALSE)</f>
        <v>#N/A</v>
      </c>
      <c r="Z920" s="305">
        <f>+X920</f>
        <v>0</v>
      </c>
      <c r="AA920" s="306" t="e">
        <f>+Y920</f>
        <v>#N/A</v>
      </c>
    </row>
    <row r="921" spans="1:27" customFormat="1" ht="15" hidden="1" customHeight="1">
      <c r="A921" s="32">
        <v>1723</v>
      </c>
      <c r="B921" s="453"/>
      <c r="C921" s="250" t="str">
        <f>+VLOOKUP(A921,bd_lista!$A$3:$C$590,3,FALSE)</f>
        <v>Gobierno Autónomo Municipal de Camiri</v>
      </c>
      <c r="D921" s="455"/>
      <c r="E921" s="247" t="s">
        <v>1312</v>
      </c>
      <c r="F921" s="248">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8">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8">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8">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8">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8">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8">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8">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8">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8">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8">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8">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8">
        <f t="shared" ca="1" si="28"/>
        <v>0</v>
      </c>
      <c r="S921" s="265">
        <f ca="1">+R920+R921</f>
        <v>0</v>
      </c>
      <c r="T921" s="248">
        <f ca="1">+S921</f>
        <v>0</v>
      </c>
      <c r="U921" s="247">
        <f t="shared" si="29"/>
        <v>2</v>
      </c>
      <c r="V921" s="348" t="str">
        <f>+VLOOKUP(A921,bd_lista!$A$3:$E$590,5,FALSE)</f>
        <v>Gobiernos Autonomos Municipales</v>
      </c>
      <c r="W921" s="457"/>
      <c r="X921" s="245">
        <f>+VLOOKUP(A921,[2]Sheet1!$A$13:$D$744,4,FALSE)</f>
        <v>0</v>
      </c>
      <c r="Y921" s="245" t="e">
        <f>+VLOOKUP(X921,bd_lista!$A$3:$C$590,3,FALSE)</f>
        <v>#N/A</v>
      </c>
      <c r="Z921" s="303"/>
      <c r="AA921" s="304"/>
    </row>
    <row r="922" spans="1:27" customFormat="1" ht="15" hidden="1" customHeight="1">
      <c r="A922" s="32">
        <v>1724</v>
      </c>
      <c r="B922" s="452">
        <f>+A922</f>
        <v>1724</v>
      </c>
      <c r="C922" s="250" t="str">
        <f>+VLOOKUP(A922,bd_lista!$A$3:$C$590,3,FALSE)</f>
        <v>Gobierno Autónomo Municipal de Boyuibe</v>
      </c>
      <c r="D922" s="454" t="str">
        <f>+C922</f>
        <v>Gobierno Autónomo Municipal de Boyuibe</v>
      </c>
      <c r="E922" s="245" t="s">
        <v>1311</v>
      </c>
      <c r="F922" s="246">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6">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6">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6">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6">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6">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6">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6">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6">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6">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6">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6">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6">
        <f t="shared" ca="1" si="28"/>
        <v>0</v>
      </c>
      <c r="S922" s="253"/>
      <c r="T922" s="246">
        <f ca="1">+T923</f>
        <v>0</v>
      </c>
      <c r="U922" s="245">
        <f t="shared" si="29"/>
        <v>1</v>
      </c>
      <c r="V922" s="348" t="str">
        <f>+VLOOKUP(A922,bd_lista!$A$3:$E$590,5,FALSE)</f>
        <v>Gobiernos Autonomos Municipales</v>
      </c>
      <c r="W922" s="456" t="str">
        <f>+V922</f>
        <v>Gobiernos Autonomos Municipales</v>
      </c>
      <c r="X922" s="245">
        <f>+VLOOKUP(A922,[2]Sheet1!$A$13:$D$744,4,FALSE)</f>
        <v>0</v>
      </c>
      <c r="Y922" s="245" t="e">
        <f>+VLOOKUP(X922,bd_lista!$A$3:$C$590,3,FALSE)</f>
        <v>#N/A</v>
      </c>
      <c r="Z922" s="305">
        <f>+X922</f>
        <v>0</v>
      </c>
      <c r="AA922" s="306" t="e">
        <f>+Y922</f>
        <v>#N/A</v>
      </c>
    </row>
    <row r="923" spans="1:27" customFormat="1" ht="15" hidden="1" customHeight="1">
      <c r="A923" s="32">
        <v>1724</v>
      </c>
      <c r="B923" s="453"/>
      <c r="C923" s="250" t="str">
        <f>+VLOOKUP(A923,bd_lista!$A$3:$C$590,3,FALSE)</f>
        <v>Gobierno Autónomo Municipal de Boyuibe</v>
      </c>
      <c r="D923" s="455"/>
      <c r="E923" s="247" t="s">
        <v>1312</v>
      </c>
      <c r="F923" s="248">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8">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8">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8">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8">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8">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8">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8">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8">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8">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8">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8">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8">
        <f t="shared" ca="1" si="28"/>
        <v>0</v>
      </c>
      <c r="S923" s="265">
        <f ca="1">+R922+R923</f>
        <v>0</v>
      </c>
      <c r="T923" s="248">
        <f ca="1">+S923</f>
        <v>0</v>
      </c>
      <c r="U923" s="247">
        <f t="shared" si="29"/>
        <v>2</v>
      </c>
      <c r="V923" s="348" t="str">
        <f>+VLOOKUP(A923,bd_lista!$A$3:$E$590,5,FALSE)</f>
        <v>Gobiernos Autonomos Municipales</v>
      </c>
      <c r="W923" s="457"/>
      <c r="X923" s="245">
        <f>+VLOOKUP(A923,[2]Sheet1!$A$13:$D$744,4,FALSE)</f>
        <v>0</v>
      </c>
      <c r="Y923" s="245" t="e">
        <f>+VLOOKUP(X923,bd_lista!$A$3:$C$590,3,FALSE)</f>
        <v>#N/A</v>
      </c>
      <c r="Z923" s="303"/>
      <c r="AA923" s="304"/>
    </row>
    <row r="924" spans="1:27" customFormat="1" ht="15" hidden="1" customHeight="1">
      <c r="A924" s="32">
        <v>1725</v>
      </c>
      <c r="B924" s="452">
        <f>+A924</f>
        <v>1725</v>
      </c>
      <c r="C924" s="250" t="str">
        <f>+VLOOKUP(A924,bd_lista!$A$3:$C$590,3,FALSE)</f>
        <v>Gobierno Autónomo Municipal de Vallegrande</v>
      </c>
      <c r="D924" s="454" t="str">
        <f>+C924</f>
        <v>Gobierno Autónomo Municipal de Vallegrande</v>
      </c>
      <c r="E924" s="245" t="s">
        <v>1311</v>
      </c>
      <c r="F924" s="246">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6">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6">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6">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6">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6">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6">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6">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6">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6">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6">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6">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6">
        <f t="shared" ref="R924:R987" ca="1" si="30">+SUM(F924:Q924)</f>
        <v>0</v>
      </c>
      <c r="S924" s="253"/>
      <c r="T924" s="246">
        <f ca="1">+T925</f>
        <v>0</v>
      </c>
      <c r="U924" s="245">
        <f t="shared" ref="U924:U987" si="31">+IF(E924="Débitos",1,2)</f>
        <v>1</v>
      </c>
      <c r="V924" s="348" t="str">
        <f>+VLOOKUP(A924,bd_lista!$A$3:$E$590,5,FALSE)</f>
        <v>Gobiernos Autonomos Municipales</v>
      </c>
      <c r="W924" s="456" t="str">
        <f>+V924</f>
        <v>Gobiernos Autonomos Municipales</v>
      </c>
      <c r="X924" s="245">
        <f>+VLOOKUP(A924,[2]Sheet1!$A$13:$D$744,4,FALSE)</f>
        <v>0</v>
      </c>
      <c r="Y924" s="245" t="e">
        <f>+VLOOKUP(X924,bd_lista!$A$3:$C$590,3,FALSE)</f>
        <v>#N/A</v>
      </c>
      <c r="Z924" s="305">
        <f>+X924</f>
        <v>0</v>
      </c>
      <c r="AA924" s="306" t="e">
        <f>+Y924</f>
        <v>#N/A</v>
      </c>
    </row>
    <row r="925" spans="1:27" customFormat="1" ht="15" hidden="1" customHeight="1">
      <c r="A925" s="32">
        <v>1725</v>
      </c>
      <c r="B925" s="453"/>
      <c r="C925" s="250" t="str">
        <f>+VLOOKUP(A925,bd_lista!$A$3:$C$590,3,FALSE)</f>
        <v>Gobierno Autónomo Municipal de Vallegrande</v>
      </c>
      <c r="D925" s="455"/>
      <c r="E925" s="247" t="s">
        <v>1312</v>
      </c>
      <c r="F925" s="248">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8">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8">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8">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8">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8">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8">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8">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8">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8">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8">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8">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8">
        <f t="shared" ca="1" si="30"/>
        <v>0</v>
      </c>
      <c r="S925" s="265">
        <f ca="1">+R924+R925</f>
        <v>0</v>
      </c>
      <c r="T925" s="248">
        <f ca="1">+S925</f>
        <v>0</v>
      </c>
      <c r="U925" s="247">
        <f t="shared" si="31"/>
        <v>2</v>
      </c>
      <c r="V925" s="348" t="str">
        <f>+VLOOKUP(A925,bd_lista!$A$3:$E$590,5,FALSE)</f>
        <v>Gobiernos Autonomos Municipales</v>
      </c>
      <c r="W925" s="457"/>
      <c r="X925" s="245">
        <f>+VLOOKUP(A925,[2]Sheet1!$A$13:$D$744,4,FALSE)</f>
        <v>0</v>
      </c>
      <c r="Y925" s="245" t="e">
        <f>+VLOOKUP(X925,bd_lista!$A$3:$C$590,3,FALSE)</f>
        <v>#N/A</v>
      </c>
      <c r="Z925" s="303"/>
      <c r="AA925" s="304"/>
    </row>
    <row r="926" spans="1:27" customFormat="1" ht="15" hidden="1" customHeight="1">
      <c r="A926" s="32">
        <v>1726</v>
      </c>
      <c r="B926" s="452">
        <f>+A926</f>
        <v>1726</v>
      </c>
      <c r="C926" s="250" t="str">
        <f>+VLOOKUP(A926,bd_lista!$A$3:$C$590,3,FALSE)</f>
        <v>Gobierno Autónomo Municipal de Trigal</v>
      </c>
      <c r="D926" s="454" t="str">
        <f>+C926</f>
        <v>Gobierno Autónomo Municipal de Trigal</v>
      </c>
      <c r="E926" s="245" t="s">
        <v>1311</v>
      </c>
      <c r="F926" s="246">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6">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6">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6">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6">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6">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6">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6">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6">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6">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6">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6">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6">
        <f t="shared" ca="1" si="30"/>
        <v>0</v>
      </c>
      <c r="S926" s="253"/>
      <c r="T926" s="246">
        <f ca="1">+T927</f>
        <v>0</v>
      </c>
      <c r="U926" s="245">
        <f t="shared" si="31"/>
        <v>1</v>
      </c>
      <c r="V926" s="348" t="str">
        <f>+VLOOKUP(A926,bd_lista!$A$3:$E$590,5,FALSE)</f>
        <v>Gobiernos Autonomos Municipales</v>
      </c>
      <c r="W926" s="456" t="str">
        <f>+V926</f>
        <v>Gobiernos Autonomos Municipales</v>
      </c>
      <c r="X926" s="245">
        <f>+VLOOKUP(A926,[2]Sheet1!$A$13:$D$744,4,FALSE)</f>
        <v>0</v>
      </c>
      <c r="Y926" s="245" t="e">
        <f>+VLOOKUP(X926,bd_lista!$A$3:$C$590,3,FALSE)</f>
        <v>#N/A</v>
      </c>
      <c r="Z926" s="305">
        <f>+X926</f>
        <v>0</v>
      </c>
      <c r="AA926" s="306" t="e">
        <f>+Y926</f>
        <v>#N/A</v>
      </c>
    </row>
    <row r="927" spans="1:27" customFormat="1" ht="15" hidden="1" customHeight="1">
      <c r="A927" s="32">
        <v>1726</v>
      </c>
      <c r="B927" s="453"/>
      <c r="C927" s="250" t="str">
        <f>+VLOOKUP(A927,bd_lista!$A$3:$C$590,3,FALSE)</f>
        <v>Gobierno Autónomo Municipal de Trigal</v>
      </c>
      <c r="D927" s="455"/>
      <c r="E927" s="247" t="s">
        <v>1312</v>
      </c>
      <c r="F927" s="248">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8">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8">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8">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8">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8">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8">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8">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8">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8">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8">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8">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8">
        <f t="shared" ca="1" si="30"/>
        <v>0</v>
      </c>
      <c r="S927" s="265">
        <f ca="1">+R926+R927</f>
        <v>0</v>
      </c>
      <c r="T927" s="248">
        <f ca="1">+S927</f>
        <v>0</v>
      </c>
      <c r="U927" s="247">
        <f t="shared" si="31"/>
        <v>2</v>
      </c>
      <c r="V927" s="348" t="str">
        <f>+VLOOKUP(A927,bd_lista!$A$3:$E$590,5,FALSE)</f>
        <v>Gobiernos Autonomos Municipales</v>
      </c>
      <c r="W927" s="457"/>
      <c r="X927" s="245">
        <f>+VLOOKUP(A927,[2]Sheet1!$A$13:$D$744,4,FALSE)</f>
        <v>0</v>
      </c>
      <c r="Y927" s="245" t="e">
        <f>+VLOOKUP(X927,bd_lista!$A$3:$C$590,3,FALSE)</f>
        <v>#N/A</v>
      </c>
      <c r="Z927" s="303"/>
      <c r="AA927" s="304"/>
    </row>
    <row r="928" spans="1:27" customFormat="1" ht="15" hidden="1" customHeight="1">
      <c r="A928" s="32">
        <v>1727</v>
      </c>
      <c r="B928" s="452">
        <f>+A928</f>
        <v>1727</v>
      </c>
      <c r="C928" s="250" t="str">
        <f>+VLOOKUP(A928,bd_lista!$A$3:$C$590,3,FALSE)</f>
        <v>Gobierno Autónomo Municipal de Moro Moro</v>
      </c>
      <c r="D928" s="454" t="str">
        <f>+C928</f>
        <v>Gobierno Autónomo Municipal de Moro Moro</v>
      </c>
      <c r="E928" s="245" t="s">
        <v>1311</v>
      </c>
      <c r="F928" s="246">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6">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6">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6">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6">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6">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6">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6">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6">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6">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6">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6">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6">
        <f t="shared" ca="1" si="30"/>
        <v>0</v>
      </c>
      <c r="S928" s="253"/>
      <c r="T928" s="246">
        <f ca="1">+T929</f>
        <v>0</v>
      </c>
      <c r="U928" s="245">
        <f t="shared" si="31"/>
        <v>1</v>
      </c>
      <c r="V928" s="348" t="str">
        <f>+VLOOKUP(A928,bd_lista!$A$3:$E$590,5,FALSE)</f>
        <v>Gobiernos Autonomos Municipales</v>
      </c>
      <c r="W928" s="456" t="str">
        <f>+V928</f>
        <v>Gobiernos Autonomos Municipales</v>
      </c>
      <c r="X928" s="245">
        <f>+VLOOKUP(A928,[2]Sheet1!$A$13:$D$744,4,FALSE)</f>
        <v>0</v>
      </c>
      <c r="Y928" s="245" t="e">
        <f>+VLOOKUP(X928,bd_lista!$A$3:$C$590,3,FALSE)</f>
        <v>#N/A</v>
      </c>
      <c r="Z928" s="305">
        <f>+X928</f>
        <v>0</v>
      </c>
      <c r="AA928" s="306" t="e">
        <f>+Y928</f>
        <v>#N/A</v>
      </c>
    </row>
    <row r="929" spans="1:27" customFormat="1" ht="15" hidden="1" customHeight="1">
      <c r="A929" s="32">
        <v>1727</v>
      </c>
      <c r="B929" s="453"/>
      <c r="C929" s="250" t="str">
        <f>+VLOOKUP(A929,bd_lista!$A$3:$C$590,3,FALSE)</f>
        <v>Gobierno Autónomo Municipal de Moro Moro</v>
      </c>
      <c r="D929" s="455"/>
      <c r="E929" s="247" t="s">
        <v>1312</v>
      </c>
      <c r="F929" s="248">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8">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8">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8">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8">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8">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8">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8">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8">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8">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8">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8">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8">
        <f t="shared" ca="1" si="30"/>
        <v>0</v>
      </c>
      <c r="S929" s="265">
        <f ca="1">+R928+R929</f>
        <v>0</v>
      </c>
      <c r="T929" s="248">
        <f ca="1">+S929</f>
        <v>0</v>
      </c>
      <c r="U929" s="247">
        <f t="shared" si="31"/>
        <v>2</v>
      </c>
      <c r="V929" s="348" t="str">
        <f>+VLOOKUP(A929,bd_lista!$A$3:$E$590,5,FALSE)</f>
        <v>Gobiernos Autonomos Municipales</v>
      </c>
      <c r="W929" s="457"/>
      <c r="X929" s="245">
        <f>+VLOOKUP(A929,[2]Sheet1!$A$13:$D$744,4,FALSE)</f>
        <v>0</v>
      </c>
      <c r="Y929" s="245" t="e">
        <f>+VLOOKUP(X929,bd_lista!$A$3:$C$590,3,FALSE)</f>
        <v>#N/A</v>
      </c>
      <c r="Z929" s="303"/>
      <c r="AA929" s="304"/>
    </row>
    <row r="930" spans="1:27" customFormat="1" ht="15" hidden="1" customHeight="1">
      <c r="A930" s="32">
        <v>1728</v>
      </c>
      <c r="B930" s="452">
        <f>+A930</f>
        <v>1728</v>
      </c>
      <c r="C930" s="250" t="str">
        <f>+VLOOKUP(A930,bd_lista!$A$3:$C$590,3,FALSE)</f>
        <v>Gobierno Autónomo Municipal de Postrer Valle</v>
      </c>
      <c r="D930" s="454" t="str">
        <f>+C930</f>
        <v>Gobierno Autónomo Municipal de Postrer Valle</v>
      </c>
      <c r="E930" s="245" t="s">
        <v>1311</v>
      </c>
      <c r="F930" s="246">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6">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6">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6">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6">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6">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6">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6">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6">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6">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6">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6">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6">
        <f t="shared" ca="1" si="30"/>
        <v>0</v>
      </c>
      <c r="S930" s="253"/>
      <c r="T930" s="246">
        <f ca="1">+T931</f>
        <v>0</v>
      </c>
      <c r="U930" s="245">
        <f t="shared" si="31"/>
        <v>1</v>
      </c>
      <c r="V930" s="348" t="str">
        <f>+VLOOKUP(A930,bd_lista!$A$3:$E$590,5,FALSE)</f>
        <v>Gobiernos Autonomos Municipales</v>
      </c>
      <c r="W930" s="456" t="str">
        <f>+V930</f>
        <v>Gobiernos Autonomos Municipales</v>
      </c>
      <c r="X930" s="245">
        <f>+VLOOKUP(A930,[2]Sheet1!$A$13:$D$744,4,FALSE)</f>
        <v>0</v>
      </c>
      <c r="Y930" s="245" t="e">
        <f>+VLOOKUP(X930,bd_lista!$A$3:$C$590,3,FALSE)</f>
        <v>#N/A</v>
      </c>
      <c r="Z930" s="305">
        <f>+X930</f>
        <v>0</v>
      </c>
      <c r="AA930" s="306" t="e">
        <f>+Y930</f>
        <v>#N/A</v>
      </c>
    </row>
    <row r="931" spans="1:27" customFormat="1" ht="15" hidden="1" customHeight="1">
      <c r="A931" s="32">
        <v>1728</v>
      </c>
      <c r="B931" s="453"/>
      <c r="C931" s="250" t="str">
        <f>+VLOOKUP(A931,bd_lista!$A$3:$C$590,3,FALSE)</f>
        <v>Gobierno Autónomo Municipal de Postrer Valle</v>
      </c>
      <c r="D931" s="455"/>
      <c r="E931" s="247" t="s">
        <v>1312</v>
      </c>
      <c r="F931" s="248">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8">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8">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8">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8">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8">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8">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8">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8">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8">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8">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8">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8">
        <f t="shared" ca="1" si="30"/>
        <v>0</v>
      </c>
      <c r="S931" s="265">
        <f ca="1">+R930+R931</f>
        <v>0</v>
      </c>
      <c r="T931" s="248">
        <f ca="1">+S931</f>
        <v>0</v>
      </c>
      <c r="U931" s="247">
        <f t="shared" si="31"/>
        <v>2</v>
      </c>
      <c r="V931" s="348" t="str">
        <f>+VLOOKUP(A931,bd_lista!$A$3:$E$590,5,FALSE)</f>
        <v>Gobiernos Autonomos Municipales</v>
      </c>
      <c r="W931" s="457"/>
      <c r="X931" s="245">
        <f>+VLOOKUP(A931,[2]Sheet1!$A$13:$D$744,4,FALSE)</f>
        <v>0</v>
      </c>
      <c r="Y931" s="245" t="e">
        <f>+VLOOKUP(X931,bd_lista!$A$3:$C$590,3,FALSE)</f>
        <v>#N/A</v>
      </c>
      <c r="Z931" s="303"/>
      <c r="AA931" s="304"/>
    </row>
    <row r="932" spans="1:27" customFormat="1" ht="15" hidden="1" customHeight="1">
      <c r="A932" s="32">
        <v>1729</v>
      </c>
      <c r="B932" s="452">
        <f>+A932</f>
        <v>1729</v>
      </c>
      <c r="C932" s="250" t="str">
        <f>+VLOOKUP(A932,bd_lista!$A$3:$C$590,3,FALSE)</f>
        <v>Gobierno Autónomo Municipal de Pucara</v>
      </c>
      <c r="D932" s="454" t="str">
        <f>+C932</f>
        <v>Gobierno Autónomo Municipal de Pucara</v>
      </c>
      <c r="E932" s="245" t="s">
        <v>1311</v>
      </c>
      <c r="F932" s="246">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6">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6">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6">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6">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6">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6">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6">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6">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6">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6">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6">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6">
        <f t="shared" ca="1" si="30"/>
        <v>0</v>
      </c>
      <c r="S932" s="253"/>
      <c r="T932" s="246">
        <f ca="1">+T933</f>
        <v>0</v>
      </c>
      <c r="U932" s="245">
        <f t="shared" si="31"/>
        <v>1</v>
      </c>
      <c r="V932" s="348" t="str">
        <f>+VLOOKUP(A932,bd_lista!$A$3:$E$590,5,FALSE)</f>
        <v>Gobiernos Autonomos Municipales</v>
      </c>
      <c r="W932" s="456" t="str">
        <f>+V932</f>
        <v>Gobiernos Autonomos Municipales</v>
      </c>
      <c r="X932" s="245">
        <f>+VLOOKUP(A932,[2]Sheet1!$A$13:$D$744,4,FALSE)</f>
        <v>0</v>
      </c>
      <c r="Y932" s="245" t="e">
        <f>+VLOOKUP(X932,bd_lista!$A$3:$C$590,3,FALSE)</f>
        <v>#N/A</v>
      </c>
      <c r="Z932" s="305">
        <f>+X932</f>
        <v>0</v>
      </c>
      <c r="AA932" s="306" t="e">
        <f>+Y932</f>
        <v>#N/A</v>
      </c>
    </row>
    <row r="933" spans="1:27" customFormat="1" ht="15" hidden="1" customHeight="1">
      <c r="A933" s="32">
        <v>1729</v>
      </c>
      <c r="B933" s="453"/>
      <c r="C933" s="250" t="str">
        <f>+VLOOKUP(A933,bd_lista!$A$3:$C$590,3,FALSE)</f>
        <v>Gobierno Autónomo Municipal de Pucara</v>
      </c>
      <c r="D933" s="455"/>
      <c r="E933" s="247" t="s">
        <v>1312</v>
      </c>
      <c r="F933" s="248">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8">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8">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8">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8">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8">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8">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8">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8">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8">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8">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8">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8">
        <f t="shared" ca="1" si="30"/>
        <v>0</v>
      </c>
      <c r="S933" s="265">
        <f ca="1">+R932+R933</f>
        <v>0</v>
      </c>
      <c r="T933" s="248">
        <f ca="1">+S933</f>
        <v>0</v>
      </c>
      <c r="U933" s="247">
        <f t="shared" si="31"/>
        <v>2</v>
      </c>
      <c r="V933" s="348" t="str">
        <f>+VLOOKUP(A933,bd_lista!$A$3:$E$590,5,FALSE)</f>
        <v>Gobiernos Autonomos Municipales</v>
      </c>
      <c r="W933" s="457"/>
      <c r="X933" s="245">
        <f>+VLOOKUP(A933,[2]Sheet1!$A$13:$D$744,4,FALSE)</f>
        <v>0</v>
      </c>
      <c r="Y933" s="245" t="e">
        <f>+VLOOKUP(X933,bd_lista!$A$3:$C$590,3,FALSE)</f>
        <v>#N/A</v>
      </c>
      <c r="Z933" s="303"/>
      <c r="AA933" s="304"/>
    </row>
    <row r="934" spans="1:27" customFormat="1" ht="15" hidden="1" customHeight="1">
      <c r="A934" s="32">
        <v>1730</v>
      </c>
      <c r="B934" s="452">
        <f>+A934</f>
        <v>1730</v>
      </c>
      <c r="C934" s="250" t="str">
        <f>+VLOOKUP(A934,bd_lista!$A$3:$C$590,3,FALSE)</f>
        <v>Gobierno Autónomo Municipal de Samaipata</v>
      </c>
      <c r="D934" s="454" t="str">
        <f>+C934</f>
        <v>Gobierno Autónomo Municipal de Samaipata</v>
      </c>
      <c r="E934" s="245" t="s">
        <v>1311</v>
      </c>
      <c r="F934" s="246">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6">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6">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6">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6">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6">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6">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6">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6">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6">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6">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6">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6">
        <f t="shared" ca="1" si="30"/>
        <v>0</v>
      </c>
      <c r="S934" s="253"/>
      <c r="T934" s="246">
        <f ca="1">+T935</f>
        <v>0</v>
      </c>
      <c r="U934" s="245">
        <f t="shared" si="31"/>
        <v>1</v>
      </c>
      <c r="V934" s="348" t="str">
        <f>+VLOOKUP(A934,bd_lista!$A$3:$E$590,5,FALSE)</f>
        <v>Gobiernos Autonomos Municipales</v>
      </c>
      <c r="W934" s="456" t="str">
        <f>+V934</f>
        <v>Gobiernos Autonomos Municipales</v>
      </c>
      <c r="X934" s="245">
        <f>+VLOOKUP(A934,[2]Sheet1!$A$13:$D$744,4,FALSE)</f>
        <v>0</v>
      </c>
      <c r="Y934" s="245" t="e">
        <f>+VLOOKUP(X934,bd_lista!$A$3:$C$590,3,FALSE)</f>
        <v>#N/A</v>
      </c>
      <c r="Z934" s="305">
        <f>+X934</f>
        <v>0</v>
      </c>
      <c r="AA934" s="306" t="e">
        <f>+Y934</f>
        <v>#N/A</v>
      </c>
    </row>
    <row r="935" spans="1:27" customFormat="1" ht="15" hidden="1" customHeight="1">
      <c r="A935" s="32">
        <v>1730</v>
      </c>
      <c r="B935" s="453"/>
      <c r="C935" s="250" t="str">
        <f>+VLOOKUP(A935,bd_lista!$A$3:$C$590,3,FALSE)</f>
        <v>Gobierno Autónomo Municipal de Samaipata</v>
      </c>
      <c r="D935" s="455"/>
      <c r="E935" s="247" t="s">
        <v>1312</v>
      </c>
      <c r="F935" s="248">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8">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8">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8">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8">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8">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8">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8">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8">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8">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8">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8">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8">
        <f t="shared" ca="1" si="30"/>
        <v>0</v>
      </c>
      <c r="S935" s="265">
        <f ca="1">+R934+R935</f>
        <v>0</v>
      </c>
      <c r="T935" s="248">
        <f ca="1">+S935</f>
        <v>0</v>
      </c>
      <c r="U935" s="247">
        <f t="shared" si="31"/>
        <v>2</v>
      </c>
      <c r="V935" s="348" t="str">
        <f>+VLOOKUP(A935,bd_lista!$A$3:$E$590,5,FALSE)</f>
        <v>Gobiernos Autonomos Municipales</v>
      </c>
      <c r="W935" s="457"/>
      <c r="X935" s="245">
        <f>+VLOOKUP(A935,[2]Sheet1!$A$13:$D$744,4,FALSE)</f>
        <v>0</v>
      </c>
      <c r="Y935" s="245" t="e">
        <f>+VLOOKUP(X935,bd_lista!$A$3:$C$590,3,FALSE)</f>
        <v>#N/A</v>
      </c>
      <c r="Z935" s="303"/>
      <c r="AA935" s="304"/>
    </row>
    <row r="936" spans="1:27" customFormat="1" ht="15" hidden="1" customHeight="1">
      <c r="A936" s="32">
        <v>1731</v>
      </c>
      <c r="B936" s="452">
        <f>+A936</f>
        <v>1731</v>
      </c>
      <c r="C936" s="250" t="str">
        <f>+VLOOKUP(A936,bd_lista!$A$3:$C$590,3,FALSE)</f>
        <v>Gobierno Autónomo Municipal de Pampa Grande</v>
      </c>
      <c r="D936" s="454" t="str">
        <f>+C936</f>
        <v>Gobierno Autónomo Municipal de Pampa Grande</v>
      </c>
      <c r="E936" s="245" t="s">
        <v>1311</v>
      </c>
      <c r="F936" s="246">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6">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6">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6">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6">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6">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6">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6">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6">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6">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6">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6">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6">
        <f t="shared" ca="1" si="30"/>
        <v>0</v>
      </c>
      <c r="S936" s="253"/>
      <c r="T936" s="246">
        <f ca="1">+T937</f>
        <v>0</v>
      </c>
      <c r="U936" s="245">
        <f t="shared" si="31"/>
        <v>1</v>
      </c>
      <c r="V936" s="348" t="str">
        <f>+VLOOKUP(A936,bd_lista!$A$3:$E$590,5,FALSE)</f>
        <v>Gobiernos Autonomos Municipales</v>
      </c>
      <c r="W936" s="456" t="str">
        <f>+V936</f>
        <v>Gobiernos Autonomos Municipales</v>
      </c>
      <c r="X936" s="245">
        <f>+VLOOKUP(A936,[2]Sheet1!$A$13:$D$744,4,FALSE)</f>
        <v>0</v>
      </c>
      <c r="Y936" s="245" t="e">
        <f>+VLOOKUP(X936,bd_lista!$A$3:$C$590,3,FALSE)</f>
        <v>#N/A</v>
      </c>
      <c r="Z936" s="305">
        <f>+X936</f>
        <v>0</v>
      </c>
      <c r="AA936" s="306" t="e">
        <f>+Y936</f>
        <v>#N/A</v>
      </c>
    </row>
    <row r="937" spans="1:27" customFormat="1" ht="15" hidden="1" customHeight="1">
      <c r="A937" s="32">
        <v>1731</v>
      </c>
      <c r="B937" s="453"/>
      <c r="C937" s="250" t="str">
        <f>+VLOOKUP(A937,bd_lista!$A$3:$C$590,3,FALSE)</f>
        <v>Gobierno Autónomo Municipal de Pampa Grande</v>
      </c>
      <c r="D937" s="455"/>
      <c r="E937" s="247" t="s">
        <v>1312</v>
      </c>
      <c r="F937" s="248">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8">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8">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8">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8">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8">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8">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8">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8">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8">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8">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8">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8">
        <f t="shared" ca="1" si="30"/>
        <v>0</v>
      </c>
      <c r="S937" s="265">
        <f ca="1">+R936+R937</f>
        <v>0</v>
      </c>
      <c r="T937" s="248">
        <f ca="1">+S937</f>
        <v>0</v>
      </c>
      <c r="U937" s="247">
        <f t="shared" si="31"/>
        <v>2</v>
      </c>
      <c r="V937" s="348" t="str">
        <f>+VLOOKUP(A937,bd_lista!$A$3:$E$590,5,FALSE)</f>
        <v>Gobiernos Autonomos Municipales</v>
      </c>
      <c r="W937" s="457"/>
      <c r="X937" s="245">
        <f>+VLOOKUP(A937,[2]Sheet1!$A$13:$D$744,4,FALSE)</f>
        <v>0</v>
      </c>
      <c r="Y937" s="245" t="e">
        <f>+VLOOKUP(X937,bd_lista!$A$3:$C$590,3,FALSE)</f>
        <v>#N/A</v>
      </c>
      <c r="Z937" s="303"/>
      <c r="AA937" s="304"/>
    </row>
    <row r="938" spans="1:27" customFormat="1" ht="15" hidden="1" customHeight="1">
      <c r="A938" s="32">
        <v>1732</v>
      </c>
      <c r="B938" s="452">
        <f>+A938</f>
        <v>1732</v>
      </c>
      <c r="C938" s="250" t="str">
        <f>+VLOOKUP(A938,bd_lista!$A$3:$C$590,3,FALSE)</f>
        <v>Gobierno Autónomo Municipal de Mairana</v>
      </c>
      <c r="D938" s="454" t="str">
        <f>+C938</f>
        <v>Gobierno Autónomo Municipal de Mairana</v>
      </c>
      <c r="E938" s="245" t="s">
        <v>1311</v>
      </c>
      <c r="F938" s="246">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6">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6">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6">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6">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6">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6">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6">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6">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6">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6">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6">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6">
        <f t="shared" ca="1" si="30"/>
        <v>0</v>
      </c>
      <c r="S938" s="253"/>
      <c r="T938" s="246">
        <f ca="1">+T939</f>
        <v>0</v>
      </c>
      <c r="U938" s="245">
        <f t="shared" si="31"/>
        <v>1</v>
      </c>
      <c r="V938" s="348" t="str">
        <f>+VLOOKUP(A938,bd_lista!$A$3:$E$590,5,FALSE)</f>
        <v>Gobiernos Autonomos Municipales</v>
      </c>
      <c r="W938" s="456" t="str">
        <f>+V938</f>
        <v>Gobiernos Autonomos Municipales</v>
      </c>
      <c r="X938" s="245">
        <f>+VLOOKUP(A938,[2]Sheet1!$A$13:$D$744,4,FALSE)</f>
        <v>0</v>
      </c>
      <c r="Y938" s="245" t="e">
        <f>+VLOOKUP(X938,bd_lista!$A$3:$C$590,3,FALSE)</f>
        <v>#N/A</v>
      </c>
      <c r="Z938" s="305">
        <f>+X938</f>
        <v>0</v>
      </c>
      <c r="AA938" s="306" t="e">
        <f>+Y938</f>
        <v>#N/A</v>
      </c>
    </row>
    <row r="939" spans="1:27" customFormat="1" ht="15" hidden="1" customHeight="1">
      <c r="A939" s="32">
        <v>1732</v>
      </c>
      <c r="B939" s="453"/>
      <c r="C939" s="250" t="str">
        <f>+VLOOKUP(A939,bd_lista!$A$3:$C$590,3,FALSE)</f>
        <v>Gobierno Autónomo Municipal de Mairana</v>
      </c>
      <c r="D939" s="455"/>
      <c r="E939" s="247" t="s">
        <v>1312</v>
      </c>
      <c r="F939" s="248">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8">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8">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8">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8">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8">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8">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8">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8">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8">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8">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8">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8">
        <f t="shared" ca="1" si="30"/>
        <v>0</v>
      </c>
      <c r="S939" s="265">
        <f ca="1">+R938+R939</f>
        <v>0</v>
      </c>
      <c r="T939" s="248">
        <f ca="1">+S939</f>
        <v>0</v>
      </c>
      <c r="U939" s="247">
        <f t="shared" si="31"/>
        <v>2</v>
      </c>
      <c r="V939" s="348" t="str">
        <f>+VLOOKUP(A939,bd_lista!$A$3:$E$590,5,FALSE)</f>
        <v>Gobiernos Autonomos Municipales</v>
      </c>
      <c r="W939" s="457"/>
      <c r="X939" s="245">
        <f>+VLOOKUP(A939,[2]Sheet1!$A$13:$D$744,4,FALSE)</f>
        <v>0</v>
      </c>
      <c r="Y939" s="245" t="e">
        <f>+VLOOKUP(X939,bd_lista!$A$3:$C$590,3,FALSE)</f>
        <v>#N/A</v>
      </c>
      <c r="Z939" s="303"/>
      <c r="AA939" s="304"/>
    </row>
    <row r="940" spans="1:27" customFormat="1" ht="15" hidden="1" customHeight="1">
      <c r="A940" s="32">
        <v>1733</v>
      </c>
      <c r="B940" s="452">
        <f>+A940</f>
        <v>1733</v>
      </c>
      <c r="C940" s="250" t="str">
        <f>+VLOOKUP(A940,bd_lista!$A$3:$C$590,3,FALSE)</f>
        <v>Gobierno Autónomo Municipal de Quirusillas</v>
      </c>
      <c r="D940" s="454" t="str">
        <f>+C940</f>
        <v>Gobierno Autónomo Municipal de Quirusillas</v>
      </c>
      <c r="E940" s="245" t="s">
        <v>1311</v>
      </c>
      <c r="F940" s="246">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6">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6">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6">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6">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6">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6">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6">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6">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6">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6">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6">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6">
        <f t="shared" ca="1" si="30"/>
        <v>0</v>
      </c>
      <c r="S940" s="253"/>
      <c r="T940" s="246">
        <f ca="1">+T941</f>
        <v>0</v>
      </c>
      <c r="U940" s="245">
        <f t="shared" si="31"/>
        <v>1</v>
      </c>
      <c r="V940" s="348" t="str">
        <f>+VLOOKUP(A940,bd_lista!$A$3:$E$590,5,FALSE)</f>
        <v>Gobiernos Autonomos Municipales</v>
      </c>
      <c r="W940" s="456" t="str">
        <f>+V940</f>
        <v>Gobiernos Autonomos Municipales</v>
      </c>
      <c r="X940" s="245">
        <f>+VLOOKUP(A940,[2]Sheet1!$A$13:$D$744,4,FALSE)</f>
        <v>0</v>
      </c>
      <c r="Y940" s="245" t="e">
        <f>+VLOOKUP(X940,bd_lista!$A$3:$C$590,3,FALSE)</f>
        <v>#N/A</v>
      </c>
      <c r="Z940" s="305">
        <f>+X940</f>
        <v>0</v>
      </c>
      <c r="AA940" s="306" t="e">
        <f>+Y940</f>
        <v>#N/A</v>
      </c>
    </row>
    <row r="941" spans="1:27" customFormat="1" ht="15" hidden="1" customHeight="1">
      <c r="A941" s="32">
        <v>1733</v>
      </c>
      <c r="B941" s="453"/>
      <c r="C941" s="250" t="str">
        <f>+VLOOKUP(A941,bd_lista!$A$3:$C$590,3,FALSE)</f>
        <v>Gobierno Autónomo Municipal de Quirusillas</v>
      </c>
      <c r="D941" s="455"/>
      <c r="E941" s="247" t="s">
        <v>1312</v>
      </c>
      <c r="F941" s="248">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8">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8">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8">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8">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8">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8">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8">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8">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8">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8">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8">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8">
        <f t="shared" ca="1" si="30"/>
        <v>0</v>
      </c>
      <c r="S941" s="265">
        <f ca="1">+R940+R941</f>
        <v>0</v>
      </c>
      <c r="T941" s="248">
        <f ca="1">+S941</f>
        <v>0</v>
      </c>
      <c r="U941" s="247">
        <f t="shared" si="31"/>
        <v>2</v>
      </c>
      <c r="V941" s="348" t="str">
        <f>+VLOOKUP(A941,bd_lista!$A$3:$E$590,5,FALSE)</f>
        <v>Gobiernos Autonomos Municipales</v>
      </c>
      <c r="W941" s="457"/>
      <c r="X941" s="245">
        <f>+VLOOKUP(A941,[2]Sheet1!$A$13:$D$744,4,FALSE)</f>
        <v>0</v>
      </c>
      <c r="Y941" s="245" t="e">
        <f>+VLOOKUP(X941,bd_lista!$A$3:$C$590,3,FALSE)</f>
        <v>#N/A</v>
      </c>
      <c r="Z941" s="303"/>
      <c r="AA941" s="304"/>
    </row>
    <row r="942" spans="1:27" customFormat="1" ht="15" hidden="1" customHeight="1">
      <c r="A942" s="32">
        <v>1734</v>
      </c>
      <c r="B942" s="452">
        <f>+A942</f>
        <v>1734</v>
      </c>
      <c r="C942" s="250" t="str">
        <f>+VLOOKUP(A942,bd_lista!$A$3:$C$590,3,FALSE)</f>
        <v>Gobierno Autónomo Municipal de Montero</v>
      </c>
      <c r="D942" s="454" t="str">
        <f>+C942</f>
        <v>Gobierno Autónomo Municipal de Montero</v>
      </c>
      <c r="E942" s="245" t="s">
        <v>1311</v>
      </c>
      <c r="F942" s="246">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6">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6">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6">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6">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6">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6">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6">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6">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6">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6">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6">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6">
        <f t="shared" ca="1" si="30"/>
        <v>0</v>
      </c>
      <c r="S942" s="253"/>
      <c r="T942" s="246">
        <f ca="1">+T943</f>
        <v>0</v>
      </c>
      <c r="U942" s="245">
        <f t="shared" si="31"/>
        <v>1</v>
      </c>
      <c r="V942" s="348" t="str">
        <f>+VLOOKUP(A942,bd_lista!$A$3:$E$590,5,FALSE)</f>
        <v>Gobiernos Autonomos Municipales</v>
      </c>
      <c r="W942" s="456" t="str">
        <f>+V942</f>
        <v>Gobiernos Autonomos Municipales</v>
      </c>
      <c r="X942" s="245">
        <f>+VLOOKUP(A942,[2]Sheet1!$A$13:$D$744,4,FALSE)</f>
        <v>0</v>
      </c>
      <c r="Y942" s="245" t="e">
        <f>+VLOOKUP(X942,bd_lista!$A$3:$C$590,3,FALSE)</f>
        <v>#N/A</v>
      </c>
      <c r="Z942" s="305">
        <f>+X942</f>
        <v>0</v>
      </c>
      <c r="AA942" s="306" t="e">
        <f>+Y942</f>
        <v>#N/A</v>
      </c>
    </row>
    <row r="943" spans="1:27" customFormat="1" ht="15" hidden="1" customHeight="1">
      <c r="A943" s="32">
        <v>1734</v>
      </c>
      <c r="B943" s="453"/>
      <c r="C943" s="250" t="str">
        <f>+VLOOKUP(A943,bd_lista!$A$3:$C$590,3,FALSE)</f>
        <v>Gobierno Autónomo Municipal de Montero</v>
      </c>
      <c r="D943" s="455"/>
      <c r="E943" s="247" t="s">
        <v>1312</v>
      </c>
      <c r="F943" s="248">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8">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8">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8">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8">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8">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8">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8">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8">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8">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8">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8">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8">
        <f t="shared" ca="1" si="30"/>
        <v>0</v>
      </c>
      <c r="S943" s="265">
        <f ca="1">+R942+R943</f>
        <v>0</v>
      </c>
      <c r="T943" s="248">
        <f ca="1">+S943</f>
        <v>0</v>
      </c>
      <c r="U943" s="247">
        <f t="shared" si="31"/>
        <v>2</v>
      </c>
      <c r="V943" s="348" t="str">
        <f>+VLOOKUP(A943,bd_lista!$A$3:$E$590,5,FALSE)</f>
        <v>Gobiernos Autonomos Municipales</v>
      </c>
      <c r="W943" s="457"/>
      <c r="X943" s="245">
        <f>+VLOOKUP(A943,[2]Sheet1!$A$13:$D$744,4,FALSE)</f>
        <v>0</v>
      </c>
      <c r="Y943" s="245" t="e">
        <f>+VLOOKUP(X943,bd_lista!$A$3:$C$590,3,FALSE)</f>
        <v>#N/A</v>
      </c>
      <c r="Z943" s="303"/>
      <c r="AA943" s="304"/>
    </row>
    <row r="944" spans="1:27" customFormat="1" ht="15" hidden="1" customHeight="1">
      <c r="A944" s="32">
        <v>1735</v>
      </c>
      <c r="B944" s="452">
        <f>+A944</f>
        <v>1735</v>
      </c>
      <c r="C944" s="250" t="str">
        <f>+VLOOKUP(A944,bd_lista!$A$3:$C$590,3,FALSE)</f>
        <v>Gobierno Autónomo Municipal de General Agustín Saavedra</v>
      </c>
      <c r="D944" s="454" t="str">
        <f>+C944</f>
        <v>Gobierno Autónomo Municipal de General Agustín Saavedra</v>
      </c>
      <c r="E944" s="245" t="s">
        <v>1311</v>
      </c>
      <c r="F944" s="246">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6">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6">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6">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6">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6">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6">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6">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6">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6">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6">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6">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6">
        <f t="shared" ca="1" si="30"/>
        <v>0</v>
      </c>
      <c r="S944" s="253"/>
      <c r="T944" s="246">
        <f ca="1">+T945</f>
        <v>0</v>
      </c>
      <c r="U944" s="245">
        <f t="shared" si="31"/>
        <v>1</v>
      </c>
      <c r="V944" s="348" t="str">
        <f>+VLOOKUP(A944,bd_lista!$A$3:$E$590,5,FALSE)</f>
        <v>Gobiernos Autonomos Municipales</v>
      </c>
      <c r="W944" s="456" t="str">
        <f>+V944</f>
        <v>Gobiernos Autonomos Municipales</v>
      </c>
      <c r="X944" s="245">
        <f>+VLOOKUP(A944,[2]Sheet1!$A$13:$D$744,4,FALSE)</f>
        <v>0</v>
      </c>
      <c r="Y944" s="245" t="e">
        <f>+VLOOKUP(X944,bd_lista!$A$3:$C$590,3,FALSE)</f>
        <v>#N/A</v>
      </c>
      <c r="Z944" s="305">
        <f>+X944</f>
        <v>0</v>
      </c>
      <c r="AA944" s="306" t="e">
        <f>+Y944</f>
        <v>#N/A</v>
      </c>
    </row>
    <row r="945" spans="1:27" customFormat="1" ht="15" hidden="1" customHeight="1">
      <c r="A945" s="32">
        <v>1735</v>
      </c>
      <c r="B945" s="453"/>
      <c r="C945" s="250" t="str">
        <f>+VLOOKUP(A945,bd_lista!$A$3:$C$590,3,FALSE)</f>
        <v>Gobierno Autónomo Municipal de General Agustín Saavedra</v>
      </c>
      <c r="D945" s="455"/>
      <c r="E945" s="247" t="s">
        <v>1312</v>
      </c>
      <c r="F945" s="248">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8">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8">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8">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8">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8">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8">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8">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8">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8">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8">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8">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8">
        <f t="shared" ca="1" si="30"/>
        <v>0</v>
      </c>
      <c r="S945" s="265">
        <f ca="1">+R944+R945</f>
        <v>0</v>
      </c>
      <c r="T945" s="248">
        <f ca="1">+S945</f>
        <v>0</v>
      </c>
      <c r="U945" s="247">
        <f t="shared" si="31"/>
        <v>2</v>
      </c>
      <c r="V945" s="348" t="str">
        <f>+VLOOKUP(A945,bd_lista!$A$3:$E$590,5,FALSE)</f>
        <v>Gobiernos Autonomos Municipales</v>
      </c>
      <c r="W945" s="457"/>
      <c r="X945" s="245">
        <f>+VLOOKUP(A945,[2]Sheet1!$A$13:$D$744,4,FALSE)</f>
        <v>0</v>
      </c>
      <c r="Y945" s="245" t="e">
        <f>+VLOOKUP(X945,bd_lista!$A$3:$C$590,3,FALSE)</f>
        <v>#N/A</v>
      </c>
      <c r="Z945" s="303"/>
      <c r="AA945" s="304"/>
    </row>
    <row r="946" spans="1:27" customFormat="1" ht="15" hidden="1" customHeight="1">
      <c r="A946" s="32">
        <v>1736</v>
      </c>
      <c r="B946" s="452">
        <f>+A946</f>
        <v>1736</v>
      </c>
      <c r="C946" s="250" t="str">
        <f>+VLOOKUP(A946,bd_lista!$A$3:$C$590,3,FALSE)</f>
        <v>Gobierno Autónomo Municipal de Mineros</v>
      </c>
      <c r="D946" s="454" t="str">
        <f>+C946</f>
        <v>Gobierno Autónomo Municipal de Mineros</v>
      </c>
      <c r="E946" s="245" t="s">
        <v>1311</v>
      </c>
      <c r="F946" s="246">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6">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6">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6">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6">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6">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6">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6">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6">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6">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6">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6">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6">
        <f t="shared" ca="1" si="30"/>
        <v>0</v>
      </c>
      <c r="S946" s="253"/>
      <c r="T946" s="246">
        <f ca="1">+T947</f>
        <v>0</v>
      </c>
      <c r="U946" s="245">
        <f t="shared" si="31"/>
        <v>1</v>
      </c>
      <c r="V946" s="348" t="str">
        <f>+VLOOKUP(A946,bd_lista!$A$3:$E$590,5,FALSE)</f>
        <v>Gobiernos Autonomos Municipales</v>
      </c>
      <c r="W946" s="456" t="str">
        <f>+V946</f>
        <v>Gobiernos Autonomos Municipales</v>
      </c>
      <c r="X946" s="245">
        <f>+VLOOKUP(A946,[2]Sheet1!$A$13:$D$744,4,FALSE)</f>
        <v>0</v>
      </c>
      <c r="Y946" s="245" t="e">
        <f>+VLOOKUP(X946,bd_lista!$A$3:$C$590,3,FALSE)</f>
        <v>#N/A</v>
      </c>
      <c r="Z946" s="305">
        <f>+X946</f>
        <v>0</v>
      </c>
      <c r="AA946" s="306" t="e">
        <f>+Y946</f>
        <v>#N/A</v>
      </c>
    </row>
    <row r="947" spans="1:27" customFormat="1" ht="15" hidden="1" customHeight="1">
      <c r="A947" s="32">
        <v>1736</v>
      </c>
      <c r="B947" s="453"/>
      <c r="C947" s="250" t="str">
        <f>+VLOOKUP(A947,bd_lista!$A$3:$C$590,3,FALSE)</f>
        <v>Gobierno Autónomo Municipal de Mineros</v>
      </c>
      <c r="D947" s="455"/>
      <c r="E947" s="247" t="s">
        <v>1312</v>
      </c>
      <c r="F947" s="248">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8">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8">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8">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8">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8">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8">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8">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8">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8">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8">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8">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8">
        <f t="shared" ca="1" si="30"/>
        <v>0</v>
      </c>
      <c r="S947" s="265">
        <f ca="1">+R946+R947</f>
        <v>0</v>
      </c>
      <c r="T947" s="248">
        <f ca="1">+S947</f>
        <v>0</v>
      </c>
      <c r="U947" s="247">
        <f t="shared" si="31"/>
        <v>2</v>
      </c>
      <c r="V947" s="348" t="str">
        <f>+VLOOKUP(A947,bd_lista!$A$3:$E$590,5,FALSE)</f>
        <v>Gobiernos Autonomos Municipales</v>
      </c>
      <c r="W947" s="457"/>
      <c r="X947" s="245">
        <f>+VLOOKUP(A947,[2]Sheet1!$A$13:$D$744,4,FALSE)</f>
        <v>0</v>
      </c>
      <c r="Y947" s="245" t="e">
        <f>+VLOOKUP(X947,bd_lista!$A$3:$C$590,3,FALSE)</f>
        <v>#N/A</v>
      </c>
      <c r="Z947" s="303"/>
      <c r="AA947" s="304"/>
    </row>
    <row r="948" spans="1:27" customFormat="1" ht="15" hidden="1" customHeight="1">
      <c r="A948" s="32">
        <v>1737</v>
      </c>
      <c r="B948" s="452">
        <f>+A948</f>
        <v>1737</v>
      </c>
      <c r="C948" s="250" t="str">
        <f>+VLOOKUP(A948,bd_lista!$A$3:$C$590,3,FALSE)</f>
        <v>Gobierno Autónomo Municipal de Concepción</v>
      </c>
      <c r="D948" s="454" t="str">
        <f>+C948</f>
        <v>Gobierno Autónomo Municipal de Concepción</v>
      </c>
      <c r="E948" s="245" t="s">
        <v>1311</v>
      </c>
      <c r="F948" s="246">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6">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6">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6">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6">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6">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6">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6">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6">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6">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6">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6">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6">
        <f t="shared" ca="1" si="30"/>
        <v>0</v>
      </c>
      <c r="S948" s="253"/>
      <c r="T948" s="246">
        <f ca="1">+T949</f>
        <v>0</v>
      </c>
      <c r="U948" s="245">
        <f t="shared" si="31"/>
        <v>1</v>
      </c>
      <c r="V948" s="348" t="str">
        <f>+VLOOKUP(A948,bd_lista!$A$3:$E$590,5,FALSE)</f>
        <v>Gobiernos Autonomos Municipales</v>
      </c>
      <c r="W948" s="456" t="str">
        <f>+V948</f>
        <v>Gobiernos Autonomos Municipales</v>
      </c>
      <c r="X948" s="245">
        <f>+VLOOKUP(A948,[2]Sheet1!$A$13:$D$744,4,FALSE)</f>
        <v>0</v>
      </c>
      <c r="Y948" s="245" t="e">
        <f>+VLOOKUP(X948,bd_lista!$A$3:$C$590,3,FALSE)</f>
        <v>#N/A</v>
      </c>
      <c r="Z948" s="305">
        <f>+X948</f>
        <v>0</v>
      </c>
      <c r="AA948" s="306" t="e">
        <f>+Y948</f>
        <v>#N/A</v>
      </c>
    </row>
    <row r="949" spans="1:27" customFormat="1" ht="15" hidden="1" customHeight="1">
      <c r="A949" s="32">
        <v>1737</v>
      </c>
      <c r="B949" s="453"/>
      <c r="C949" s="250" t="str">
        <f>+VLOOKUP(A949,bd_lista!$A$3:$C$590,3,FALSE)</f>
        <v>Gobierno Autónomo Municipal de Concepción</v>
      </c>
      <c r="D949" s="455"/>
      <c r="E949" s="247" t="s">
        <v>1312</v>
      </c>
      <c r="F949" s="248">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8">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8">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8">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8">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8">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8">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8">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8">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8">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8">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8">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8">
        <f t="shared" ca="1" si="30"/>
        <v>0</v>
      </c>
      <c r="S949" s="265">
        <f ca="1">+R948+R949</f>
        <v>0</v>
      </c>
      <c r="T949" s="248">
        <f ca="1">+S949</f>
        <v>0</v>
      </c>
      <c r="U949" s="247">
        <f t="shared" si="31"/>
        <v>2</v>
      </c>
      <c r="V949" s="348" t="str">
        <f>+VLOOKUP(A949,bd_lista!$A$3:$E$590,5,FALSE)</f>
        <v>Gobiernos Autonomos Municipales</v>
      </c>
      <c r="W949" s="457"/>
      <c r="X949" s="245">
        <f>+VLOOKUP(A949,[2]Sheet1!$A$13:$D$744,4,FALSE)</f>
        <v>0</v>
      </c>
      <c r="Y949" s="245" t="e">
        <f>+VLOOKUP(X949,bd_lista!$A$3:$C$590,3,FALSE)</f>
        <v>#N/A</v>
      </c>
      <c r="Z949" s="303"/>
      <c r="AA949" s="304"/>
    </row>
    <row r="950" spans="1:27" customFormat="1" ht="15" hidden="1" customHeight="1">
      <c r="A950" s="32">
        <v>1738</v>
      </c>
      <c r="B950" s="452">
        <f>+A950</f>
        <v>1738</v>
      </c>
      <c r="C950" s="250" t="str">
        <f>+VLOOKUP(A950,bd_lista!$A$3:$C$590,3,FALSE)</f>
        <v>Gobierno Autónomo Municipal de San Javier</v>
      </c>
      <c r="D950" s="454" t="str">
        <f>+C950</f>
        <v>Gobierno Autónomo Municipal de San Javier</v>
      </c>
      <c r="E950" s="245" t="s">
        <v>1311</v>
      </c>
      <c r="F950" s="246">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6">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6">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6">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6">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6">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6">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6">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6">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6">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6">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6">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6">
        <f t="shared" ca="1" si="30"/>
        <v>0</v>
      </c>
      <c r="S950" s="253"/>
      <c r="T950" s="246">
        <f ca="1">+T951</f>
        <v>0</v>
      </c>
      <c r="U950" s="245">
        <f t="shared" si="31"/>
        <v>1</v>
      </c>
      <c r="V950" s="348" t="str">
        <f>+VLOOKUP(A950,bd_lista!$A$3:$E$590,5,FALSE)</f>
        <v>Gobiernos Autonomos Municipales</v>
      </c>
      <c r="W950" s="456" t="str">
        <f>+V950</f>
        <v>Gobiernos Autonomos Municipales</v>
      </c>
      <c r="X950" s="245">
        <f>+VLOOKUP(A950,[2]Sheet1!$A$13:$D$744,4,FALSE)</f>
        <v>0</v>
      </c>
      <c r="Y950" s="245" t="e">
        <f>+VLOOKUP(X950,bd_lista!$A$3:$C$590,3,FALSE)</f>
        <v>#N/A</v>
      </c>
      <c r="Z950" s="305">
        <f>+X950</f>
        <v>0</v>
      </c>
      <c r="AA950" s="306" t="e">
        <f>+Y950</f>
        <v>#N/A</v>
      </c>
    </row>
    <row r="951" spans="1:27" customFormat="1" ht="15" hidden="1" customHeight="1">
      <c r="A951" s="32">
        <v>1738</v>
      </c>
      <c r="B951" s="453"/>
      <c r="C951" s="250" t="str">
        <f>+VLOOKUP(A951,bd_lista!$A$3:$C$590,3,FALSE)</f>
        <v>Gobierno Autónomo Municipal de San Javier</v>
      </c>
      <c r="D951" s="455"/>
      <c r="E951" s="247" t="s">
        <v>1312</v>
      </c>
      <c r="F951" s="248">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8">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8">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8">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8">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8">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8">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8">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8">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8">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8">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8">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8">
        <f t="shared" ca="1" si="30"/>
        <v>0</v>
      </c>
      <c r="S951" s="265">
        <f ca="1">+R950+R951</f>
        <v>0</v>
      </c>
      <c r="T951" s="248">
        <f ca="1">+S951</f>
        <v>0</v>
      </c>
      <c r="U951" s="247">
        <f t="shared" si="31"/>
        <v>2</v>
      </c>
      <c r="V951" s="348" t="str">
        <f>+VLOOKUP(A951,bd_lista!$A$3:$E$590,5,FALSE)</f>
        <v>Gobiernos Autonomos Municipales</v>
      </c>
      <c r="W951" s="457"/>
      <c r="X951" s="245">
        <f>+VLOOKUP(A951,[2]Sheet1!$A$13:$D$744,4,FALSE)</f>
        <v>0</v>
      </c>
      <c r="Y951" s="245" t="e">
        <f>+VLOOKUP(X951,bd_lista!$A$3:$C$590,3,FALSE)</f>
        <v>#N/A</v>
      </c>
      <c r="Z951" s="303"/>
      <c r="AA951" s="304"/>
    </row>
    <row r="952" spans="1:27" customFormat="1" ht="15" hidden="1" customHeight="1">
      <c r="A952" s="32">
        <v>1739</v>
      </c>
      <c r="B952" s="452">
        <f>+A952</f>
        <v>1739</v>
      </c>
      <c r="C952" s="250" t="str">
        <f>+VLOOKUP(A952,bd_lista!$A$3:$C$590,3,FALSE)</f>
        <v>Gobierno Autónomo Municipal de San Julián</v>
      </c>
      <c r="D952" s="454" t="str">
        <f>+C952</f>
        <v>Gobierno Autónomo Municipal de San Julián</v>
      </c>
      <c r="E952" s="245" t="s">
        <v>1311</v>
      </c>
      <c r="F952" s="246">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6">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6">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6">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6">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6">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6">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6">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6">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6">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6">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6">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6">
        <f t="shared" ca="1" si="30"/>
        <v>0</v>
      </c>
      <c r="S952" s="253"/>
      <c r="T952" s="246">
        <f ca="1">+T953</f>
        <v>0</v>
      </c>
      <c r="U952" s="245">
        <f t="shared" si="31"/>
        <v>1</v>
      </c>
      <c r="V952" s="348" t="str">
        <f>+VLOOKUP(A952,bd_lista!$A$3:$E$590,5,FALSE)</f>
        <v>Gobiernos Autonomos Municipales</v>
      </c>
      <c r="W952" s="456" t="str">
        <f>+V952</f>
        <v>Gobiernos Autonomos Municipales</v>
      </c>
      <c r="X952" s="245">
        <f>+VLOOKUP(A952,[2]Sheet1!$A$13:$D$744,4,FALSE)</f>
        <v>0</v>
      </c>
      <c r="Y952" s="245" t="e">
        <f>+VLOOKUP(X952,bd_lista!$A$3:$C$590,3,FALSE)</f>
        <v>#N/A</v>
      </c>
      <c r="Z952" s="305">
        <f>+X952</f>
        <v>0</v>
      </c>
      <c r="AA952" s="306" t="e">
        <f>+Y952</f>
        <v>#N/A</v>
      </c>
    </row>
    <row r="953" spans="1:27" customFormat="1" ht="15" hidden="1" customHeight="1">
      <c r="A953" s="32">
        <v>1739</v>
      </c>
      <c r="B953" s="453"/>
      <c r="C953" s="250" t="str">
        <f>+VLOOKUP(A953,bd_lista!$A$3:$C$590,3,FALSE)</f>
        <v>Gobierno Autónomo Municipal de San Julián</v>
      </c>
      <c r="D953" s="455"/>
      <c r="E953" s="247" t="s">
        <v>1312</v>
      </c>
      <c r="F953" s="248">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8">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8">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8">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8">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8">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8">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8">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8">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8">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8">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8">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8">
        <f t="shared" ca="1" si="30"/>
        <v>0</v>
      </c>
      <c r="S953" s="265">
        <f ca="1">+R952+R953</f>
        <v>0</v>
      </c>
      <c r="T953" s="248">
        <f ca="1">+S953</f>
        <v>0</v>
      </c>
      <c r="U953" s="247">
        <f t="shared" si="31"/>
        <v>2</v>
      </c>
      <c r="V953" s="348" t="str">
        <f>+VLOOKUP(A953,bd_lista!$A$3:$E$590,5,FALSE)</f>
        <v>Gobiernos Autonomos Municipales</v>
      </c>
      <c r="W953" s="457"/>
      <c r="X953" s="245">
        <f>+VLOOKUP(A953,[2]Sheet1!$A$13:$D$744,4,FALSE)</f>
        <v>0</v>
      </c>
      <c r="Y953" s="245" t="e">
        <f>+VLOOKUP(X953,bd_lista!$A$3:$C$590,3,FALSE)</f>
        <v>#N/A</v>
      </c>
      <c r="Z953" s="303"/>
      <c r="AA953" s="304"/>
    </row>
    <row r="954" spans="1:27" customFormat="1" ht="15" hidden="1" customHeight="1">
      <c r="A954" s="32">
        <v>1740</v>
      </c>
      <c r="B954" s="452">
        <f>+A954</f>
        <v>1740</v>
      </c>
      <c r="C954" s="250" t="str">
        <f>+VLOOKUP(A954,bd_lista!$A$3:$C$590,3,FALSE)</f>
        <v>Gobierno Autónomo Municipal de San Matías</v>
      </c>
      <c r="D954" s="454" t="str">
        <f>+C954</f>
        <v>Gobierno Autónomo Municipal de San Matías</v>
      </c>
      <c r="E954" s="245" t="s">
        <v>1311</v>
      </c>
      <c r="F954" s="246">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6">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6">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6">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6">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6">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6">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6">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6">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6">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6">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6">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6">
        <f t="shared" ca="1" si="30"/>
        <v>0</v>
      </c>
      <c r="S954" s="253"/>
      <c r="T954" s="246">
        <f ca="1">+T955</f>
        <v>0</v>
      </c>
      <c r="U954" s="245">
        <f t="shared" si="31"/>
        <v>1</v>
      </c>
      <c r="V954" s="348" t="str">
        <f>+VLOOKUP(A954,bd_lista!$A$3:$E$590,5,FALSE)</f>
        <v>Gobiernos Autonomos Municipales</v>
      </c>
      <c r="W954" s="456" t="str">
        <f>+V954</f>
        <v>Gobiernos Autonomos Municipales</v>
      </c>
      <c r="X954" s="245">
        <f>+VLOOKUP(A954,[2]Sheet1!$A$13:$D$744,4,FALSE)</f>
        <v>0</v>
      </c>
      <c r="Y954" s="245" t="e">
        <f>+VLOOKUP(X954,bd_lista!$A$3:$C$590,3,FALSE)</f>
        <v>#N/A</v>
      </c>
      <c r="Z954" s="305">
        <f>+X954</f>
        <v>0</v>
      </c>
      <c r="AA954" s="306" t="e">
        <f>+Y954</f>
        <v>#N/A</v>
      </c>
    </row>
    <row r="955" spans="1:27" customFormat="1" ht="15" hidden="1" customHeight="1">
      <c r="A955" s="32">
        <v>1740</v>
      </c>
      <c r="B955" s="453"/>
      <c r="C955" s="250" t="str">
        <f>+VLOOKUP(A955,bd_lista!$A$3:$C$590,3,FALSE)</f>
        <v>Gobierno Autónomo Municipal de San Matías</v>
      </c>
      <c r="D955" s="455"/>
      <c r="E955" s="247" t="s">
        <v>1312</v>
      </c>
      <c r="F955" s="248">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8">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8">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8">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8">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8">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8">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8">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8">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8">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6">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6">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8">
        <f t="shared" ca="1" si="30"/>
        <v>0</v>
      </c>
      <c r="S955" s="265">
        <f ca="1">+R954+R955</f>
        <v>0</v>
      </c>
      <c r="T955" s="248">
        <f ca="1">+S955</f>
        <v>0</v>
      </c>
      <c r="U955" s="247">
        <f t="shared" si="31"/>
        <v>2</v>
      </c>
      <c r="V955" s="348" t="str">
        <f>+VLOOKUP(A955,bd_lista!$A$3:$E$590,5,FALSE)</f>
        <v>Gobiernos Autonomos Municipales</v>
      </c>
      <c r="W955" s="457"/>
      <c r="X955" s="245">
        <f>+VLOOKUP(A955,[2]Sheet1!$A$13:$D$744,4,FALSE)</f>
        <v>0</v>
      </c>
      <c r="Y955" s="245" t="e">
        <f>+VLOOKUP(X955,bd_lista!$A$3:$C$590,3,FALSE)</f>
        <v>#N/A</v>
      </c>
      <c r="Z955" s="303"/>
      <c r="AA955" s="304"/>
    </row>
    <row r="956" spans="1:27" customFormat="1" ht="15" hidden="1" customHeight="1">
      <c r="A956" s="32">
        <v>1741</v>
      </c>
      <c r="B956" s="452">
        <f>+A956</f>
        <v>1741</v>
      </c>
      <c r="C956" s="250" t="str">
        <f>+VLOOKUP(A956,bd_lista!$A$3:$C$590,3,FALSE)</f>
        <v>Gobierno Autónomo Municipal de Comarapa</v>
      </c>
      <c r="D956" s="454" t="str">
        <f>+C956</f>
        <v>Gobierno Autónomo Municipal de Comarapa</v>
      </c>
      <c r="E956" s="245" t="s">
        <v>1311</v>
      </c>
      <c r="F956" s="246">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6">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6">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6">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6">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4">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6">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6">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6">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6">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6">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6">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6">
        <f t="shared" ca="1" si="30"/>
        <v>0</v>
      </c>
      <c r="S956" s="253"/>
      <c r="T956" s="246">
        <f ca="1">+T957</f>
        <v>0</v>
      </c>
      <c r="U956" s="245">
        <f t="shared" si="31"/>
        <v>1</v>
      </c>
      <c r="V956" s="348" t="str">
        <f>+VLOOKUP(A956,bd_lista!$A$3:$E$590,5,FALSE)</f>
        <v>Gobiernos Autonomos Municipales</v>
      </c>
      <c r="W956" s="456" t="str">
        <f>+V956</f>
        <v>Gobiernos Autonomos Municipales</v>
      </c>
      <c r="X956" s="245">
        <f>+VLOOKUP(A956,[2]Sheet1!$A$13:$D$744,4,FALSE)</f>
        <v>0</v>
      </c>
      <c r="Y956" s="245" t="e">
        <f>+VLOOKUP(X956,bd_lista!$A$3:$C$590,3,FALSE)</f>
        <v>#N/A</v>
      </c>
      <c r="Z956" s="305">
        <f>+X956</f>
        <v>0</v>
      </c>
      <c r="AA956" s="306" t="e">
        <f>+Y956</f>
        <v>#N/A</v>
      </c>
    </row>
    <row r="957" spans="1:27" customFormat="1" ht="15" hidden="1" customHeight="1">
      <c r="A957" s="32">
        <v>1741</v>
      </c>
      <c r="B957" s="453"/>
      <c r="C957" s="250" t="str">
        <f>+VLOOKUP(A957,bd_lista!$A$3:$C$590,3,FALSE)</f>
        <v>Gobierno Autónomo Municipal de Comarapa</v>
      </c>
      <c r="D957" s="455"/>
      <c r="E957" s="247" t="s">
        <v>1312</v>
      </c>
      <c r="F957" s="248">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8">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8">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8">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8">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8">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8">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8">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8">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8">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8">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8">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8">
        <f t="shared" ca="1" si="30"/>
        <v>0</v>
      </c>
      <c r="S957" s="265">
        <f ca="1">+R956+R957</f>
        <v>0</v>
      </c>
      <c r="T957" s="248">
        <f ca="1">+S957</f>
        <v>0</v>
      </c>
      <c r="U957" s="247">
        <f t="shared" si="31"/>
        <v>2</v>
      </c>
      <c r="V957" s="348" t="str">
        <f>+VLOOKUP(A957,bd_lista!$A$3:$E$590,5,FALSE)</f>
        <v>Gobiernos Autonomos Municipales</v>
      </c>
      <c r="W957" s="457"/>
      <c r="X957" s="245">
        <f>+VLOOKUP(A957,[2]Sheet1!$A$13:$D$744,4,FALSE)</f>
        <v>0</v>
      </c>
      <c r="Y957" s="245" t="e">
        <f>+VLOOKUP(X957,bd_lista!$A$3:$C$590,3,FALSE)</f>
        <v>#N/A</v>
      </c>
      <c r="Z957" s="303"/>
      <c r="AA957" s="304"/>
    </row>
    <row r="958" spans="1:27" customFormat="1" ht="15" hidden="1" customHeight="1">
      <c r="A958" s="32">
        <v>1742</v>
      </c>
      <c r="B958" s="452">
        <f>+A958</f>
        <v>1742</v>
      </c>
      <c r="C958" s="250" t="str">
        <f>+VLOOKUP(A958,bd_lista!$A$3:$C$590,3,FALSE)</f>
        <v>Gobierno Autónomo Municipal de Saipina</v>
      </c>
      <c r="D958" s="454" t="str">
        <f>+C958</f>
        <v>Gobierno Autónomo Municipal de Saipina</v>
      </c>
      <c r="E958" s="245" t="s">
        <v>1311</v>
      </c>
      <c r="F958" s="246">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6">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6">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6">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6">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6">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6">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6">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6">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6">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6">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6">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6">
        <f t="shared" ca="1" si="30"/>
        <v>0</v>
      </c>
      <c r="S958" s="253"/>
      <c r="T958" s="246">
        <f ca="1">+T959</f>
        <v>0</v>
      </c>
      <c r="U958" s="245">
        <f t="shared" si="31"/>
        <v>1</v>
      </c>
      <c r="V958" s="348" t="str">
        <f>+VLOOKUP(A958,bd_lista!$A$3:$E$590,5,FALSE)</f>
        <v>Gobiernos Autonomos Municipales</v>
      </c>
      <c r="W958" s="456" t="str">
        <f>+V958</f>
        <v>Gobiernos Autonomos Municipales</v>
      </c>
      <c r="X958" s="245">
        <f>+VLOOKUP(A958,[2]Sheet1!$A$13:$D$744,4,FALSE)</f>
        <v>0</v>
      </c>
      <c r="Y958" s="245" t="e">
        <f>+VLOOKUP(X958,bd_lista!$A$3:$C$590,3,FALSE)</f>
        <v>#N/A</v>
      </c>
      <c r="Z958" s="305">
        <f>+X958</f>
        <v>0</v>
      </c>
      <c r="AA958" s="306" t="e">
        <f>+Y958</f>
        <v>#N/A</v>
      </c>
    </row>
    <row r="959" spans="1:27" customFormat="1" ht="15" hidden="1" customHeight="1">
      <c r="A959" s="32">
        <v>1742</v>
      </c>
      <c r="B959" s="453"/>
      <c r="C959" s="250" t="str">
        <f>+VLOOKUP(A959,bd_lista!$A$3:$C$590,3,FALSE)</f>
        <v>Gobierno Autónomo Municipal de Saipina</v>
      </c>
      <c r="D959" s="455"/>
      <c r="E959" s="247" t="s">
        <v>1312</v>
      </c>
      <c r="F959" s="248">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8">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8">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8">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8">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8">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8">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8">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8">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8">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8">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8">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8">
        <f t="shared" ca="1" si="30"/>
        <v>0</v>
      </c>
      <c r="S959" s="265">
        <f ca="1">+R958+R959</f>
        <v>0</v>
      </c>
      <c r="T959" s="248">
        <f ca="1">+S959</f>
        <v>0</v>
      </c>
      <c r="U959" s="247">
        <f t="shared" si="31"/>
        <v>2</v>
      </c>
      <c r="V959" s="348" t="str">
        <f>+VLOOKUP(A959,bd_lista!$A$3:$E$590,5,FALSE)</f>
        <v>Gobiernos Autonomos Municipales</v>
      </c>
      <c r="W959" s="457"/>
      <c r="X959" s="245">
        <f>+VLOOKUP(A959,[2]Sheet1!$A$13:$D$744,4,FALSE)</f>
        <v>0</v>
      </c>
      <c r="Y959" s="245" t="e">
        <f>+VLOOKUP(X959,bd_lista!$A$3:$C$590,3,FALSE)</f>
        <v>#N/A</v>
      </c>
      <c r="Z959" s="303"/>
      <c r="AA959" s="304"/>
    </row>
    <row r="960" spans="1:27" customFormat="1" ht="15" hidden="1" customHeight="1">
      <c r="A960" s="32">
        <v>1743</v>
      </c>
      <c r="B960" s="452">
        <f>+A960</f>
        <v>1743</v>
      </c>
      <c r="C960" s="250" t="str">
        <f>+VLOOKUP(A960,bd_lista!$A$3:$C$590,3,FALSE)</f>
        <v>Gobierno Autónomo Municipal de Puerto Suárez</v>
      </c>
      <c r="D960" s="454" t="str">
        <f>+C960</f>
        <v>Gobierno Autónomo Municipal de Puerto Suárez</v>
      </c>
      <c r="E960" s="245" t="s">
        <v>1311</v>
      </c>
      <c r="F960" s="246">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6">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6">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6">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6">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6">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6">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6">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6">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6">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6">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6">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6">
        <f t="shared" ca="1" si="30"/>
        <v>0</v>
      </c>
      <c r="S960" s="253"/>
      <c r="T960" s="246">
        <f ca="1">+T961</f>
        <v>0</v>
      </c>
      <c r="U960" s="245">
        <f t="shared" si="31"/>
        <v>1</v>
      </c>
      <c r="V960" s="348" t="str">
        <f>+VLOOKUP(A960,bd_lista!$A$3:$E$590,5,FALSE)</f>
        <v>Gobiernos Autonomos Municipales</v>
      </c>
      <c r="W960" s="456" t="str">
        <f>+V960</f>
        <v>Gobiernos Autonomos Municipales</v>
      </c>
      <c r="X960" s="245">
        <f>+VLOOKUP(A960,[2]Sheet1!$A$13:$D$744,4,FALSE)</f>
        <v>0</v>
      </c>
      <c r="Y960" s="245" t="e">
        <f>+VLOOKUP(X960,bd_lista!$A$3:$C$590,3,FALSE)</f>
        <v>#N/A</v>
      </c>
      <c r="Z960" s="305">
        <f>+X960</f>
        <v>0</v>
      </c>
      <c r="AA960" s="306" t="e">
        <f>+Y960</f>
        <v>#N/A</v>
      </c>
    </row>
    <row r="961" spans="1:27" customFormat="1" ht="15" hidden="1" customHeight="1">
      <c r="A961" s="32">
        <v>1743</v>
      </c>
      <c r="B961" s="453"/>
      <c r="C961" s="250" t="str">
        <f>+VLOOKUP(A961,bd_lista!$A$3:$C$590,3,FALSE)</f>
        <v>Gobierno Autónomo Municipal de Puerto Suárez</v>
      </c>
      <c r="D961" s="455"/>
      <c r="E961" s="247" t="s">
        <v>1312</v>
      </c>
      <c r="F961" s="248">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8">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8">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8">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8">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8">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8">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8">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8">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8">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8">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8">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8">
        <f t="shared" ca="1" si="30"/>
        <v>0</v>
      </c>
      <c r="S961" s="265">
        <f ca="1">+R960+R961</f>
        <v>0</v>
      </c>
      <c r="T961" s="248">
        <f ca="1">+S961</f>
        <v>0</v>
      </c>
      <c r="U961" s="247">
        <f t="shared" si="31"/>
        <v>2</v>
      </c>
      <c r="V961" s="348" t="str">
        <f>+VLOOKUP(A961,bd_lista!$A$3:$E$590,5,FALSE)</f>
        <v>Gobiernos Autonomos Municipales</v>
      </c>
      <c r="W961" s="457"/>
      <c r="X961" s="245">
        <f>+VLOOKUP(A961,[2]Sheet1!$A$13:$D$744,4,FALSE)</f>
        <v>0</v>
      </c>
      <c r="Y961" s="245" t="e">
        <f>+VLOOKUP(X961,bd_lista!$A$3:$C$590,3,FALSE)</f>
        <v>#N/A</v>
      </c>
      <c r="Z961" s="303"/>
      <c r="AA961" s="304"/>
    </row>
    <row r="962" spans="1:27" customFormat="1" ht="15" hidden="1" customHeight="1">
      <c r="A962" s="32">
        <v>1744</v>
      </c>
      <c r="B962" s="452">
        <f>+A962</f>
        <v>1744</v>
      </c>
      <c r="C962" s="250" t="str">
        <f>+VLOOKUP(A962,bd_lista!$A$3:$C$590,3,FALSE)</f>
        <v>Gobierno Autónomo Municipal de Puerto Quijarro</v>
      </c>
      <c r="D962" s="454" t="str">
        <f>+C962</f>
        <v>Gobierno Autónomo Municipal de Puerto Quijarro</v>
      </c>
      <c r="E962" s="245" t="s">
        <v>1311</v>
      </c>
      <c r="F962" s="246">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6">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6">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6">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6">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6">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6">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6">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6">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6">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6">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6">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6">
        <f t="shared" ca="1" si="30"/>
        <v>0</v>
      </c>
      <c r="S962" s="253"/>
      <c r="T962" s="246">
        <f ca="1">+T963</f>
        <v>0</v>
      </c>
      <c r="U962" s="245">
        <f t="shared" si="31"/>
        <v>1</v>
      </c>
      <c r="V962" s="348" t="str">
        <f>+VLOOKUP(A962,bd_lista!$A$3:$E$590,5,FALSE)</f>
        <v>Gobiernos Autonomos Municipales</v>
      </c>
      <c r="W962" s="456" t="str">
        <f>+V962</f>
        <v>Gobiernos Autonomos Municipales</v>
      </c>
      <c r="X962" s="245">
        <f>+VLOOKUP(A962,[2]Sheet1!$A$13:$D$744,4,FALSE)</f>
        <v>0</v>
      </c>
      <c r="Y962" s="245" t="e">
        <f>+VLOOKUP(X962,bd_lista!$A$3:$C$590,3,FALSE)</f>
        <v>#N/A</v>
      </c>
      <c r="Z962" s="305">
        <f>+X962</f>
        <v>0</v>
      </c>
      <c r="AA962" s="306" t="e">
        <f>+Y962</f>
        <v>#N/A</v>
      </c>
    </row>
    <row r="963" spans="1:27" customFormat="1" ht="15" hidden="1" customHeight="1">
      <c r="A963" s="32">
        <v>1744</v>
      </c>
      <c r="B963" s="453"/>
      <c r="C963" s="250" t="str">
        <f>+VLOOKUP(A963,bd_lista!$A$3:$C$590,3,FALSE)</f>
        <v>Gobierno Autónomo Municipal de Puerto Quijarro</v>
      </c>
      <c r="D963" s="455"/>
      <c r="E963" s="247" t="s">
        <v>1312</v>
      </c>
      <c r="F963" s="248">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8">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8">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8">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8">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8">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8">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8">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8">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8">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8">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8">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8">
        <f t="shared" ca="1" si="30"/>
        <v>0</v>
      </c>
      <c r="S963" s="265">
        <f ca="1">+R962+R963</f>
        <v>0</v>
      </c>
      <c r="T963" s="246">
        <f ca="1">+S963</f>
        <v>0</v>
      </c>
      <c r="U963" s="245">
        <f t="shared" si="31"/>
        <v>2</v>
      </c>
      <c r="V963" s="348" t="str">
        <f>+VLOOKUP(A963,bd_lista!$A$3:$E$590,5,FALSE)</f>
        <v>Gobiernos Autonomos Municipales</v>
      </c>
      <c r="W963" s="457"/>
      <c r="X963" s="245">
        <f>+VLOOKUP(A963,[2]Sheet1!$A$13:$D$744,4,FALSE)</f>
        <v>0</v>
      </c>
      <c r="Y963" s="245" t="e">
        <f>+VLOOKUP(X963,bd_lista!$A$3:$C$590,3,FALSE)</f>
        <v>#N/A</v>
      </c>
      <c r="Z963" s="303"/>
      <c r="AA963" s="304"/>
    </row>
    <row r="964" spans="1:27" customFormat="1" ht="15" hidden="1" customHeight="1">
      <c r="A964" s="32">
        <v>1745</v>
      </c>
      <c r="B964" s="452">
        <f>+A964</f>
        <v>1745</v>
      </c>
      <c r="C964" s="250" t="str">
        <f>+VLOOKUP(A964,bd_lista!$A$3:$C$590,3,FALSE)</f>
        <v>Gobierno Autónomo Municipal de Ascención de Guarayos</v>
      </c>
      <c r="D964" s="454" t="str">
        <f>+C964</f>
        <v>Gobierno Autónomo Municipal de Ascención de Guarayos</v>
      </c>
      <c r="E964" s="245" t="s">
        <v>1311</v>
      </c>
      <c r="F964" s="246">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6">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6">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6">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6">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6">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6">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6">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6">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6">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6">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6">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6">
        <f t="shared" ca="1" si="30"/>
        <v>0</v>
      </c>
      <c r="S964" s="253"/>
      <c r="T964" s="246">
        <f ca="1">+T965</f>
        <v>0</v>
      </c>
      <c r="U964" s="245">
        <f t="shared" si="31"/>
        <v>1</v>
      </c>
      <c r="V964" s="348" t="str">
        <f>+VLOOKUP(A964,bd_lista!$A$3:$E$590,5,FALSE)</f>
        <v>Gobiernos Autonomos Municipales</v>
      </c>
      <c r="W964" s="456" t="str">
        <f>+V964</f>
        <v>Gobiernos Autonomos Municipales</v>
      </c>
      <c r="X964" s="245">
        <f>+VLOOKUP(A964,[2]Sheet1!$A$13:$D$744,4,FALSE)</f>
        <v>0</v>
      </c>
      <c r="Y964" s="245" t="e">
        <f>+VLOOKUP(X964,bd_lista!$A$3:$C$590,3,FALSE)</f>
        <v>#N/A</v>
      </c>
      <c r="Z964" s="305">
        <f>+X964</f>
        <v>0</v>
      </c>
      <c r="AA964" s="306" t="e">
        <f>+Y964</f>
        <v>#N/A</v>
      </c>
    </row>
    <row r="965" spans="1:27" customFormat="1" ht="15" hidden="1" customHeight="1">
      <c r="A965" s="32">
        <v>1745</v>
      </c>
      <c r="B965" s="453"/>
      <c r="C965" s="250" t="str">
        <f>+VLOOKUP(A965,bd_lista!$A$3:$C$590,3,FALSE)</f>
        <v>Gobierno Autónomo Municipal de Ascención de Guarayos</v>
      </c>
      <c r="D965" s="455"/>
      <c r="E965" s="247" t="s">
        <v>1312</v>
      </c>
      <c r="F965" s="248">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8">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8">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8">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8">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8">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8">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8">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8">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8">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8">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8">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8">
        <f t="shared" ca="1" si="30"/>
        <v>0</v>
      </c>
      <c r="S965" s="265">
        <f ca="1">+R964+R965</f>
        <v>0</v>
      </c>
      <c r="T965" s="248">
        <f ca="1">+S965</f>
        <v>0</v>
      </c>
      <c r="U965" s="247">
        <f t="shared" si="31"/>
        <v>2</v>
      </c>
      <c r="V965" s="348" t="str">
        <f>+VLOOKUP(A965,bd_lista!$A$3:$E$590,5,FALSE)</f>
        <v>Gobiernos Autonomos Municipales</v>
      </c>
      <c r="W965" s="457"/>
      <c r="X965" s="245">
        <f>+VLOOKUP(A965,[2]Sheet1!$A$13:$D$744,4,FALSE)</f>
        <v>0</v>
      </c>
      <c r="Y965" s="245" t="e">
        <f>+VLOOKUP(X965,bd_lista!$A$3:$C$590,3,FALSE)</f>
        <v>#N/A</v>
      </c>
      <c r="Z965" s="303"/>
      <c r="AA965" s="304"/>
    </row>
    <row r="966" spans="1:27" customFormat="1" ht="15" hidden="1" customHeight="1">
      <c r="A966" s="32">
        <v>1746</v>
      </c>
      <c r="B966" s="452">
        <f>+A966</f>
        <v>1746</v>
      </c>
      <c r="C966" s="250" t="str">
        <f>+VLOOKUP(A966,bd_lista!$A$3:$C$590,3,FALSE)</f>
        <v>Gobierno Autónomo Municipal de Urubicha</v>
      </c>
      <c r="D966" s="454" t="str">
        <f>+C966</f>
        <v>Gobierno Autónomo Municipal de Urubicha</v>
      </c>
      <c r="E966" s="245" t="s">
        <v>1311</v>
      </c>
      <c r="F966" s="246">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6">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6">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6">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6">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6">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6">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6">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6">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6">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6">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6">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6">
        <f t="shared" ca="1" si="30"/>
        <v>0</v>
      </c>
      <c r="S966" s="253"/>
      <c r="T966" s="246">
        <f ca="1">+T967</f>
        <v>0</v>
      </c>
      <c r="U966" s="245">
        <f t="shared" si="31"/>
        <v>1</v>
      </c>
      <c r="V966" s="348" t="str">
        <f>+VLOOKUP(A966,bd_lista!$A$3:$E$590,5,FALSE)</f>
        <v>Gobiernos Autonomos Municipales</v>
      </c>
      <c r="W966" s="456" t="str">
        <f>+V966</f>
        <v>Gobiernos Autonomos Municipales</v>
      </c>
      <c r="X966" s="245">
        <f>+VLOOKUP(A966,[2]Sheet1!$A$13:$D$744,4,FALSE)</f>
        <v>0</v>
      </c>
      <c r="Y966" s="245" t="e">
        <f>+VLOOKUP(X966,bd_lista!$A$3:$C$590,3,FALSE)</f>
        <v>#N/A</v>
      </c>
      <c r="Z966" s="305">
        <f>+X966</f>
        <v>0</v>
      </c>
      <c r="AA966" s="306" t="e">
        <f>+Y966</f>
        <v>#N/A</v>
      </c>
    </row>
    <row r="967" spans="1:27" customFormat="1" ht="15" hidden="1" customHeight="1">
      <c r="A967" s="32">
        <v>1746</v>
      </c>
      <c r="B967" s="453"/>
      <c r="C967" s="250" t="str">
        <f>+VLOOKUP(A967,bd_lista!$A$3:$C$590,3,FALSE)</f>
        <v>Gobierno Autónomo Municipal de Urubicha</v>
      </c>
      <c r="D967" s="455"/>
      <c r="E967" s="247" t="s">
        <v>1312</v>
      </c>
      <c r="F967" s="248">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8">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8">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8">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8">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8">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8">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8">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8">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8">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8">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8">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8">
        <f t="shared" ca="1" si="30"/>
        <v>0</v>
      </c>
      <c r="S967" s="265">
        <f ca="1">+R966+R967</f>
        <v>0</v>
      </c>
      <c r="T967" s="248">
        <f ca="1">+S967</f>
        <v>0</v>
      </c>
      <c r="U967" s="247">
        <f t="shared" si="31"/>
        <v>2</v>
      </c>
      <c r="V967" s="348" t="str">
        <f>+VLOOKUP(A967,bd_lista!$A$3:$E$590,5,FALSE)</f>
        <v>Gobiernos Autonomos Municipales</v>
      </c>
      <c r="W967" s="457"/>
      <c r="X967" s="245">
        <f>+VLOOKUP(A967,[2]Sheet1!$A$13:$D$744,4,FALSE)</f>
        <v>0</v>
      </c>
      <c r="Y967" s="245" t="e">
        <f>+VLOOKUP(X967,bd_lista!$A$3:$C$590,3,FALSE)</f>
        <v>#N/A</v>
      </c>
      <c r="Z967" s="303"/>
      <c r="AA967" s="304"/>
    </row>
    <row r="968" spans="1:27" customFormat="1" ht="15" hidden="1" customHeight="1">
      <c r="A968" s="32">
        <v>1747</v>
      </c>
      <c r="B968" s="452">
        <f>+A968</f>
        <v>1747</v>
      </c>
      <c r="C968" s="250" t="str">
        <f>+VLOOKUP(A968,bd_lista!$A$3:$C$590,3,FALSE)</f>
        <v>Gobierno Autónomo Municipal de El Puente</v>
      </c>
      <c r="D968" s="454" t="str">
        <f>+C968</f>
        <v>Gobierno Autónomo Municipal de El Puente</v>
      </c>
      <c r="E968" s="245" t="s">
        <v>1311</v>
      </c>
      <c r="F968" s="246">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6">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6">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6">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6">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6">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6">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6">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6">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6">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6">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6">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6">
        <f t="shared" ca="1" si="30"/>
        <v>0</v>
      </c>
      <c r="S968" s="253"/>
      <c r="T968" s="246">
        <f ca="1">+T969</f>
        <v>0</v>
      </c>
      <c r="U968" s="245">
        <f t="shared" si="31"/>
        <v>1</v>
      </c>
      <c r="V968" s="348" t="str">
        <f>+VLOOKUP(A968,bd_lista!$A$3:$E$590,5,FALSE)</f>
        <v>Gobiernos Autonomos Municipales</v>
      </c>
      <c r="W968" s="456" t="str">
        <f>+V968</f>
        <v>Gobiernos Autonomos Municipales</v>
      </c>
      <c r="X968" s="245">
        <f>+VLOOKUP(A968,[2]Sheet1!$A$13:$D$744,4,FALSE)</f>
        <v>0</v>
      </c>
      <c r="Y968" s="245" t="e">
        <f>+VLOOKUP(X968,bd_lista!$A$3:$C$590,3,FALSE)</f>
        <v>#N/A</v>
      </c>
      <c r="Z968" s="305">
        <f>+X968</f>
        <v>0</v>
      </c>
      <c r="AA968" s="306" t="e">
        <f>+Y968</f>
        <v>#N/A</v>
      </c>
    </row>
    <row r="969" spans="1:27" customFormat="1" ht="15" hidden="1" customHeight="1">
      <c r="A969" s="32">
        <v>1747</v>
      </c>
      <c r="B969" s="453"/>
      <c r="C969" s="250" t="str">
        <f>+VLOOKUP(A969,bd_lista!$A$3:$C$590,3,FALSE)</f>
        <v>Gobierno Autónomo Municipal de El Puente</v>
      </c>
      <c r="D969" s="455"/>
      <c r="E969" s="247" t="s">
        <v>1312</v>
      </c>
      <c r="F969" s="248">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8">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8">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8">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8">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8">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8">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8">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8">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8">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8">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8">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8">
        <f t="shared" ca="1" si="30"/>
        <v>0</v>
      </c>
      <c r="S969" s="265">
        <f ca="1">+R968+R969</f>
        <v>0</v>
      </c>
      <c r="T969" s="248">
        <f ca="1">+S969</f>
        <v>0</v>
      </c>
      <c r="U969" s="247">
        <f t="shared" si="31"/>
        <v>2</v>
      </c>
      <c r="V969" s="348" t="str">
        <f>+VLOOKUP(A969,bd_lista!$A$3:$E$590,5,FALSE)</f>
        <v>Gobiernos Autonomos Municipales</v>
      </c>
      <c r="W969" s="457"/>
      <c r="X969" s="245">
        <f>+VLOOKUP(A969,[2]Sheet1!$A$13:$D$744,4,FALSE)</f>
        <v>0</v>
      </c>
      <c r="Y969" s="245" t="e">
        <f>+VLOOKUP(X969,bd_lista!$A$3:$C$590,3,FALSE)</f>
        <v>#N/A</v>
      </c>
      <c r="Z969" s="303"/>
      <c r="AA969" s="304"/>
    </row>
    <row r="970" spans="1:27" customFormat="1" ht="15" hidden="1" customHeight="1">
      <c r="A970" s="32">
        <v>1748</v>
      </c>
      <c r="B970" s="452">
        <f>+A970</f>
        <v>1748</v>
      </c>
      <c r="C970" s="250" t="str">
        <f>+VLOOKUP(A970,bd_lista!$A$3:$C$590,3,FALSE)</f>
        <v>Gobierno Autónomo Municipal de Okinawa Uno</v>
      </c>
      <c r="D970" s="454" t="str">
        <f>+C970</f>
        <v>Gobierno Autónomo Municipal de Okinawa Uno</v>
      </c>
      <c r="E970" s="245" t="s">
        <v>1311</v>
      </c>
      <c r="F970" s="246">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6">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6">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6">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6">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6">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6">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6">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6">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6">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6">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6">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6">
        <f t="shared" ca="1" si="30"/>
        <v>0</v>
      </c>
      <c r="S970" s="253"/>
      <c r="T970" s="246">
        <f ca="1">+T971</f>
        <v>0</v>
      </c>
      <c r="U970" s="245">
        <f t="shared" si="31"/>
        <v>1</v>
      </c>
      <c r="V970" s="348" t="str">
        <f>+VLOOKUP(A970,bd_lista!$A$3:$E$590,5,FALSE)</f>
        <v>Gobiernos Autonomos Municipales</v>
      </c>
      <c r="W970" s="456" t="str">
        <f>+V970</f>
        <v>Gobiernos Autonomos Municipales</v>
      </c>
      <c r="X970" s="245">
        <f>+VLOOKUP(A970,[2]Sheet1!$A$13:$D$744,4,FALSE)</f>
        <v>0</v>
      </c>
      <c r="Y970" s="245" t="e">
        <f>+VLOOKUP(X970,bd_lista!$A$3:$C$590,3,FALSE)</f>
        <v>#N/A</v>
      </c>
      <c r="Z970" s="305">
        <f>+X970</f>
        <v>0</v>
      </c>
      <c r="AA970" s="306" t="e">
        <f>+Y970</f>
        <v>#N/A</v>
      </c>
    </row>
    <row r="971" spans="1:27" customFormat="1" ht="15" hidden="1" customHeight="1">
      <c r="A971" s="32">
        <v>1748</v>
      </c>
      <c r="B971" s="453"/>
      <c r="C971" s="250" t="str">
        <f>+VLOOKUP(A971,bd_lista!$A$3:$C$590,3,FALSE)</f>
        <v>Gobierno Autónomo Municipal de Okinawa Uno</v>
      </c>
      <c r="D971" s="455"/>
      <c r="E971" s="247" t="s">
        <v>1312</v>
      </c>
      <c r="F971" s="248">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8">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8">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8">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8">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8">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8">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8">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8">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8">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8">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8">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8">
        <f t="shared" ca="1" si="30"/>
        <v>0</v>
      </c>
      <c r="S971" s="265">
        <f ca="1">+R970+R971</f>
        <v>0</v>
      </c>
      <c r="T971" s="248">
        <f ca="1">+S971</f>
        <v>0</v>
      </c>
      <c r="U971" s="245">
        <f t="shared" si="31"/>
        <v>2</v>
      </c>
      <c r="V971" s="348" t="str">
        <f>+VLOOKUP(A971,bd_lista!$A$3:$E$590,5,FALSE)</f>
        <v>Gobiernos Autonomos Municipales</v>
      </c>
      <c r="W971" s="457"/>
      <c r="X971" s="245">
        <f>+VLOOKUP(A971,[2]Sheet1!$A$13:$D$744,4,FALSE)</f>
        <v>0</v>
      </c>
      <c r="Y971" s="245" t="e">
        <f>+VLOOKUP(X971,bd_lista!$A$3:$C$590,3,FALSE)</f>
        <v>#N/A</v>
      </c>
      <c r="Z971" s="303"/>
      <c r="AA971" s="304"/>
    </row>
    <row r="972" spans="1:27" customFormat="1" ht="15" hidden="1" customHeight="1">
      <c r="A972" s="32">
        <v>1749</v>
      </c>
      <c r="B972" s="452">
        <f>+A972</f>
        <v>1749</v>
      </c>
      <c r="C972" s="250" t="str">
        <f>+VLOOKUP(A972,bd_lista!$A$3:$C$590,3,FALSE)</f>
        <v>Gobierno Autónomo Municipal de San Antonio de Lomerio</v>
      </c>
      <c r="D972" s="454" t="str">
        <f>+C972</f>
        <v>Gobierno Autónomo Municipal de San Antonio de Lomerio</v>
      </c>
      <c r="E972" s="245" t="s">
        <v>1311</v>
      </c>
      <c r="F972" s="246">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6">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6">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6">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6">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6">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6">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6">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4">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4">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4">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4">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6">
        <f t="shared" ca="1" si="30"/>
        <v>0</v>
      </c>
      <c r="S972" s="253"/>
      <c r="T972" s="246">
        <f ca="1">+T973</f>
        <v>0</v>
      </c>
      <c r="U972" s="245">
        <f t="shared" si="31"/>
        <v>1</v>
      </c>
      <c r="V972" s="348" t="str">
        <f>+VLOOKUP(A972,bd_lista!$A$3:$E$590,5,FALSE)</f>
        <v>Gobiernos Autonomos Municipales</v>
      </c>
      <c r="W972" s="456" t="str">
        <f>+V972</f>
        <v>Gobiernos Autonomos Municipales</v>
      </c>
      <c r="X972" s="245">
        <f>+VLOOKUP(A972,[2]Sheet1!$A$13:$D$744,4,FALSE)</f>
        <v>0</v>
      </c>
      <c r="Y972" s="245" t="e">
        <f>+VLOOKUP(X972,bd_lista!$A$3:$C$590,3,FALSE)</f>
        <v>#N/A</v>
      </c>
      <c r="Z972" s="305">
        <f>+X972</f>
        <v>0</v>
      </c>
      <c r="AA972" s="306" t="e">
        <f>+Y972</f>
        <v>#N/A</v>
      </c>
    </row>
    <row r="973" spans="1:27" customFormat="1" ht="15" hidden="1" customHeight="1">
      <c r="A973" s="32">
        <v>1749</v>
      </c>
      <c r="B973" s="453"/>
      <c r="C973" s="250" t="str">
        <f>+VLOOKUP(A973,bd_lista!$A$3:$C$590,3,FALSE)</f>
        <v>Gobierno Autónomo Municipal de San Antonio de Lomerio</v>
      </c>
      <c r="D973" s="455"/>
      <c r="E973" s="247" t="s">
        <v>1312</v>
      </c>
      <c r="F973" s="248">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8">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8">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8">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8">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8">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8">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8">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8">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8">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8">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8">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8">
        <f t="shared" ca="1" si="30"/>
        <v>0</v>
      </c>
      <c r="S973" s="265">
        <f ca="1">+R972+R973</f>
        <v>0</v>
      </c>
      <c r="T973" s="248">
        <f ca="1">+S973</f>
        <v>0</v>
      </c>
      <c r="U973" s="311">
        <f t="shared" si="31"/>
        <v>2</v>
      </c>
      <c r="V973" s="348" t="str">
        <f>+VLOOKUP(A973,bd_lista!$A$3:$E$590,5,FALSE)</f>
        <v>Gobiernos Autonomos Municipales</v>
      </c>
      <c r="W973" s="457"/>
      <c r="X973" s="245">
        <f>+VLOOKUP(A973,[2]Sheet1!$A$13:$D$744,4,FALSE)</f>
        <v>0</v>
      </c>
      <c r="Y973" s="245" t="e">
        <f>+VLOOKUP(X973,bd_lista!$A$3:$C$590,3,FALSE)</f>
        <v>#N/A</v>
      </c>
      <c r="Z973" s="303"/>
      <c r="AA973" s="304"/>
    </row>
    <row r="974" spans="1:27" customFormat="1" ht="15" hidden="1" customHeight="1">
      <c r="A974" s="32">
        <v>1750</v>
      </c>
      <c r="B974" s="452">
        <f>+A974</f>
        <v>1750</v>
      </c>
      <c r="C974" s="250" t="str">
        <f>+VLOOKUP(A974,bd_lista!$A$3:$C$590,3,FALSE)</f>
        <v>Gobierno Autónomo Municipal de San Ramón</v>
      </c>
      <c r="D974" s="454" t="str">
        <f>+C974</f>
        <v>Gobierno Autónomo Municipal de San Ramón</v>
      </c>
      <c r="E974" s="245" t="s">
        <v>1311</v>
      </c>
      <c r="F974" s="246">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6">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6">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6">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6">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6">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6">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6">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6">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6">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6">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6">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6">
        <f t="shared" ca="1" si="30"/>
        <v>0</v>
      </c>
      <c r="S974" s="253"/>
      <c r="T974" s="246">
        <f ca="1">+T975</f>
        <v>0</v>
      </c>
      <c r="U974" s="281">
        <f t="shared" si="31"/>
        <v>1</v>
      </c>
      <c r="V974" s="348" t="str">
        <f>+VLOOKUP(A974,bd_lista!$A$3:$E$590,5,FALSE)</f>
        <v>Gobiernos Autonomos Municipales</v>
      </c>
      <c r="W974" s="456" t="str">
        <f>+V974</f>
        <v>Gobiernos Autonomos Municipales</v>
      </c>
      <c r="X974" s="245">
        <f>+VLOOKUP(A974,[2]Sheet1!$A$13:$D$744,4,FALSE)</f>
        <v>0</v>
      </c>
      <c r="Y974" s="245" t="e">
        <f>+VLOOKUP(X974,bd_lista!$A$3:$C$590,3,FALSE)</f>
        <v>#N/A</v>
      </c>
      <c r="Z974" s="305">
        <f>+X974</f>
        <v>0</v>
      </c>
      <c r="AA974" s="306" t="e">
        <f>+Y974</f>
        <v>#N/A</v>
      </c>
    </row>
    <row r="975" spans="1:27" customFormat="1" ht="15" hidden="1" customHeight="1">
      <c r="A975" s="32">
        <v>1750</v>
      </c>
      <c r="B975" s="453"/>
      <c r="C975" s="250" t="str">
        <f>+VLOOKUP(A975,bd_lista!$A$3:$C$590,3,FALSE)</f>
        <v>Gobierno Autónomo Municipal de San Ramón</v>
      </c>
      <c r="D975" s="455"/>
      <c r="E975" s="247" t="s">
        <v>1312</v>
      </c>
      <c r="F975" s="248">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8">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8">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8">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8">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8">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8">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8">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8">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8">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8">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8">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8">
        <f t="shared" ca="1" si="30"/>
        <v>0</v>
      </c>
      <c r="S975" s="265">
        <f ca="1">+R974+R975</f>
        <v>0</v>
      </c>
      <c r="T975" s="248">
        <f ca="1">+S975</f>
        <v>0</v>
      </c>
      <c r="U975" s="245">
        <f t="shared" si="31"/>
        <v>2</v>
      </c>
      <c r="V975" s="348" t="str">
        <f>+VLOOKUP(A975,bd_lista!$A$3:$E$590,5,FALSE)</f>
        <v>Gobiernos Autonomos Municipales</v>
      </c>
      <c r="W975" s="457"/>
      <c r="X975" s="245">
        <f>+VLOOKUP(A975,[2]Sheet1!$A$13:$D$744,4,FALSE)</f>
        <v>0</v>
      </c>
      <c r="Y975" s="245" t="e">
        <f>+VLOOKUP(X975,bd_lista!$A$3:$C$590,3,FALSE)</f>
        <v>#N/A</v>
      </c>
      <c r="Z975" s="303"/>
      <c r="AA975" s="304"/>
    </row>
    <row r="976" spans="1:27" customFormat="1" ht="15" hidden="1" customHeight="1">
      <c r="A976" s="32">
        <v>1751</v>
      </c>
      <c r="B976" s="452">
        <f>+A976</f>
        <v>1751</v>
      </c>
      <c r="C976" s="250" t="str">
        <f>+VLOOKUP(A976,bd_lista!$A$3:$C$590,3,FALSE)</f>
        <v>Gobierno Autónomo Municipal de El Carmen Rivero Tórrez</v>
      </c>
      <c r="D976" s="454" t="str">
        <f>+C976</f>
        <v>Gobierno Autónomo Municipal de El Carmen Rivero Tórrez</v>
      </c>
      <c r="E976" s="245" t="s">
        <v>1311</v>
      </c>
      <c r="F976" s="246">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6">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6">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6">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6">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6">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6">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6">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6">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6">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6">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6">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6">
        <f t="shared" ca="1" si="30"/>
        <v>0</v>
      </c>
      <c r="S976" s="253"/>
      <c r="T976" s="246">
        <f ca="1">+T977</f>
        <v>0</v>
      </c>
      <c r="U976" s="281">
        <f t="shared" si="31"/>
        <v>1</v>
      </c>
      <c r="V976" s="348" t="str">
        <f>+VLOOKUP(A976,bd_lista!$A$3:$E$590,5,FALSE)</f>
        <v>Gobiernos Autonomos Municipales</v>
      </c>
      <c r="W976" s="456" t="str">
        <f>+V976</f>
        <v>Gobiernos Autonomos Municipales</v>
      </c>
      <c r="X976" s="245">
        <f>+VLOOKUP(A976,[2]Sheet1!$A$13:$D$744,4,FALSE)</f>
        <v>0</v>
      </c>
      <c r="Y976" s="245" t="e">
        <f>+VLOOKUP(X976,bd_lista!$A$3:$C$590,3,FALSE)</f>
        <v>#N/A</v>
      </c>
      <c r="Z976" s="305">
        <f>+X976</f>
        <v>0</v>
      </c>
      <c r="AA976" s="306" t="e">
        <f>+Y976</f>
        <v>#N/A</v>
      </c>
    </row>
    <row r="977" spans="1:27" customFormat="1" ht="15" hidden="1" customHeight="1">
      <c r="A977" s="32">
        <v>1751</v>
      </c>
      <c r="B977" s="453"/>
      <c r="C977" s="250" t="str">
        <f>+VLOOKUP(A977,bd_lista!$A$3:$C$590,3,FALSE)</f>
        <v>Gobierno Autónomo Municipal de El Carmen Rivero Tórrez</v>
      </c>
      <c r="D977" s="455"/>
      <c r="E977" s="247" t="s">
        <v>1312</v>
      </c>
      <c r="F977" s="248">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8">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8">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8">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8">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8">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8">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8">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8">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8">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8">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8">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8">
        <f t="shared" ca="1" si="30"/>
        <v>0</v>
      </c>
      <c r="S977" s="265">
        <f ca="1">+R976+R977</f>
        <v>0</v>
      </c>
      <c r="T977" s="248">
        <f ca="1">+S977</f>
        <v>0</v>
      </c>
      <c r="U977" s="247">
        <f t="shared" si="31"/>
        <v>2</v>
      </c>
      <c r="V977" s="348" t="str">
        <f>+VLOOKUP(A977,bd_lista!$A$3:$E$590,5,FALSE)</f>
        <v>Gobiernos Autonomos Municipales</v>
      </c>
      <c r="W977" s="457"/>
      <c r="X977" s="245">
        <f>+VLOOKUP(A977,[2]Sheet1!$A$13:$D$744,4,FALSE)</f>
        <v>0</v>
      </c>
      <c r="Y977" s="245" t="e">
        <f>+VLOOKUP(X977,bd_lista!$A$3:$C$590,3,FALSE)</f>
        <v>#N/A</v>
      </c>
      <c r="Z977" s="303"/>
      <c r="AA977" s="304"/>
    </row>
    <row r="978" spans="1:27" customFormat="1" ht="15" hidden="1" customHeight="1">
      <c r="A978" s="32">
        <v>1752</v>
      </c>
      <c r="B978" s="452">
        <f>+A978</f>
        <v>1752</v>
      </c>
      <c r="C978" s="250" t="str">
        <f>+VLOOKUP(A978,bd_lista!$A$3:$C$590,3,FALSE)</f>
        <v>Gobierno Autónomo Municipal de San Juan</v>
      </c>
      <c r="D978" s="454" t="str">
        <f>+C978</f>
        <v>Gobierno Autónomo Municipal de San Juan</v>
      </c>
      <c r="E978" s="245" t="s">
        <v>1311</v>
      </c>
      <c r="F978" s="246">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6">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6">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6">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6">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6">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6">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6">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6">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6">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6">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6">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6">
        <f t="shared" ca="1" si="30"/>
        <v>0</v>
      </c>
      <c r="S978" s="253"/>
      <c r="T978" s="246">
        <f ca="1">+T979</f>
        <v>0</v>
      </c>
      <c r="U978" s="245">
        <f t="shared" si="31"/>
        <v>1</v>
      </c>
      <c r="V978" s="348" t="str">
        <f>+VLOOKUP(A978,bd_lista!$A$3:$E$590,5,FALSE)</f>
        <v>Gobiernos Autonomos Municipales</v>
      </c>
      <c r="W978" s="456" t="str">
        <f>+V978</f>
        <v>Gobiernos Autonomos Municipales</v>
      </c>
      <c r="X978" s="245">
        <f>+VLOOKUP(A978,[2]Sheet1!$A$13:$D$744,4,FALSE)</f>
        <v>0</v>
      </c>
      <c r="Y978" s="245" t="e">
        <f>+VLOOKUP(X978,bd_lista!$A$3:$C$590,3,FALSE)</f>
        <v>#N/A</v>
      </c>
      <c r="Z978" s="305">
        <f>+X978</f>
        <v>0</v>
      </c>
      <c r="AA978" s="306" t="e">
        <f>+Y978</f>
        <v>#N/A</v>
      </c>
    </row>
    <row r="979" spans="1:27" customFormat="1" ht="15" hidden="1" customHeight="1">
      <c r="A979" s="32">
        <v>1752</v>
      </c>
      <c r="B979" s="453"/>
      <c r="C979" s="250" t="str">
        <f>+VLOOKUP(A979,bd_lista!$A$3:$C$590,3,FALSE)</f>
        <v>Gobierno Autónomo Municipal de San Juan</v>
      </c>
      <c r="D979" s="455"/>
      <c r="E979" s="247" t="s">
        <v>1312</v>
      </c>
      <c r="F979" s="248">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8">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8">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8">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8">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8">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8">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8">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6">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6">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6">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6">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6">
        <f t="shared" ca="1" si="30"/>
        <v>0</v>
      </c>
      <c r="S979" s="253">
        <f ca="1">+R978+R979</f>
        <v>0</v>
      </c>
      <c r="T979" s="246">
        <f ca="1">+S979</f>
        <v>0</v>
      </c>
      <c r="U979" s="245">
        <f t="shared" si="31"/>
        <v>2</v>
      </c>
      <c r="V979" s="348" t="str">
        <f>+VLOOKUP(A979,bd_lista!$A$3:$E$590,5,FALSE)</f>
        <v>Gobiernos Autonomos Municipales</v>
      </c>
      <c r="W979" s="457"/>
      <c r="X979" s="245">
        <f>+VLOOKUP(A979,[2]Sheet1!$A$13:$D$744,4,FALSE)</f>
        <v>0</v>
      </c>
      <c r="Y979" s="245" t="e">
        <f>+VLOOKUP(X979,bd_lista!$A$3:$C$590,3,FALSE)</f>
        <v>#N/A</v>
      </c>
      <c r="Z979" s="303"/>
      <c r="AA979" s="304"/>
    </row>
    <row r="980" spans="1:27" customFormat="1" ht="15" hidden="1" customHeight="1">
      <c r="A980" s="32">
        <v>1753</v>
      </c>
      <c r="B980" s="452">
        <f>+A980</f>
        <v>1753</v>
      </c>
      <c r="C980" s="250" t="str">
        <f>+VLOOKUP(A980,bd_lista!$A$3:$C$590,3,FALSE)</f>
        <v>Gobierno Autónomo Municipal de Fernández Alonso</v>
      </c>
      <c r="D980" s="454" t="str">
        <f>+C980</f>
        <v>Gobierno Autónomo Municipal de Fernández Alonso</v>
      </c>
      <c r="E980" s="245" t="s">
        <v>1311</v>
      </c>
      <c r="F980" s="246">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6">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6">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6">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6">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6">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6">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6">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6">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6">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6">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6">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6">
        <f t="shared" ca="1" si="30"/>
        <v>0</v>
      </c>
      <c r="S980" s="253"/>
      <c r="T980" s="246">
        <f ca="1">+T981</f>
        <v>0</v>
      </c>
      <c r="U980" s="245">
        <f t="shared" si="31"/>
        <v>1</v>
      </c>
      <c r="V980" s="348" t="str">
        <f>+VLOOKUP(A980,bd_lista!$A$3:$E$590,5,FALSE)</f>
        <v>Gobiernos Autonomos Municipales</v>
      </c>
      <c r="W980" s="456" t="str">
        <f>+V980</f>
        <v>Gobiernos Autonomos Municipales</v>
      </c>
      <c r="X980" s="245">
        <f>+VLOOKUP(A980,[2]Sheet1!$A$13:$D$744,4,FALSE)</f>
        <v>0</v>
      </c>
      <c r="Y980" s="245" t="e">
        <f>+VLOOKUP(X980,bd_lista!$A$3:$C$590,3,FALSE)</f>
        <v>#N/A</v>
      </c>
      <c r="Z980" s="305">
        <f>+X980</f>
        <v>0</v>
      </c>
      <c r="AA980" s="306" t="e">
        <f>+Y980</f>
        <v>#N/A</v>
      </c>
    </row>
    <row r="981" spans="1:27" customFormat="1" ht="15" hidden="1" customHeight="1">
      <c r="A981" s="32">
        <v>1753</v>
      </c>
      <c r="B981" s="453"/>
      <c r="C981" s="250" t="str">
        <f>+VLOOKUP(A981,bd_lista!$A$3:$C$590,3,FALSE)</f>
        <v>Gobierno Autónomo Municipal de Fernández Alonso</v>
      </c>
      <c r="D981" s="455"/>
      <c r="E981" s="247" t="s">
        <v>1312</v>
      </c>
      <c r="F981" s="248">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8">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8">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8">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8">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8">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8">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8">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8">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8">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8">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8">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8">
        <f t="shared" ca="1" si="30"/>
        <v>0</v>
      </c>
      <c r="S981" s="265">
        <f ca="1">+R980+R981</f>
        <v>0</v>
      </c>
      <c r="T981" s="274">
        <f ca="1">+S981</f>
        <v>0</v>
      </c>
      <c r="U981" s="245">
        <f t="shared" si="31"/>
        <v>2</v>
      </c>
      <c r="V981" s="348" t="str">
        <f>+VLOOKUP(A981,bd_lista!$A$3:$E$590,5,FALSE)</f>
        <v>Gobiernos Autonomos Municipales</v>
      </c>
      <c r="W981" s="457"/>
      <c r="X981" s="245">
        <f>+VLOOKUP(A981,[2]Sheet1!$A$13:$D$744,4,FALSE)</f>
        <v>0</v>
      </c>
      <c r="Y981" s="245" t="e">
        <f>+VLOOKUP(X981,bd_lista!$A$3:$C$590,3,FALSE)</f>
        <v>#N/A</v>
      </c>
      <c r="Z981" s="303"/>
      <c r="AA981" s="304"/>
    </row>
    <row r="982" spans="1:27" customFormat="1" ht="15" hidden="1" customHeight="1">
      <c r="A982" s="32">
        <v>1754</v>
      </c>
      <c r="B982" s="452">
        <f>+A982</f>
        <v>1754</v>
      </c>
      <c r="C982" s="250" t="str">
        <f>+VLOOKUP(A982,bd_lista!$A$3:$C$590,3,FALSE)</f>
        <v>Gobierno Autónomo Municipal de San Pedro</v>
      </c>
      <c r="D982" s="454" t="str">
        <f>+C982</f>
        <v>Gobierno Autónomo Municipal de San Pedro</v>
      </c>
      <c r="E982" s="245" t="s">
        <v>1311</v>
      </c>
      <c r="F982" s="246">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6">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6">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6">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6">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6">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6">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6">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6">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6">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6">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6">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6">
        <f t="shared" ca="1" si="30"/>
        <v>0</v>
      </c>
      <c r="S982" s="253"/>
      <c r="T982" s="246">
        <f ca="1">+T983</f>
        <v>0</v>
      </c>
      <c r="U982" s="245">
        <f t="shared" si="31"/>
        <v>1</v>
      </c>
      <c r="V982" s="348" t="str">
        <f>+VLOOKUP(A982,bd_lista!$A$3:$E$590,5,FALSE)</f>
        <v>Gobiernos Autonomos Municipales</v>
      </c>
      <c r="W982" s="456" t="str">
        <f>+V982</f>
        <v>Gobiernos Autonomos Municipales</v>
      </c>
      <c r="X982" s="245">
        <f>+VLOOKUP(A982,[2]Sheet1!$A$13:$D$744,4,FALSE)</f>
        <v>0</v>
      </c>
      <c r="Y982" s="245" t="e">
        <f>+VLOOKUP(X982,bd_lista!$A$3:$C$590,3,FALSE)</f>
        <v>#N/A</v>
      </c>
      <c r="Z982" s="305">
        <f>+X982</f>
        <v>0</v>
      </c>
      <c r="AA982" s="306" t="e">
        <f>+Y982</f>
        <v>#N/A</v>
      </c>
    </row>
    <row r="983" spans="1:27" customFormat="1" ht="15" hidden="1" customHeight="1">
      <c r="A983" s="32">
        <v>1754</v>
      </c>
      <c r="B983" s="453"/>
      <c r="C983" s="250" t="str">
        <f>+VLOOKUP(A983,bd_lista!$A$3:$C$590,3,FALSE)</f>
        <v>Gobierno Autónomo Municipal de San Pedro</v>
      </c>
      <c r="D983" s="455"/>
      <c r="E983" s="247" t="s">
        <v>1312</v>
      </c>
      <c r="F983" s="246">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6">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6">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6">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6">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6">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8">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8">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6">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6">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6">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6">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6">
        <f t="shared" ca="1" si="30"/>
        <v>0</v>
      </c>
      <c r="S983" s="253">
        <f ca="1">+R982+R983</f>
        <v>0</v>
      </c>
      <c r="T983" s="246">
        <f ca="1">+S983</f>
        <v>0</v>
      </c>
      <c r="U983" s="245">
        <f t="shared" si="31"/>
        <v>2</v>
      </c>
      <c r="V983" s="348" t="str">
        <f>+VLOOKUP(A983,bd_lista!$A$3:$E$590,5,FALSE)</f>
        <v>Gobiernos Autonomos Municipales</v>
      </c>
      <c r="W983" s="457"/>
      <c r="X983" s="245">
        <f>+VLOOKUP(A983,[2]Sheet1!$A$13:$D$744,4,FALSE)</f>
        <v>0</v>
      </c>
      <c r="Y983" s="245" t="e">
        <f>+VLOOKUP(X983,bd_lista!$A$3:$C$590,3,FALSE)</f>
        <v>#N/A</v>
      </c>
      <c r="Z983" s="303"/>
      <c r="AA983" s="304"/>
    </row>
    <row r="984" spans="1:27" customFormat="1" ht="15" hidden="1" customHeight="1">
      <c r="A984" s="32">
        <v>1755</v>
      </c>
      <c r="B984" s="452">
        <f>+A984</f>
        <v>1755</v>
      </c>
      <c r="C984" s="250" t="str">
        <f>+VLOOKUP(A984,bd_lista!$A$3:$C$590,3,FALSE)</f>
        <v>Gobierno Autónomo Municipal de Cuatro Cañadas</v>
      </c>
      <c r="D984" s="454" t="str">
        <f>+C984</f>
        <v>Gobierno Autónomo Municipal de Cuatro Cañadas</v>
      </c>
      <c r="E984" s="245" t="s">
        <v>1311</v>
      </c>
      <c r="F984" s="274">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4">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4">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4">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4">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4">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6">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6">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6">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6">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6">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6">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4">
        <f t="shared" ca="1" si="30"/>
        <v>0</v>
      </c>
      <c r="S984" s="276"/>
      <c r="T984" s="246">
        <f ca="1">+T985</f>
        <v>0</v>
      </c>
      <c r="U984" s="245">
        <f t="shared" si="31"/>
        <v>1</v>
      </c>
      <c r="V984" s="348" t="str">
        <f>+VLOOKUP(A984,bd_lista!$A$3:$E$590,5,FALSE)</f>
        <v>Gobiernos Autonomos Municipales</v>
      </c>
      <c r="W984" s="456" t="str">
        <f>+V984</f>
        <v>Gobiernos Autonomos Municipales</v>
      </c>
      <c r="X984" s="245">
        <f>+VLOOKUP(A984,[2]Sheet1!$A$13:$D$744,4,FALSE)</f>
        <v>0</v>
      </c>
      <c r="Y984" s="245" t="e">
        <f>+VLOOKUP(X984,bd_lista!$A$3:$C$590,3,FALSE)</f>
        <v>#N/A</v>
      </c>
      <c r="Z984" s="305">
        <f>+X984</f>
        <v>0</v>
      </c>
      <c r="AA984" s="306" t="e">
        <f>+Y984</f>
        <v>#N/A</v>
      </c>
    </row>
    <row r="985" spans="1:27" customFormat="1" ht="15" hidden="1" customHeight="1">
      <c r="A985" s="32">
        <v>1755</v>
      </c>
      <c r="B985" s="453"/>
      <c r="C985" s="250" t="str">
        <f>+VLOOKUP(A985,bd_lista!$A$3:$C$590,3,FALSE)</f>
        <v>Gobierno Autónomo Municipal de Cuatro Cañadas</v>
      </c>
      <c r="D985" s="455"/>
      <c r="E985" s="247" t="s">
        <v>1312</v>
      </c>
      <c r="F985" s="248">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8">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8">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8">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8">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8">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8">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8">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8">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8">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8">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8">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8">
        <f t="shared" ca="1" si="30"/>
        <v>0</v>
      </c>
      <c r="S985" s="265">
        <f ca="1">+R984+R985</f>
        <v>0</v>
      </c>
      <c r="T985" s="248">
        <f ca="1">+S985</f>
        <v>0</v>
      </c>
      <c r="U985" s="247">
        <f t="shared" si="31"/>
        <v>2</v>
      </c>
      <c r="V985" s="348" t="str">
        <f>+VLOOKUP(A985,bd_lista!$A$3:$E$590,5,FALSE)</f>
        <v>Gobiernos Autonomos Municipales</v>
      </c>
      <c r="W985" s="457"/>
      <c r="X985" s="245">
        <f>+VLOOKUP(A985,[2]Sheet1!$A$13:$D$744,4,FALSE)</f>
        <v>0</v>
      </c>
      <c r="Y985" s="245" t="e">
        <f>+VLOOKUP(X985,bd_lista!$A$3:$C$590,3,FALSE)</f>
        <v>#N/A</v>
      </c>
      <c r="Z985" s="303"/>
      <c r="AA985" s="304"/>
    </row>
    <row r="986" spans="1:27" customFormat="1" ht="15" hidden="1" customHeight="1">
      <c r="A986" s="32">
        <v>1756</v>
      </c>
      <c r="B986" s="452">
        <f>+A986</f>
        <v>1756</v>
      </c>
      <c r="C986" s="250" t="str">
        <f>+VLOOKUP(A986,bd_lista!$A$3:$C$590,3,FALSE)</f>
        <v>Gobierno Autónomo Municipal de Colpa Bélgica</v>
      </c>
      <c r="D986" s="454" t="str">
        <f>+C986</f>
        <v>Gobierno Autónomo Municipal de Colpa Bélgica</v>
      </c>
      <c r="E986" s="245" t="s">
        <v>1311</v>
      </c>
      <c r="F986" s="246">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6">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6">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6">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6">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6">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6">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6">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6">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6">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6">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6">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6">
        <f t="shared" ca="1" si="30"/>
        <v>0</v>
      </c>
      <c r="S986" s="253"/>
      <c r="T986" s="246">
        <f ca="1">+T987</f>
        <v>0</v>
      </c>
      <c r="U986" s="245">
        <f t="shared" si="31"/>
        <v>1</v>
      </c>
      <c r="V986" s="348" t="str">
        <f>+VLOOKUP(A986,bd_lista!$A$3:$E$590,5,FALSE)</f>
        <v>Gobiernos Autonomos Municipales</v>
      </c>
      <c r="W986" s="456" t="str">
        <f>+V986</f>
        <v>Gobiernos Autonomos Municipales</v>
      </c>
      <c r="X986" s="245">
        <f>+VLOOKUP(A986,[2]Sheet1!$A$13:$D$744,4,FALSE)</f>
        <v>0</v>
      </c>
      <c r="Y986" s="245" t="e">
        <f>+VLOOKUP(X986,bd_lista!$A$3:$C$590,3,FALSE)</f>
        <v>#N/A</v>
      </c>
      <c r="Z986" s="305">
        <f>+X986</f>
        <v>0</v>
      </c>
      <c r="AA986" s="306" t="e">
        <f>+Y986</f>
        <v>#N/A</v>
      </c>
    </row>
    <row r="987" spans="1:27" customFormat="1" ht="15" hidden="1" customHeight="1">
      <c r="A987" s="32">
        <v>1756</v>
      </c>
      <c r="B987" s="453"/>
      <c r="C987" s="250" t="str">
        <f>+VLOOKUP(A987,bd_lista!$A$3:$C$590,3,FALSE)</f>
        <v>Gobierno Autónomo Municipal de Colpa Bélgica</v>
      </c>
      <c r="D987" s="455"/>
      <c r="E987" s="247" t="s">
        <v>1312</v>
      </c>
      <c r="F987" s="246">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6">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6">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6">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6">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6">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6">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6">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6">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6">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6">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6">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6">
        <f t="shared" ca="1" si="30"/>
        <v>0</v>
      </c>
      <c r="S987" s="253">
        <f ca="1">+R986+R987</f>
        <v>0</v>
      </c>
      <c r="T987" s="246">
        <f ca="1">+S987</f>
        <v>0</v>
      </c>
      <c r="U987" s="245">
        <f t="shared" si="31"/>
        <v>2</v>
      </c>
      <c r="V987" s="348" t="str">
        <f>+VLOOKUP(A987,bd_lista!$A$3:$E$590,5,FALSE)</f>
        <v>Gobiernos Autonomos Municipales</v>
      </c>
      <c r="W987" s="457"/>
      <c r="X987" s="245">
        <f>+VLOOKUP(A987,[2]Sheet1!$A$13:$D$744,4,FALSE)</f>
        <v>0</v>
      </c>
      <c r="Y987" s="245" t="e">
        <f>+VLOOKUP(X987,bd_lista!$A$3:$C$590,3,FALSE)</f>
        <v>#N/A</v>
      </c>
      <c r="Z987" s="303"/>
      <c r="AA987" s="304"/>
    </row>
    <row r="988" spans="1:27" customFormat="1" ht="15" hidden="1" customHeight="1">
      <c r="A988" s="32">
        <v>1801</v>
      </c>
      <c r="B988" s="452">
        <f>+A988</f>
        <v>1801</v>
      </c>
      <c r="C988" s="250" t="str">
        <f>+VLOOKUP(A988,bd_lista!$A$3:$C$590,3,FALSE)</f>
        <v>Gobierno Autónomo Municipal de Trinidad</v>
      </c>
      <c r="D988" s="454" t="str">
        <f>+C988</f>
        <v>Gobierno Autónomo Municipal de Trinidad</v>
      </c>
      <c r="E988" s="245" t="s">
        <v>1311</v>
      </c>
      <c r="F988" s="246">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6">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6">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6">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6">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6">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6">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6">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6">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6">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6">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6">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6">
        <f t="shared" ref="R988:R1051" ca="1" si="32">+SUM(F988:Q988)</f>
        <v>0</v>
      </c>
      <c r="S988" s="253"/>
      <c r="T988" s="246">
        <f ca="1">+T989</f>
        <v>0</v>
      </c>
      <c r="U988" s="245">
        <f t="shared" ref="U988:U1051" si="33">+IF(E988="Débitos",1,2)</f>
        <v>1</v>
      </c>
      <c r="V988" s="348" t="str">
        <f>+VLOOKUP(A988,bd_lista!$A$3:$E$590,5,FALSE)</f>
        <v>Gobiernos Autonomos Municipales</v>
      </c>
      <c r="W988" s="456" t="str">
        <f>+V988</f>
        <v>Gobiernos Autonomos Municipales</v>
      </c>
      <c r="X988" s="245">
        <f>+VLOOKUP(A988,[2]Sheet1!$A$13:$D$744,4,FALSE)</f>
        <v>0</v>
      </c>
      <c r="Y988" s="245" t="e">
        <f>+VLOOKUP(X988,bd_lista!$A$3:$C$590,3,FALSE)</f>
        <v>#N/A</v>
      </c>
      <c r="Z988" s="305">
        <f>+X988</f>
        <v>0</v>
      </c>
      <c r="AA988" s="306" t="e">
        <f>+Y988</f>
        <v>#N/A</v>
      </c>
    </row>
    <row r="989" spans="1:27" customFormat="1" ht="15" hidden="1" customHeight="1">
      <c r="A989" s="32">
        <v>1801</v>
      </c>
      <c r="B989" s="453"/>
      <c r="C989" s="250" t="str">
        <f>+VLOOKUP(A989,bd_lista!$A$3:$C$590,3,FALSE)</f>
        <v>Gobierno Autónomo Municipal de Trinidad</v>
      </c>
      <c r="D989" s="455"/>
      <c r="E989" s="247" t="s">
        <v>1312</v>
      </c>
      <c r="F989" s="248">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8">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8">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8">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8">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8">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8">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8">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8">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8">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8">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8">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8">
        <f t="shared" ca="1" si="32"/>
        <v>0</v>
      </c>
      <c r="S989" s="265">
        <f ca="1">+R988+R989</f>
        <v>0</v>
      </c>
      <c r="T989" s="248">
        <f ca="1">+S989</f>
        <v>0</v>
      </c>
      <c r="U989" s="247">
        <f t="shared" si="33"/>
        <v>2</v>
      </c>
      <c r="V989" s="348" t="str">
        <f>+VLOOKUP(A989,bd_lista!$A$3:$E$590,5,FALSE)</f>
        <v>Gobiernos Autonomos Municipales</v>
      </c>
      <c r="W989" s="457"/>
      <c r="X989" s="245">
        <f>+VLOOKUP(A989,[2]Sheet1!$A$13:$D$744,4,FALSE)</f>
        <v>0</v>
      </c>
      <c r="Y989" s="245" t="e">
        <f>+VLOOKUP(X989,bd_lista!$A$3:$C$590,3,FALSE)</f>
        <v>#N/A</v>
      </c>
      <c r="Z989" s="303"/>
      <c r="AA989" s="304"/>
    </row>
    <row r="990" spans="1:27" customFormat="1" ht="15" hidden="1" customHeight="1">
      <c r="A990" s="32">
        <v>1802</v>
      </c>
      <c r="B990" s="452">
        <f>+A990</f>
        <v>1802</v>
      </c>
      <c r="C990" s="250" t="str">
        <f>+VLOOKUP(A990,bd_lista!$A$3:$C$590,3,FALSE)</f>
        <v>Gobierno Autónomo Municipal de San Javier</v>
      </c>
      <c r="D990" s="454" t="str">
        <f>+C990</f>
        <v>Gobierno Autónomo Municipal de San Javier</v>
      </c>
      <c r="E990" s="245" t="s">
        <v>1311</v>
      </c>
      <c r="F990" s="246">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6">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6">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6">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6">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6">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6">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6">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6">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6">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6">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6">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6">
        <f t="shared" ca="1" si="32"/>
        <v>0</v>
      </c>
      <c r="S990" s="253"/>
      <c r="T990" s="246">
        <f ca="1">+T991</f>
        <v>0</v>
      </c>
      <c r="U990" s="245">
        <f t="shared" si="33"/>
        <v>1</v>
      </c>
      <c r="V990" s="348" t="str">
        <f>+VLOOKUP(A990,bd_lista!$A$3:$E$590,5,FALSE)</f>
        <v>Gobiernos Autonomos Municipales</v>
      </c>
      <c r="W990" s="456" t="str">
        <f>+V990</f>
        <v>Gobiernos Autonomos Municipales</v>
      </c>
      <c r="X990" s="245">
        <f>+VLOOKUP(A990,[2]Sheet1!$A$13:$D$744,4,FALSE)</f>
        <v>0</v>
      </c>
      <c r="Y990" s="245" t="e">
        <f>+VLOOKUP(X990,bd_lista!$A$3:$C$590,3,FALSE)</f>
        <v>#N/A</v>
      </c>
      <c r="Z990" s="305">
        <f>+X990</f>
        <v>0</v>
      </c>
      <c r="AA990" s="306" t="e">
        <f>+Y990</f>
        <v>#N/A</v>
      </c>
    </row>
    <row r="991" spans="1:27" customFormat="1" ht="15" hidden="1" customHeight="1">
      <c r="A991" s="32">
        <v>1802</v>
      </c>
      <c r="B991" s="453"/>
      <c r="C991" s="250" t="str">
        <f>+VLOOKUP(A991,bd_lista!$A$3:$C$590,3,FALSE)</f>
        <v>Gobierno Autónomo Municipal de San Javier</v>
      </c>
      <c r="D991" s="455"/>
      <c r="E991" s="247" t="s">
        <v>1312</v>
      </c>
      <c r="F991" s="248">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8">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8">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8">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8">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8">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6">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6">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6">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6">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6">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6">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8">
        <f t="shared" ca="1" si="32"/>
        <v>0</v>
      </c>
      <c r="S991" s="265">
        <f ca="1">+R990+R991</f>
        <v>0</v>
      </c>
      <c r="T991" s="246">
        <f ca="1">+S991</f>
        <v>0</v>
      </c>
      <c r="U991" s="245">
        <f t="shared" si="33"/>
        <v>2</v>
      </c>
      <c r="V991" s="348" t="str">
        <f>+VLOOKUP(A991,bd_lista!$A$3:$E$590,5,FALSE)</f>
        <v>Gobiernos Autonomos Municipales</v>
      </c>
      <c r="W991" s="457"/>
      <c r="X991" s="245">
        <f>+VLOOKUP(A991,[2]Sheet1!$A$13:$D$744,4,FALSE)</f>
        <v>0</v>
      </c>
      <c r="Y991" s="245" t="e">
        <f>+VLOOKUP(X991,bd_lista!$A$3:$C$590,3,FALSE)</f>
        <v>#N/A</v>
      </c>
      <c r="Z991" s="303"/>
      <c r="AA991" s="304"/>
    </row>
    <row r="992" spans="1:27" customFormat="1" ht="15" hidden="1" customHeight="1">
      <c r="A992" s="32">
        <v>1803</v>
      </c>
      <c r="B992" s="452">
        <f>+A992</f>
        <v>1803</v>
      </c>
      <c r="C992" s="250" t="str">
        <f>+VLOOKUP(A992,bd_lista!$A$3:$C$590,3,FALSE)</f>
        <v>Gobierno Autónomo Municipal de Riberalta</v>
      </c>
      <c r="D992" s="454" t="str">
        <f>+C992</f>
        <v>Gobierno Autónomo Municipal de Riberalta</v>
      </c>
      <c r="E992" s="245" t="s">
        <v>1311</v>
      </c>
      <c r="F992" s="246">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6">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6">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6">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6">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6">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6">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6">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6">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6">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6">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6">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6">
        <f t="shared" ca="1" si="32"/>
        <v>0</v>
      </c>
      <c r="S992" s="253"/>
      <c r="T992" s="246">
        <f ca="1">+T993</f>
        <v>0</v>
      </c>
      <c r="U992" s="245">
        <f t="shared" si="33"/>
        <v>1</v>
      </c>
      <c r="V992" s="348" t="str">
        <f>+VLOOKUP(A992,bd_lista!$A$3:$E$590,5,FALSE)</f>
        <v>Gobiernos Autonomos Municipales</v>
      </c>
      <c r="W992" s="456" t="str">
        <f>+V992</f>
        <v>Gobiernos Autonomos Municipales</v>
      </c>
      <c r="X992" s="245">
        <f>+VLOOKUP(A992,[2]Sheet1!$A$13:$D$744,4,FALSE)</f>
        <v>0</v>
      </c>
      <c r="Y992" s="245" t="e">
        <f>+VLOOKUP(X992,bd_lista!$A$3:$C$590,3,FALSE)</f>
        <v>#N/A</v>
      </c>
      <c r="Z992" s="305">
        <f>+X992</f>
        <v>0</v>
      </c>
      <c r="AA992" s="306" t="e">
        <f>+Y992</f>
        <v>#N/A</v>
      </c>
    </row>
    <row r="993" spans="1:27" customFormat="1" ht="15" hidden="1" customHeight="1">
      <c r="A993" s="32">
        <v>1803</v>
      </c>
      <c r="B993" s="453"/>
      <c r="C993" s="250" t="str">
        <f>+VLOOKUP(A993,bd_lista!$A$3:$C$590,3,FALSE)</f>
        <v>Gobierno Autónomo Municipal de Riberalta</v>
      </c>
      <c r="D993" s="455"/>
      <c r="E993" s="247" t="s">
        <v>1312</v>
      </c>
      <c r="F993" s="248">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8">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8">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8">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8">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8">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8">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8">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8">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8">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8">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8">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8">
        <f t="shared" ca="1" si="32"/>
        <v>0</v>
      </c>
      <c r="S993" s="265">
        <f ca="1">+R992+R993</f>
        <v>0</v>
      </c>
      <c r="T993" s="246">
        <f ca="1">+S993</f>
        <v>0</v>
      </c>
      <c r="U993" s="245">
        <f t="shared" si="33"/>
        <v>2</v>
      </c>
      <c r="V993" s="348" t="str">
        <f>+VLOOKUP(A993,bd_lista!$A$3:$E$590,5,FALSE)</f>
        <v>Gobiernos Autonomos Municipales</v>
      </c>
      <c r="W993" s="457"/>
      <c r="X993" s="245">
        <f>+VLOOKUP(A993,[2]Sheet1!$A$13:$D$744,4,FALSE)</f>
        <v>0</v>
      </c>
      <c r="Y993" s="245" t="e">
        <f>+VLOOKUP(X993,bd_lista!$A$3:$C$590,3,FALSE)</f>
        <v>#N/A</v>
      </c>
      <c r="Z993" s="303"/>
      <c r="AA993" s="304"/>
    </row>
    <row r="994" spans="1:27" customFormat="1" ht="15" hidden="1" customHeight="1">
      <c r="A994" s="32">
        <v>1805</v>
      </c>
      <c r="B994" s="452">
        <f>+A994</f>
        <v>1805</v>
      </c>
      <c r="C994" s="250" t="str">
        <f>+VLOOKUP(A994,bd_lista!$A$3:$C$590,3,FALSE)</f>
        <v>Gobierno Autónomo Municipal de Puerto Guayaramerín</v>
      </c>
      <c r="D994" s="454" t="str">
        <f>+C994</f>
        <v>Gobierno Autónomo Municipal de Puerto Guayaramerín</v>
      </c>
      <c r="E994" s="245" t="s">
        <v>1311</v>
      </c>
      <c r="F994" s="246">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6">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6">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6">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6">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6">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6">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6">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6">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6">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6">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6">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6">
        <f t="shared" ca="1" si="32"/>
        <v>0</v>
      </c>
      <c r="S994" s="253"/>
      <c r="T994" s="274">
        <f ca="1">+T995</f>
        <v>0</v>
      </c>
      <c r="U994" s="281">
        <f t="shared" si="33"/>
        <v>1</v>
      </c>
      <c r="V994" s="348" t="str">
        <f>+VLOOKUP(A994,bd_lista!$A$3:$E$590,5,FALSE)</f>
        <v>Gobiernos Autonomos Municipales</v>
      </c>
      <c r="W994" s="456" t="str">
        <f>+V994</f>
        <v>Gobiernos Autonomos Municipales</v>
      </c>
      <c r="X994" s="245">
        <f>+VLOOKUP(A994,[2]Sheet1!$A$13:$D$744,4,FALSE)</f>
        <v>0</v>
      </c>
      <c r="Y994" s="245" t="e">
        <f>+VLOOKUP(X994,bd_lista!$A$3:$C$590,3,FALSE)</f>
        <v>#N/A</v>
      </c>
      <c r="Z994" s="305">
        <f>+X994</f>
        <v>0</v>
      </c>
      <c r="AA994" s="306" t="e">
        <f>+Y994</f>
        <v>#N/A</v>
      </c>
    </row>
    <row r="995" spans="1:27" customFormat="1" ht="15" hidden="1" customHeight="1">
      <c r="A995" s="32">
        <v>1805</v>
      </c>
      <c r="B995" s="453"/>
      <c r="C995" s="250" t="str">
        <f>+VLOOKUP(A995,bd_lista!$A$3:$C$590,3,FALSE)</f>
        <v>Gobierno Autónomo Municipal de Puerto Guayaramerín</v>
      </c>
      <c r="D995" s="455"/>
      <c r="E995" s="247" t="s">
        <v>1312</v>
      </c>
      <c r="F995" s="248">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8">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8">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8">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8">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8">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8">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8">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8">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8">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8">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8">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8">
        <f t="shared" ca="1" si="32"/>
        <v>0</v>
      </c>
      <c r="S995" s="265">
        <f ca="1">+R994+R995</f>
        <v>0</v>
      </c>
      <c r="T995" s="248">
        <f ca="1">+S995</f>
        <v>0</v>
      </c>
      <c r="U995" s="247">
        <f t="shared" si="33"/>
        <v>2</v>
      </c>
      <c r="V995" s="348" t="str">
        <f>+VLOOKUP(A995,bd_lista!$A$3:$E$590,5,FALSE)</f>
        <v>Gobiernos Autonomos Municipales</v>
      </c>
      <c r="W995" s="457"/>
      <c r="X995" s="245">
        <f>+VLOOKUP(A995,[2]Sheet1!$A$13:$D$744,4,FALSE)</f>
        <v>0</v>
      </c>
      <c r="Y995" s="245" t="e">
        <f>+VLOOKUP(X995,bd_lista!$A$3:$C$590,3,FALSE)</f>
        <v>#N/A</v>
      </c>
      <c r="Z995" s="303"/>
      <c r="AA995" s="304"/>
    </row>
    <row r="996" spans="1:27" customFormat="1" ht="15" hidden="1" customHeight="1">
      <c r="A996" s="32">
        <v>1806</v>
      </c>
      <c r="B996" s="452">
        <f>+A996</f>
        <v>1806</v>
      </c>
      <c r="C996" s="250" t="str">
        <f>+VLOOKUP(A996,bd_lista!$A$3:$C$590,3,FALSE)</f>
        <v>Gobierno Autónomo Municipal de Reyes</v>
      </c>
      <c r="D996" s="454" t="str">
        <f>+C996</f>
        <v>Gobierno Autónomo Municipal de Reyes</v>
      </c>
      <c r="E996" s="245" t="s">
        <v>1311</v>
      </c>
      <c r="F996" s="246">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6">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6">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6">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6">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6">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6">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6">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6">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6">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6">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6">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6">
        <f t="shared" ca="1" si="32"/>
        <v>0</v>
      </c>
      <c r="S996" s="253"/>
      <c r="T996" s="246">
        <f ca="1">+T997</f>
        <v>0</v>
      </c>
      <c r="U996" s="245">
        <f t="shared" si="33"/>
        <v>1</v>
      </c>
      <c r="V996" s="348" t="str">
        <f>+VLOOKUP(A996,bd_lista!$A$3:$E$590,5,FALSE)</f>
        <v>Gobiernos Autonomos Municipales</v>
      </c>
      <c r="W996" s="456" t="str">
        <f>+V996</f>
        <v>Gobiernos Autonomos Municipales</v>
      </c>
      <c r="X996" s="245">
        <f>+VLOOKUP(A996,[2]Sheet1!$A$13:$D$744,4,FALSE)</f>
        <v>0</v>
      </c>
      <c r="Y996" s="245" t="e">
        <f>+VLOOKUP(X996,bd_lista!$A$3:$C$590,3,FALSE)</f>
        <v>#N/A</v>
      </c>
      <c r="Z996" s="305">
        <f>+X996</f>
        <v>0</v>
      </c>
      <c r="AA996" s="306" t="e">
        <f>+Y996</f>
        <v>#N/A</v>
      </c>
    </row>
    <row r="997" spans="1:27" customFormat="1" ht="15" hidden="1" customHeight="1">
      <c r="A997" s="32">
        <v>1806</v>
      </c>
      <c r="B997" s="453"/>
      <c r="C997" s="250" t="str">
        <f>+VLOOKUP(A997,bd_lista!$A$3:$C$590,3,FALSE)</f>
        <v>Gobierno Autónomo Municipal de Reyes</v>
      </c>
      <c r="D997" s="455"/>
      <c r="E997" s="247" t="s">
        <v>1312</v>
      </c>
      <c r="F997" s="248">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8">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8">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8">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8">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8">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8">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8">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8">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8">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8">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8">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8">
        <f t="shared" ca="1" si="32"/>
        <v>0</v>
      </c>
      <c r="S997" s="265">
        <f ca="1">+R996+R997</f>
        <v>0</v>
      </c>
      <c r="T997" s="246">
        <f ca="1">+S997</f>
        <v>0</v>
      </c>
      <c r="U997" s="247">
        <f t="shared" si="33"/>
        <v>2</v>
      </c>
      <c r="V997" s="348" t="str">
        <f>+VLOOKUP(A997,bd_lista!$A$3:$E$590,5,FALSE)</f>
        <v>Gobiernos Autonomos Municipales</v>
      </c>
      <c r="W997" s="457"/>
      <c r="X997" s="245">
        <f>+VLOOKUP(A997,[2]Sheet1!$A$13:$D$744,4,FALSE)</f>
        <v>0</v>
      </c>
      <c r="Y997" s="245" t="e">
        <f>+VLOOKUP(X997,bd_lista!$A$3:$C$590,3,FALSE)</f>
        <v>#N/A</v>
      </c>
      <c r="Z997" s="303"/>
      <c r="AA997" s="304"/>
    </row>
    <row r="998" spans="1:27" customFormat="1" ht="15" hidden="1" customHeight="1">
      <c r="A998" s="32">
        <v>1807</v>
      </c>
      <c r="B998" s="452">
        <f>+A998</f>
        <v>1807</v>
      </c>
      <c r="C998" s="250" t="str">
        <f>+VLOOKUP(A998,bd_lista!$A$3:$C$590,3,FALSE)</f>
        <v>Gobierno Autónomo Municipal de Puerto Rurrenabaque</v>
      </c>
      <c r="D998" s="454" t="str">
        <f>+C998</f>
        <v>Gobierno Autónomo Municipal de Puerto Rurrenabaque</v>
      </c>
      <c r="E998" s="245" t="s">
        <v>1311</v>
      </c>
      <c r="F998" s="246">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6">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6">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6">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6">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6">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6">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6">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6">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6">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6">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6">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6">
        <f t="shared" ca="1" si="32"/>
        <v>0</v>
      </c>
      <c r="S998" s="253"/>
      <c r="T998" s="246">
        <f ca="1">+T999</f>
        <v>0</v>
      </c>
      <c r="U998" s="245">
        <f t="shared" si="33"/>
        <v>1</v>
      </c>
      <c r="V998" s="348" t="str">
        <f>+VLOOKUP(A998,bd_lista!$A$3:$E$590,5,FALSE)</f>
        <v>Gobiernos Autonomos Municipales</v>
      </c>
      <c r="W998" s="456" t="str">
        <f>+V998</f>
        <v>Gobiernos Autonomos Municipales</v>
      </c>
      <c r="X998" s="245">
        <f>+VLOOKUP(A998,[2]Sheet1!$A$13:$D$744,4,FALSE)</f>
        <v>0</v>
      </c>
      <c r="Y998" s="245" t="e">
        <f>+VLOOKUP(X998,bd_lista!$A$3:$C$590,3,FALSE)</f>
        <v>#N/A</v>
      </c>
      <c r="Z998" s="305">
        <f>+X998</f>
        <v>0</v>
      </c>
      <c r="AA998" s="306" t="e">
        <f>+Y998</f>
        <v>#N/A</v>
      </c>
    </row>
    <row r="999" spans="1:27" customFormat="1" ht="15" hidden="1" customHeight="1">
      <c r="A999" s="32">
        <v>1807</v>
      </c>
      <c r="B999" s="453"/>
      <c r="C999" s="250" t="str">
        <f>+VLOOKUP(A999,bd_lista!$A$3:$C$590,3,FALSE)</f>
        <v>Gobierno Autónomo Municipal de Puerto Rurrenabaque</v>
      </c>
      <c r="D999" s="455"/>
      <c r="E999" s="247" t="s">
        <v>1312</v>
      </c>
      <c r="F999" s="246">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6">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6">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6">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6">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6">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6">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6">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6">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6">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6">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6">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6">
        <f t="shared" ca="1" si="32"/>
        <v>0</v>
      </c>
      <c r="S999" s="253">
        <f ca="1">+R998+R999</f>
        <v>0</v>
      </c>
      <c r="T999" s="246">
        <f ca="1">+S999</f>
        <v>0</v>
      </c>
      <c r="U999" s="245">
        <f t="shared" si="33"/>
        <v>2</v>
      </c>
      <c r="V999" s="348" t="str">
        <f>+VLOOKUP(A999,bd_lista!$A$3:$E$590,5,FALSE)</f>
        <v>Gobiernos Autonomos Municipales</v>
      </c>
      <c r="W999" s="457"/>
      <c r="X999" s="245">
        <f>+VLOOKUP(A999,[2]Sheet1!$A$13:$D$744,4,FALSE)</f>
        <v>0</v>
      </c>
      <c r="Y999" s="245" t="e">
        <f>+VLOOKUP(X999,bd_lista!$A$3:$C$590,3,FALSE)</f>
        <v>#N/A</v>
      </c>
      <c r="Z999" s="303"/>
      <c r="AA999" s="304"/>
    </row>
    <row r="1000" spans="1:27" customFormat="1" ht="15" hidden="1" customHeight="1">
      <c r="A1000" s="32">
        <v>1808</v>
      </c>
      <c r="B1000" s="452">
        <f>+A1000</f>
        <v>1808</v>
      </c>
      <c r="C1000" s="250" t="str">
        <f>+VLOOKUP(A1000,bd_lista!$A$3:$C$590,3,FALSE)</f>
        <v>Gobierno Autónomo Municipal de San Borja</v>
      </c>
      <c r="D1000" s="454" t="str">
        <f>+C1000</f>
        <v>Gobierno Autónomo Municipal de San Borja</v>
      </c>
      <c r="E1000" s="245" t="s">
        <v>1311</v>
      </c>
      <c r="F1000" s="246">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6">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6">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6">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6">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6">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6">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6">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6">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6">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6">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6">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6">
        <f t="shared" ca="1" si="32"/>
        <v>0</v>
      </c>
      <c r="S1000" s="253"/>
      <c r="T1000" s="246">
        <f ca="1">+T1001</f>
        <v>0</v>
      </c>
      <c r="U1000" s="245">
        <f t="shared" si="33"/>
        <v>1</v>
      </c>
      <c r="V1000" s="348" t="str">
        <f>+VLOOKUP(A1000,bd_lista!$A$3:$E$590,5,FALSE)</f>
        <v>Gobiernos Autonomos Municipales</v>
      </c>
      <c r="W1000" s="456" t="str">
        <f>+V1000</f>
        <v>Gobiernos Autonomos Municipales</v>
      </c>
      <c r="X1000" s="245">
        <f>+VLOOKUP(A1000,[2]Sheet1!$A$13:$D$744,4,FALSE)</f>
        <v>0</v>
      </c>
      <c r="Y1000" s="245" t="e">
        <f>+VLOOKUP(X1000,bd_lista!$A$3:$C$590,3,FALSE)</f>
        <v>#N/A</v>
      </c>
      <c r="Z1000" s="305">
        <f>+X1000</f>
        <v>0</v>
      </c>
      <c r="AA1000" s="306" t="e">
        <f>+Y1000</f>
        <v>#N/A</v>
      </c>
    </row>
    <row r="1001" spans="1:27" customFormat="1" ht="15" hidden="1" customHeight="1">
      <c r="A1001" s="32">
        <v>1808</v>
      </c>
      <c r="B1001" s="453"/>
      <c r="C1001" s="250" t="str">
        <f>+VLOOKUP(A1001,bd_lista!$A$3:$C$590,3,FALSE)</f>
        <v>Gobierno Autónomo Municipal de San Borja</v>
      </c>
      <c r="D1001" s="455"/>
      <c r="E1001" s="247" t="s">
        <v>1312</v>
      </c>
      <c r="F1001" s="246">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6">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6">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6">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6">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6">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6">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6">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6">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6">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6">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6">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6">
        <f t="shared" ca="1" si="32"/>
        <v>0</v>
      </c>
      <c r="S1001" s="253">
        <f ca="1">+R1000+R1001</f>
        <v>0</v>
      </c>
      <c r="T1001" s="246">
        <f ca="1">+S1001</f>
        <v>0</v>
      </c>
      <c r="U1001" s="245">
        <f t="shared" si="33"/>
        <v>2</v>
      </c>
      <c r="V1001" s="348" t="str">
        <f>+VLOOKUP(A1001,bd_lista!$A$3:$E$590,5,FALSE)</f>
        <v>Gobiernos Autonomos Municipales</v>
      </c>
      <c r="W1001" s="457"/>
      <c r="X1001" s="245">
        <f>+VLOOKUP(A1001,[2]Sheet1!$A$13:$D$744,4,FALSE)</f>
        <v>0</v>
      </c>
      <c r="Y1001" s="245" t="e">
        <f>+VLOOKUP(X1001,bd_lista!$A$3:$C$590,3,FALSE)</f>
        <v>#N/A</v>
      </c>
      <c r="Z1001" s="303"/>
      <c r="AA1001" s="304"/>
    </row>
    <row r="1002" spans="1:27" customFormat="1" ht="15" hidden="1" customHeight="1">
      <c r="A1002" s="32">
        <v>1809</v>
      </c>
      <c r="B1002" s="452">
        <f>+A1002</f>
        <v>1809</v>
      </c>
      <c r="C1002" s="250" t="str">
        <f>+VLOOKUP(A1002,bd_lista!$A$3:$C$590,3,FALSE)</f>
        <v>Gobierno Autónomo Municipal de Santa Rosa</v>
      </c>
      <c r="D1002" s="454" t="str">
        <f>+C1002</f>
        <v>Gobierno Autónomo Municipal de Santa Rosa</v>
      </c>
      <c r="E1002" s="245" t="s">
        <v>1311</v>
      </c>
      <c r="F1002" s="246">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6">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6">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6">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6">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6">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6">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6">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6">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6">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6">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6">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6">
        <f t="shared" ca="1" si="32"/>
        <v>0</v>
      </c>
      <c r="S1002" s="253"/>
      <c r="T1002" s="274">
        <f ca="1">+T1003</f>
        <v>0</v>
      </c>
      <c r="U1002" s="245">
        <f t="shared" si="33"/>
        <v>1</v>
      </c>
      <c r="V1002" s="348" t="str">
        <f>+VLOOKUP(A1002,bd_lista!$A$3:$E$590,5,FALSE)</f>
        <v>Gobiernos Autonomos Municipales</v>
      </c>
      <c r="W1002" s="456" t="str">
        <f>+V1002</f>
        <v>Gobiernos Autonomos Municipales</v>
      </c>
      <c r="X1002" s="245">
        <f>+VLOOKUP(A1002,[2]Sheet1!$A$13:$D$744,4,FALSE)</f>
        <v>0</v>
      </c>
      <c r="Y1002" s="245" t="e">
        <f>+VLOOKUP(X1002,bd_lista!$A$3:$C$590,3,FALSE)</f>
        <v>#N/A</v>
      </c>
      <c r="Z1002" s="305">
        <f>+X1002</f>
        <v>0</v>
      </c>
      <c r="AA1002" s="306" t="e">
        <f>+Y1002</f>
        <v>#N/A</v>
      </c>
    </row>
    <row r="1003" spans="1:27" customFormat="1" ht="15" hidden="1" customHeight="1">
      <c r="A1003" s="32">
        <v>1809</v>
      </c>
      <c r="B1003" s="453"/>
      <c r="C1003" s="250" t="str">
        <f>+VLOOKUP(A1003,bd_lista!$A$3:$C$590,3,FALSE)</f>
        <v>Gobierno Autónomo Municipal de Santa Rosa</v>
      </c>
      <c r="D1003" s="455"/>
      <c r="E1003" s="247" t="s">
        <v>1312</v>
      </c>
      <c r="F1003" s="248">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8">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8">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8">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8">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8">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8">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8">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8">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8">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8">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8">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8">
        <f t="shared" ca="1" si="32"/>
        <v>0</v>
      </c>
      <c r="S1003" s="265">
        <f ca="1">+R1002+R1003</f>
        <v>0</v>
      </c>
      <c r="T1003" s="248">
        <f ca="1">+S1003</f>
        <v>0</v>
      </c>
      <c r="U1003" s="247">
        <f t="shared" si="33"/>
        <v>2</v>
      </c>
      <c r="V1003" s="348" t="str">
        <f>+VLOOKUP(A1003,bd_lista!$A$3:$E$590,5,FALSE)</f>
        <v>Gobiernos Autonomos Municipales</v>
      </c>
      <c r="W1003" s="457"/>
      <c r="X1003" s="245">
        <f>+VLOOKUP(A1003,[2]Sheet1!$A$13:$D$744,4,FALSE)</f>
        <v>0</v>
      </c>
      <c r="Y1003" s="245" t="e">
        <f>+VLOOKUP(X1003,bd_lista!$A$3:$C$590,3,FALSE)</f>
        <v>#N/A</v>
      </c>
      <c r="Z1003" s="303"/>
      <c r="AA1003" s="304"/>
    </row>
    <row r="1004" spans="1:27" customFormat="1" ht="15" hidden="1" customHeight="1">
      <c r="A1004" s="32">
        <v>1810</v>
      </c>
      <c r="B1004" s="452">
        <f>+A1004</f>
        <v>1810</v>
      </c>
      <c r="C1004" s="250" t="str">
        <f>+VLOOKUP(A1004,bd_lista!$A$3:$C$590,3,FALSE)</f>
        <v>Gobierno Autónomo Municipal de Santa Ana</v>
      </c>
      <c r="D1004" s="454" t="str">
        <f>+C1004</f>
        <v>Gobierno Autónomo Municipal de Santa Ana</v>
      </c>
      <c r="E1004" s="245" t="s">
        <v>1311</v>
      </c>
      <c r="F1004" s="246">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6">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6">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6">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6">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6">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6">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6">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6">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6">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6">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6">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6">
        <f t="shared" ca="1" si="32"/>
        <v>0</v>
      </c>
      <c r="S1004" s="253"/>
      <c r="T1004" s="246">
        <f ca="1">+T1005</f>
        <v>0</v>
      </c>
      <c r="U1004" s="245">
        <f t="shared" si="33"/>
        <v>1</v>
      </c>
      <c r="V1004" s="348" t="str">
        <f>+VLOOKUP(A1004,bd_lista!$A$3:$E$590,5,FALSE)</f>
        <v>Gobiernos Autonomos Municipales</v>
      </c>
      <c r="W1004" s="456" t="str">
        <f>+V1004</f>
        <v>Gobiernos Autonomos Municipales</v>
      </c>
      <c r="X1004" s="245">
        <f>+VLOOKUP(A1004,[2]Sheet1!$A$13:$D$744,4,FALSE)</f>
        <v>0</v>
      </c>
      <c r="Y1004" s="245" t="e">
        <f>+VLOOKUP(X1004,bd_lista!$A$3:$C$590,3,FALSE)</f>
        <v>#N/A</v>
      </c>
      <c r="Z1004" s="305">
        <f>+X1004</f>
        <v>0</v>
      </c>
      <c r="AA1004" s="306" t="e">
        <f>+Y1004</f>
        <v>#N/A</v>
      </c>
    </row>
    <row r="1005" spans="1:27" customFormat="1" ht="15" hidden="1" customHeight="1">
      <c r="A1005" s="32">
        <v>1810</v>
      </c>
      <c r="B1005" s="453"/>
      <c r="C1005" s="250" t="str">
        <f>+VLOOKUP(A1005,bd_lista!$A$3:$C$590,3,FALSE)</f>
        <v>Gobierno Autónomo Municipal de Santa Ana</v>
      </c>
      <c r="D1005" s="455"/>
      <c r="E1005" s="247" t="s">
        <v>1312</v>
      </c>
      <c r="F1005" s="248">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8">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8">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8">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8">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8">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8">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8">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8">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8">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8">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8">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8">
        <f t="shared" ca="1" si="32"/>
        <v>0</v>
      </c>
      <c r="S1005" s="265">
        <f ca="1">+R1004+R1005</f>
        <v>0</v>
      </c>
      <c r="T1005" s="246">
        <f ca="1">+S1005</f>
        <v>0</v>
      </c>
      <c r="U1005" s="245">
        <f t="shared" si="33"/>
        <v>2</v>
      </c>
      <c r="V1005" s="348" t="str">
        <f>+VLOOKUP(A1005,bd_lista!$A$3:$E$590,5,FALSE)</f>
        <v>Gobiernos Autonomos Municipales</v>
      </c>
      <c r="W1005" s="457"/>
      <c r="X1005" s="245">
        <f>+VLOOKUP(A1005,[2]Sheet1!$A$13:$D$744,4,FALSE)</f>
        <v>0</v>
      </c>
      <c r="Y1005" s="245" t="e">
        <f>+VLOOKUP(X1005,bd_lista!$A$3:$C$590,3,FALSE)</f>
        <v>#N/A</v>
      </c>
      <c r="Z1005" s="303"/>
      <c r="AA1005" s="304"/>
    </row>
    <row r="1006" spans="1:27" customFormat="1" ht="15" hidden="1" customHeight="1">
      <c r="A1006" s="32">
        <v>1811</v>
      </c>
      <c r="B1006" s="452">
        <f>+A1006</f>
        <v>1811</v>
      </c>
      <c r="C1006" s="250" t="str">
        <f>+VLOOKUP(A1006,bd_lista!$A$3:$C$590,3,FALSE)</f>
        <v>Gobierno Autónomo Municipal de San Ignacio</v>
      </c>
      <c r="D1006" s="454" t="str">
        <f>+C1006</f>
        <v>Gobierno Autónomo Municipal de San Ignacio</v>
      </c>
      <c r="E1006" s="245" t="s">
        <v>1311</v>
      </c>
      <c r="F1006" s="246">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6">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6">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6">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6">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6">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6">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6">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6">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6">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6">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6">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6">
        <f t="shared" ca="1" si="32"/>
        <v>0</v>
      </c>
      <c r="S1006" s="253"/>
      <c r="T1006" s="246">
        <f ca="1">+T1007</f>
        <v>0</v>
      </c>
      <c r="U1006" s="245">
        <f t="shared" si="33"/>
        <v>1</v>
      </c>
      <c r="V1006" s="348" t="str">
        <f>+VLOOKUP(A1006,bd_lista!$A$3:$E$590,5,FALSE)</f>
        <v>Gobiernos Autonomos Municipales</v>
      </c>
      <c r="W1006" s="456" t="str">
        <f>+V1006</f>
        <v>Gobiernos Autonomos Municipales</v>
      </c>
      <c r="X1006" s="245">
        <f>+VLOOKUP(A1006,[2]Sheet1!$A$13:$D$744,4,FALSE)</f>
        <v>0</v>
      </c>
      <c r="Y1006" s="245" t="e">
        <f>+VLOOKUP(X1006,bd_lista!$A$3:$C$590,3,FALSE)</f>
        <v>#N/A</v>
      </c>
      <c r="Z1006" s="305">
        <f>+X1006</f>
        <v>0</v>
      </c>
      <c r="AA1006" s="306" t="e">
        <f>+Y1006</f>
        <v>#N/A</v>
      </c>
    </row>
    <row r="1007" spans="1:27" customFormat="1" ht="15" hidden="1" customHeight="1">
      <c r="A1007" s="32">
        <v>1811</v>
      </c>
      <c r="B1007" s="453"/>
      <c r="C1007" s="250" t="str">
        <f>+VLOOKUP(A1007,bd_lista!$A$3:$C$590,3,FALSE)</f>
        <v>Gobierno Autónomo Municipal de San Ignacio</v>
      </c>
      <c r="D1007" s="455"/>
      <c r="E1007" s="247" t="s">
        <v>1312</v>
      </c>
      <c r="F1007" s="248">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8">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8">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8">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8">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8">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8">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8">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8">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8">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8">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8">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8">
        <f t="shared" ca="1" si="32"/>
        <v>0</v>
      </c>
      <c r="S1007" s="265">
        <f ca="1">+R1006+R1007</f>
        <v>0</v>
      </c>
      <c r="T1007" s="248">
        <f ca="1">+S1007</f>
        <v>0</v>
      </c>
      <c r="U1007" s="247">
        <f t="shared" si="33"/>
        <v>2</v>
      </c>
      <c r="V1007" s="348" t="str">
        <f>+VLOOKUP(A1007,bd_lista!$A$3:$E$590,5,FALSE)</f>
        <v>Gobiernos Autonomos Municipales</v>
      </c>
      <c r="W1007" s="457"/>
      <c r="X1007" s="245">
        <f>+VLOOKUP(A1007,[2]Sheet1!$A$13:$D$744,4,FALSE)</f>
        <v>0</v>
      </c>
      <c r="Y1007" s="245" t="e">
        <f>+VLOOKUP(X1007,bd_lista!$A$3:$C$590,3,FALSE)</f>
        <v>#N/A</v>
      </c>
      <c r="Z1007" s="303"/>
      <c r="AA1007" s="304"/>
    </row>
    <row r="1008" spans="1:27" customFormat="1" ht="15" hidden="1" customHeight="1">
      <c r="A1008" s="32">
        <v>1812</v>
      </c>
      <c r="B1008" s="452">
        <f>+A1008</f>
        <v>1812</v>
      </c>
      <c r="C1008" s="250" t="str">
        <f>+VLOOKUP(A1008,bd_lista!$A$3:$C$590,3,FALSE)</f>
        <v>Gobierno Autónomo Municipal de Loreto</v>
      </c>
      <c r="D1008" s="454" t="str">
        <f>+C1008</f>
        <v>Gobierno Autónomo Municipal de Loreto</v>
      </c>
      <c r="E1008" s="245" t="s">
        <v>1311</v>
      </c>
      <c r="F1008" s="246">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6">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6">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6">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6">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6">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6">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6">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6">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6">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6">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6">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6">
        <f t="shared" ca="1" si="32"/>
        <v>0</v>
      </c>
      <c r="S1008" s="253"/>
      <c r="T1008" s="274">
        <f ca="1">+T1009</f>
        <v>0</v>
      </c>
      <c r="U1008" s="281">
        <f t="shared" si="33"/>
        <v>1</v>
      </c>
      <c r="V1008" s="348" t="str">
        <f>+VLOOKUP(A1008,bd_lista!$A$3:$E$590,5,FALSE)</f>
        <v>Gobiernos Autonomos Municipales</v>
      </c>
      <c r="W1008" s="456" t="str">
        <f>+V1008</f>
        <v>Gobiernos Autonomos Municipales</v>
      </c>
      <c r="X1008" s="245">
        <f>+VLOOKUP(A1008,[2]Sheet1!$A$13:$D$744,4,FALSE)</f>
        <v>0</v>
      </c>
      <c r="Y1008" s="245" t="e">
        <f>+VLOOKUP(X1008,bd_lista!$A$3:$C$590,3,FALSE)</f>
        <v>#N/A</v>
      </c>
      <c r="Z1008" s="305">
        <f>+X1008</f>
        <v>0</v>
      </c>
      <c r="AA1008" s="306" t="e">
        <f>+Y1008</f>
        <v>#N/A</v>
      </c>
    </row>
    <row r="1009" spans="1:27" customFormat="1" ht="27" hidden="1" customHeight="1">
      <c r="A1009" s="32">
        <v>1812</v>
      </c>
      <c r="B1009" s="453"/>
      <c r="C1009" s="250" t="str">
        <f>+VLOOKUP(A1009,bd_lista!$A$3:$C$590,3,FALSE)</f>
        <v>Gobierno Autónomo Municipal de Loreto</v>
      </c>
      <c r="D1009" s="455"/>
      <c r="E1009" s="247" t="s">
        <v>1312</v>
      </c>
      <c r="F1009" s="248">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8">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8">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8">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8">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8">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8">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8">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8">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8">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8">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8">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8">
        <f t="shared" ca="1" si="32"/>
        <v>0</v>
      </c>
      <c r="S1009" s="265">
        <f ca="1">+R1008+R1009</f>
        <v>0</v>
      </c>
      <c r="T1009" s="246">
        <f ca="1">+S1009</f>
        <v>0</v>
      </c>
      <c r="U1009" s="245">
        <f t="shared" si="33"/>
        <v>2</v>
      </c>
      <c r="V1009" s="348" t="str">
        <f>+VLOOKUP(A1009,bd_lista!$A$3:$E$590,5,FALSE)</f>
        <v>Gobiernos Autonomos Municipales</v>
      </c>
      <c r="W1009" s="457"/>
      <c r="X1009" s="245">
        <f>+VLOOKUP(A1009,[2]Sheet1!$A$13:$D$744,4,FALSE)</f>
        <v>0</v>
      </c>
      <c r="Y1009" s="245" t="e">
        <f>+VLOOKUP(X1009,bd_lista!$A$3:$C$590,3,FALSE)</f>
        <v>#N/A</v>
      </c>
      <c r="Z1009" s="303"/>
      <c r="AA1009" s="304"/>
    </row>
    <row r="1010" spans="1:27" customFormat="1" ht="15" hidden="1" customHeight="1">
      <c r="A1010" s="32">
        <v>1813</v>
      </c>
      <c r="B1010" s="452">
        <f>+A1010</f>
        <v>1813</v>
      </c>
      <c r="C1010" s="250" t="str">
        <f>+VLOOKUP(A1010,bd_lista!$A$3:$C$590,3,FALSE)</f>
        <v>Gobierno Autónomo Municipal de San Andrés</v>
      </c>
      <c r="D1010" s="454" t="str">
        <f>+C1010</f>
        <v>Gobierno Autónomo Municipal de San Andrés</v>
      </c>
      <c r="E1010" s="245" t="s">
        <v>1311</v>
      </c>
      <c r="F1010" s="246">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6">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6">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6">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6">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6">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6">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6">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6">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6">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6">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6">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6">
        <f t="shared" ca="1" si="32"/>
        <v>0</v>
      </c>
      <c r="S1010" s="253"/>
      <c r="T1010" s="246">
        <f ca="1">+T1011</f>
        <v>0</v>
      </c>
      <c r="U1010" s="245">
        <f t="shared" si="33"/>
        <v>1</v>
      </c>
      <c r="V1010" s="348" t="str">
        <f>+VLOOKUP(A1010,bd_lista!$A$3:$E$590,5,FALSE)</f>
        <v>Gobiernos Autonomos Municipales</v>
      </c>
      <c r="W1010" s="456" t="str">
        <f>+V1010</f>
        <v>Gobiernos Autonomos Municipales</v>
      </c>
      <c r="X1010" s="245">
        <f>+VLOOKUP(A1010,[2]Sheet1!$A$13:$D$744,4,FALSE)</f>
        <v>0</v>
      </c>
      <c r="Y1010" s="245" t="e">
        <f>+VLOOKUP(X1010,bd_lista!$A$3:$C$590,3,FALSE)</f>
        <v>#N/A</v>
      </c>
      <c r="Z1010" s="305">
        <f>+X1010</f>
        <v>0</v>
      </c>
      <c r="AA1010" s="306" t="e">
        <f>+Y1010</f>
        <v>#N/A</v>
      </c>
    </row>
    <row r="1011" spans="1:27" customFormat="1" ht="15" hidden="1" customHeight="1">
      <c r="A1011" s="32">
        <v>1813</v>
      </c>
      <c r="B1011" s="453"/>
      <c r="C1011" s="250" t="str">
        <f>+VLOOKUP(A1011,bd_lista!$A$3:$C$590,3,FALSE)</f>
        <v>Gobierno Autónomo Municipal de San Andrés</v>
      </c>
      <c r="D1011" s="455"/>
      <c r="E1011" s="247" t="s">
        <v>1312</v>
      </c>
      <c r="F1011" s="246">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6">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6">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6">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6">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6">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6">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6">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6">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6">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6">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6">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6">
        <f t="shared" ca="1" si="32"/>
        <v>0</v>
      </c>
      <c r="S1011" s="253">
        <f ca="1">+R1010+R1011</f>
        <v>0</v>
      </c>
      <c r="T1011" s="246">
        <f ca="1">+S1011</f>
        <v>0</v>
      </c>
      <c r="U1011" s="245">
        <f t="shared" si="33"/>
        <v>2</v>
      </c>
      <c r="V1011" s="348" t="str">
        <f>+VLOOKUP(A1011,bd_lista!$A$3:$E$590,5,FALSE)</f>
        <v>Gobiernos Autonomos Municipales</v>
      </c>
      <c r="W1011" s="457"/>
      <c r="X1011" s="245">
        <f>+VLOOKUP(A1011,[2]Sheet1!$A$13:$D$744,4,FALSE)</f>
        <v>0</v>
      </c>
      <c r="Y1011" s="245" t="e">
        <f>+VLOOKUP(X1011,bd_lista!$A$3:$C$590,3,FALSE)</f>
        <v>#N/A</v>
      </c>
      <c r="Z1011" s="303"/>
      <c r="AA1011" s="304"/>
    </row>
    <row r="1012" spans="1:27" customFormat="1" ht="15" hidden="1" customHeight="1">
      <c r="A1012" s="32">
        <v>1814</v>
      </c>
      <c r="B1012" s="452">
        <f>+A1012</f>
        <v>1814</v>
      </c>
      <c r="C1012" s="250" t="str">
        <f>+VLOOKUP(A1012,bd_lista!$A$3:$C$590,3,FALSE)</f>
        <v>Gobierno Autónomo Municipal de San Joaquín</v>
      </c>
      <c r="D1012" s="454" t="str">
        <f>+C1012</f>
        <v>Gobierno Autónomo Municipal de San Joaquín</v>
      </c>
      <c r="E1012" s="245" t="s">
        <v>1311</v>
      </c>
      <c r="F1012" s="246">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6">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6">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6">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6">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6">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6">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6">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6">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6">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6">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6">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6">
        <f t="shared" ca="1" si="32"/>
        <v>0</v>
      </c>
      <c r="S1012" s="253"/>
      <c r="T1012" s="246">
        <f ca="1">+T1013</f>
        <v>0</v>
      </c>
      <c r="U1012" s="245">
        <f t="shared" si="33"/>
        <v>1</v>
      </c>
      <c r="V1012" s="348" t="str">
        <f>+VLOOKUP(A1012,bd_lista!$A$3:$E$590,5,FALSE)</f>
        <v>Gobiernos Autonomos Municipales</v>
      </c>
      <c r="W1012" s="456" t="str">
        <f>+V1012</f>
        <v>Gobiernos Autonomos Municipales</v>
      </c>
      <c r="X1012" s="245">
        <f>+VLOOKUP(A1012,[2]Sheet1!$A$13:$D$744,4,FALSE)</f>
        <v>0</v>
      </c>
      <c r="Y1012" s="245" t="e">
        <f>+VLOOKUP(X1012,bd_lista!$A$3:$C$590,3,FALSE)</f>
        <v>#N/A</v>
      </c>
      <c r="Z1012" s="305">
        <f>+X1012</f>
        <v>0</v>
      </c>
      <c r="AA1012" s="306" t="e">
        <f>+Y1012</f>
        <v>#N/A</v>
      </c>
    </row>
    <row r="1013" spans="1:27" customFormat="1" ht="15" hidden="1" customHeight="1">
      <c r="A1013" s="32">
        <v>1814</v>
      </c>
      <c r="B1013" s="453"/>
      <c r="C1013" s="250" t="str">
        <f>+VLOOKUP(A1013,bd_lista!$A$3:$C$590,3,FALSE)</f>
        <v>Gobierno Autónomo Municipal de San Joaquín</v>
      </c>
      <c r="D1013" s="455"/>
      <c r="E1013" s="247" t="s">
        <v>1312</v>
      </c>
      <c r="F1013" s="246">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6">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6">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6">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6">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6">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6">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6">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6">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6">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6">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6">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6">
        <f t="shared" ca="1" si="32"/>
        <v>0</v>
      </c>
      <c r="S1013" s="253">
        <f ca="1">+R1012+R1013</f>
        <v>0</v>
      </c>
      <c r="T1013" s="246">
        <f ca="1">+S1013</f>
        <v>0</v>
      </c>
      <c r="U1013" s="245">
        <f t="shared" si="33"/>
        <v>2</v>
      </c>
      <c r="V1013" s="348" t="str">
        <f>+VLOOKUP(A1013,bd_lista!$A$3:$E$590,5,FALSE)</f>
        <v>Gobiernos Autonomos Municipales</v>
      </c>
      <c r="W1013" s="457"/>
      <c r="X1013" s="245">
        <f>+VLOOKUP(A1013,[2]Sheet1!$A$13:$D$744,4,FALSE)</f>
        <v>0</v>
      </c>
      <c r="Y1013" s="245" t="e">
        <f>+VLOOKUP(X1013,bd_lista!$A$3:$C$590,3,FALSE)</f>
        <v>#N/A</v>
      </c>
      <c r="Z1013" s="303"/>
      <c r="AA1013" s="304"/>
    </row>
    <row r="1014" spans="1:27" customFormat="1" ht="15" hidden="1" customHeight="1">
      <c r="A1014" s="32">
        <v>1815</v>
      </c>
      <c r="B1014" s="452">
        <f>+A1014</f>
        <v>1815</v>
      </c>
      <c r="C1014" s="250" t="str">
        <f>+VLOOKUP(A1014,bd_lista!$A$3:$C$590,3,FALSE)</f>
        <v>Gobierno Autónomo Municipal de San Ramón</v>
      </c>
      <c r="D1014" s="454" t="str">
        <f>+C1014</f>
        <v>Gobierno Autónomo Municipal de San Ramón</v>
      </c>
      <c r="E1014" s="245" t="s">
        <v>1311</v>
      </c>
      <c r="F1014" s="246">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6">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6">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6">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6">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6">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6">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6">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6">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6">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6">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6">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6">
        <f t="shared" ca="1" si="32"/>
        <v>0</v>
      </c>
      <c r="S1014" s="253"/>
      <c r="T1014" s="274">
        <f ca="1">+T1015</f>
        <v>0</v>
      </c>
      <c r="U1014" s="281">
        <f t="shared" si="33"/>
        <v>1</v>
      </c>
      <c r="V1014" s="348" t="str">
        <f>+VLOOKUP(A1014,bd_lista!$A$3:$E$590,5,FALSE)</f>
        <v>Gobiernos Autonomos Municipales</v>
      </c>
      <c r="W1014" s="456" t="str">
        <f>+V1014</f>
        <v>Gobiernos Autonomos Municipales</v>
      </c>
      <c r="X1014" s="245">
        <f>+VLOOKUP(A1014,[2]Sheet1!$A$13:$D$744,4,FALSE)</f>
        <v>0</v>
      </c>
      <c r="Y1014" s="245" t="e">
        <f>+VLOOKUP(X1014,bd_lista!$A$3:$C$590,3,FALSE)</f>
        <v>#N/A</v>
      </c>
      <c r="Z1014" s="305">
        <f>+X1014</f>
        <v>0</v>
      </c>
      <c r="AA1014" s="306" t="e">
        <f>+Y1014</f>
        <v>#N/A</v>
      </c>
    </row>
    <row r="1015" spans="1:27" customFormat="1" ht="15" hidden="1" customHeight="1">
      <c r="A1015" s="32">
        <v>1815</v>
      </c>
      <c r="B1015" s="453"/>
      <c r="C1015" s="250" t="str">
        <f>+VLOOKUP(A1015,bd_lista!$A$3:$C$590,3,FALSE)</f>
        <v>Gobierno Autónomo Municipal de San Ramón</v>
      </c>
      <c r="D1015" s="455"/>
      <c r="E1015" s="247" t="s">
        <v>1312</v>
      </c>
      <c r="F1015" s="248">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8">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8">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8">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8">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8">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8">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8">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8">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8">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8">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8">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8">
        <f t="shared" ca="1" si="32"/>
        <v>0</v>
      </c>
      <c r="S1015" s="253">
        <f ca="1">+R1014+R1015</f>
        <v>0</v>
      </c>
      <c r="T1015" s="248">
        <f ca="1">+S1015</f>
        <v>0</v>
      </c>
      <c r="U1015" s="247">
        <f t="shared" si="33"/>
        <v>2</v>
      </c>
      <c r="V1015" s="348" t="str">
        <f>+VLOOKUP(A1015,bd_lista!$A$3:$E$590,5,FALSE)</f>
        <v>Gobiernos Autonomos Municipales</v>
      </c>
      <c r="W1015" s="457"/>
      <c r="X1015" s="245">
        <f>+VLOOKUP(A1015,[2]Sheet1!$A$13:$D$744,4,FALSE)</f>
        <v>0</v>
      </c>
      <c r="Y1015" s="245" t="e">
        <f>+VLOOKUP(X1015,bd_lista!$A$3:$C$590,3,FALSE)</f>
        <v>#N/A</v>
      </c>
      <c r="Z1015" s="303"/>
      <c r="AA1015" s="304"/>
    </row>
    <row r="1016" spans="1:27" customFormat="1" ht="15" hidden="1" customHeight="1">
      <c r="A1016" s="32">
        <v>1816</v>
      </c>
      <c r="B1016" s="452">
        <f>+A1016</f>
        <v>1816</v>
      </c>
      <c r="C1016" s="250" t="str">
        <f>+VLOOKUP(A1016,bd_lista!$A$3:$C$590,3,FALSE)</f>
        <v>Gobierno Autónomo Municipal de Puerto Síles</v>
      </c>
      <c r="D1016" s="454" t="str">
        <f>+C1016</f>
        <v>Gobierno Autónomo Municipal de Puerto Síles</v>
      </c>
      <c r="E1016" s="245" t="s">
        <v>1311</v>
      </c>
      <c r="F1016" s="246">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6">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6">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6">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6">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6">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6">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6">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6">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6">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6">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6">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6">
        <f t="shared" ca="1" si="32"/>
        <v>0</v>
      </c>
      <c r="S1016" s="276"/>
      <c r="T1016" s="246">
        <f ca="1">+T1017</f>
        <v>0</v>
      </c>
      <c r="U1016" s="245">
        <f t="shared" si="33"/>
        <v>1</v>
      </c>
      <c r="V1016" s="348" t="str">
        <f>+VLOOKUP(A1016,bd_lista!$A$3:$E$590,5,FALSE)</f>
        <v>Gobiernos Autonomos Municipales</v>
      </c>
      <c r="W1016" s="456" t="str">
        <f>+V1016</f>
        <v>Gobiernos Autonomos Municipales</v>
      </c>
      <c r="X1016" s="245">
        <f>+VLOOKUP(A1016,[2]Sheet1!$A$13:$D$744,4,FALSE)</f>
        <v>0</v>
      </c>
      <c r="Y1016" s="245" t="e">
        <f>+VLOOKUP(X1016,bd_lista!$A$3:$C$590,3,FALSE)</f>
        <v>#N/A</v>
      </c>
      <c r="Z1016" s="305">
        <f>+X1016</f>
        <v>0</v>
      </c>
      <c r="AA1016" s="306" t="e">
        <f>+Y1016</f>
        <v>#N/A</v>
      </c>
    </row>
    <row r="1017" spans="1:27" customFormat="1" ht="15" hidden="1" customHeight="1">
      <c r="A1017" s="32">
        <v>1816</v>
      </c>
      <c r="B1017" s="453"/>
      <c r="C1017" s="250" t="str">
        <f>+VLOOKUP(A1017,bd_lista!$A$3:$C$590,3,FALSE)</f>
        <v>Gobierno Autónomo Municipal de Puerto Síles</v>
      </c>
      <c r="D1017" s="455"/>
      <c r="E1017" s="247" t="s">
        <v>1312</v>
      </c>
      <c r="F1017" s="248">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8">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8">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8">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8">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8">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8">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8">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8">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8">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8">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8">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8">
        <f t="shared" ca="1" si="32"/>
        <v>0</v>
      </c>
      <c r="S1017" s="265">
        <f ca="1">+R1016+R1017</f>
        <v>0</v>
      </c>
      <c r="T1017" s="248">
        <f ca="1">+S1017</f>
        <v>0</v>
      </c>
      <c r="U1017" s="247">
        <f t="shared" si="33"/>
        <v>2</v>
      </c>
      <c r="V1017" s="348" t="str">
        <f>+VLOOKUP(A1017,bd_lista!$A$3:$E$590,5,FALSE)</f>
        <v>Gobiernos Autonomos Municipales</v>
      </c>
      <c r="W1017" s="457"/>
      <c r="X1017" s="245">
        <f>+VLOOKUP(A1017,[2]Sheet1!$A$13:$D$744,4,FALSE)</f>
        <v>0</v>
      </c>
      <c r="Y1017" s="245" t="e">
        <f>+VLOOKUP(X1017,bd_lista!$A$3:$C$590,3,FALSE)</f>
        <v>#N/A</v>
      </c>
      <c r="Z1017" s="303"/>
      <c r="AA1017" s="304"/>
    </row>
    <row r="1018" spans="1:27" customFormat="1" ht="15" hidden="1" customHeight="1">
      <c r="A1018" s="32">
        <v>1817</v>
      </c>
      <c r="B1018" s="452">
        <f>+A1018</f>
        <v>1817</v>
      </c>
      <c r="C1018" s="250" t="str">
        <f>+VLOOKUP(A1018,bd_lista!$A$3:$C$590,3,FALSE)</f>
        <v>Gobierno Autónomo Municipal de Magdalena</v>
      </c>
      <c r="D1018" s="454" t="str">
        <f>+C1018</f>
        <v>Gobierno Autónomo Municipal de Magdalena</v>
      </c>
      <c r="E1018" s="245" t="s">
        <v>1311</v>
      </c>
      <c r="F1018" s="246">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6">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6">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6">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6">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6">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6">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6">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6">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6">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6">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6">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6">
        <f t="shared" ca="1" si="32"/>
        <v>0</v>
      </c>
      <c r="S1018" s="253"/>
      <c r="T1018" s="246">
        <f ca="1">+T1019</f>
        <v>0</v>
      </c>
      <c r="U1018" s="245">
        <f t="shared" si="33"/>
        <v>1</v>
      </c>
      <c r="V1018" s="348" t="str">
        <f>+VLOOKUP(A1018,bd_lista!$A$3:$E$590,5,FALSE)</f>
        <v>Gobiernos Autonomos Municipales</v>
      </c>
      <c r="W1018" s="456" t="str">
        <f>+V1018</f>
        <v>Gobiernos Autonomos Municipales</v>
      </c>
      <c r="X1018" s="245">
        <f>+VLOOKUP(A1018,[2]Sheet1!$A$13:$D$744,4,FALSE)</f>
        <v>0</v>
      </c>
      <c r="Y1018" s="245" t="e">
        <f>+VLOOKUP(X1018,bd_lista!$A$3:$C$590,3,FALSE)</f>
        <v>#N/A</v>
      </c>
      <c r="Z1018" s="305">
        <f>+X1018</f>
        <v>0</v>
      </c>
      <c r="AA1018" s="306" t="e">
        <f>+Y1018</f>
        <v>#N/A</v>
      </c>
    </row>
    <row r="1019" spans="1:27" customFormat="1" ht="15" hidden="1" customHeight="1">
      <c r="A1019" s="32">
        <v>1817</v>
      </c>
      <c r="B1019" s="453"/>
      <c r="C1019" s="250" t="str">
        <f>+VLOOKUP(A1019,bd_lista!$A$3:$C$590,3,FALSE)</f>
        <v>Gobierno Autónomo Municipal de Magdalena</v>
      </c>
      <c r="D1019" s="455"/>
      <c r="E1019" s="247" t="s">
        <v>1312</v>
      </c>
      <c r="F1019" s="248">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8">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8">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8">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8">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8">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8">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8">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8">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8">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8">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8">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8">
        <f t="shared" ca="1" si="32"/>
        <v>0</v>
      </c>
      <c r="S1019" s="265">
        <f ca="1">+R1018+R1019</f>
        <v>0</v>
      </c>
      <c r="T1019" s="248">
        <f ca="1">+S1019</f>
        <v>0</v>
      </c>
      <c r="U1019" s="247">
        <f t="shared" si="33"/>
        <v>2</v>
      </c>
      <c r="V1019" s="348" t="str">
        <f>+VLOOKUP(A1019,bd_lista!$A$3:$E$590,5,FALSE)</f>
        <v>Gobiernos Autonomos Municipales</v>
      </c>
      <c r="W1019" s="457"/>
      <c r="X1019" s="245">
        <f>+VLOOKUP(A1019,[2]Sheet1!$A$13:$D$744,4,FALSE)</f>
        <v>0</v>
      </c>
      <c r="Y1019" s="245" t="e">
        <f>+VLOOKUP(X1019,bd_lista!$A$3:$C$590,3,FALSE)</f>
        <v>#N/A</v>
      </c>
      <c r="Z1019" s="303"/>
      <c r="AA1019" s="304"/>
    </row>
    <row r="1020" spans="1:27" customFormat="1" ht="15" hidden="1" customHeight="1">
      <c r="A1020" s="32">
        <v>1818</v>
      </c>
      <c r="B1020" s="452">
        <f>+A1020</f>
        <v>1818</v>
      </c>
      <c r="C1020" s="250" t="str">
        <f>+VLOOKUP(A1020,bd_lista!$A$3:$C$590,3,FALSE)</f>
        <v>Gobierno Autónomo Municipal de Baures</v>
      </c>
      <c r="D1020" s="454" t="str">
        <f>+C1020</f>
        <v>Gobierno Autónomo Municipal de Baures</v>
      </c>
      <c r="E1020" s="245" t="s">
        <v>1311</v>
      </c>
      <c r="F1020" s="246">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6">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6">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6">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6">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6">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6">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6">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6">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6">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6">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6">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6">
        <f t="shared" ca="1" si="32"/>
        <v>0</v>
      </c>
      <c r="S1020" s="253"/>
      <c r="T1020" s="246">
        <f ca="1">+T1021</f>
        <v>0</v>
      </c>
      <c r="U1020" s="245">
        <f t="shared" si="33"/>
        <v>1</v>
      </c>
      <c r="V1020" s="348" t="str">
        <f>+VLOOKUP(A1020,bd_lista!$A$3:$E$590,5,FALSE)</f>
        <v>Gobiernos Autonomos Municipales</v>
      </c>
      <c r="W1020" s="456" t="str">
        <f>+V1020</f>
        <v>Gobiernos Autonomos Municipales</v>
      </c>
      <c r="X1020" s="245">
        <f>+VLOOKUP(A1020,[2]Sheet1!$A$13:$D$744,4,FALSE)</f>
        <v>0</v>
      </c>
      <c r="Y1020" s="245" t="e">
        <f>+VLOOKUP(X1020,bd_lista!$A$3:$C$590,3,FALSE)</f>
        <v>#N/A</v>
      </c>
      <c r="Z1020" s="305">
        <f>+X1020</f>
        <v>0</v>
      </c>
      <c r="AA1020" s="306" t="e">
        <f>+Y1020</f>
        <v>#N/A</v>
      </c>
    </row>
    <row r="1021" spans="1:27" customFormat="1" ht="15" hidden="1" customHeight="1">
      <c r="A1021" s="32">
        <v>1818</v>
      </c>
      <c r="B1021" s="453"/>
      <c r="C1021" s="250" t="str">
        <f>+VLOOKUP(A1021,bd_lista!$A$3:$C$590,3,FALSE)</f>
        <v>Gobierno Autónomo Municipal de Baures</v>
      </c>
      <c r="D1021" s="455"/>
      <c r="E1021" s="247" t="s">
        <v>1312</v>
      </c>
      <c r="F1021" s="246">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6">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6">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6">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6">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6">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6">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6">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6">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6">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6">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6">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6">
        <f t="shared" ca="1" si="32"/>
        <v>0</v>
      </c>
      <c r="S1021" s="253">
        <f ca="1">+R1020+R1021</f>
        <v>0</v>
      </c>
      <c r="T1021" s="246">
        <f ca="1">+S1021</f>
        <v>0</v>
      </c>
      <c r="U1021" s="245">
        <f t="shared" si="33"/>
        <v>2</v>
      </c>
      <c r="V1021" s="348" t="str">
        <f>+VLOOKUP(A1021,bd_lista!$A$3:$E$590,5,FALSE)</f>
        <v>Gobiernos Autonomos Municipales</v>
      </c>
      <c r="W1021" s="457"/>
      <c r="X1021" s="245">
        <f>+VLOOKUP(A1021,[2]Sheet1!$A$13:$D$744,4,FALSE)</f>
        <v>0</v>
      </c>
      <c r="Y1021" s="245" t="e">
        <f>+VLOOKUP(X1021,bd_lista!$A$3:$C$590,3,FALSE)</f>
        <v>#N/A</v>
      </c>
      <c r="Z1021" s="303"/>
      <c r="AA1021" s="304"/>
    </row>
    <row r="1022" spans="1:27" customFormat="1" ht="15" hidden="1" customHeight="1">
      <c r="A1022" s="32">
        <v>1819</v>
      </c>
      <c r="B1022" s="452">
        <f>+A1022</f>
        <v>1819</v>
      </c>
      <c r="C1022" s="250" t="str">
        <f>+VLOOKUP(A1022,bd_lista!$A$3:$C$590,3,FALSE)</f>
        <v>Gobierno Autónomo Municipal de Huacaraje</v>
      </c>
      <c r="D1022" s="454" t="str">
        <f>+C1022</f>
        <v>Gobierno Autónomo Municipal de Huacaraje</v>
      </c>
      <c r="E1022" s="245" t="s">
        <v>1311</v>
      </c>
      <c r="F1022" s="246">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6">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6">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6">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6">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6">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6">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6">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6">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6">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6">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6">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6">
        <f t="shared" ca="1" si="32"/>
        <v>0</v>
      </c>
      <c r="S1022" s="253"/>
      <c r="T1022" s="246">
        <f ca="1">+T1023</f>
        <v>0</v>
      </c>
      <c r="U1022" s="245">
        <f t="shared" si="33"/>
        <v>1</v>
      </c>
      <c r="V1022" s="348" t="str">
        <f>+VLOOKUP(A1022,bd_lista!$A$3:$E$590,5,FALSE)</f>
        <v>Gobiernos Autonomos Municipales</v>
      </c>
      <c r="W1022" s="456" t="str">
        <f>+V1022</f>
        <v>Gobiernos Autonomos Municipales</v>
      </c>
      <c r="X1022" s="245">
        <f>+VLOOKUP(A1022,[2]Sheet1!$A$13:$D$744,4,FALSE)</f>
        <v>0</v>
      </c>
      <c r="Y1022" s="245" t="e">
        <f>+VLOOKUP(X1022,bd_lista!$A$3:$C$590,3,FALSE)</f>
        <v>#N/A</v>
      </c>
      <c r="Z1022" s="305">
        <f>+X1022</f>
        <v>0</v>
      </c>
      <c r="AA1022" s="306" t="e">
        <f>+Y1022</f>
        <v>#N/A</v>
      </c>
    </row>
    <row r="1023" spans="1:27" customFormat="1" ht="15" hidden="1" customHeight="1">
      <c r="A1023" s="32">
        <v>1819</v>
      </c>
      <c r="B1023" s="453"/>
      <c r="C1023" s="250" t="str">
        <f>+VLOOKUP(A1023,bd_lista!$A$3:$C$590,3,FALSE)</f>
        <v>Gobierno Autónomo Municipal de Huacaraje</v>
      </c>
      <c r="D1023" s="455"/>
      <c r="E1023" s="247" t="s">
        <v>1312</v>
      </c>
      <c r="F1023" s="246">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6">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6">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6">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6">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6">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6">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6">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6">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6">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6">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6">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6">
        <f t="shared" ca="1" si="32"/>
        <v>0</v>
      </c>
      <c r="S1023" s="253">
        <f ca="1">+R1022+R1023</f>
        <v>0</v>
      </c>
      <c r="T1023" s="246">
        <f ca="1">+S1023</f>
        <v>0</v>
      </c>
      <c r="U1023" s="245">
        <f t="shared" si="33"/>
        <v>2</v>
      </c>
      <c r="V1023" s="348" t="str">
        <f>+VLOOKUP(A1023,bd_lista!$A$3:$E$590,5,FALSE)</f>
        <v>Gobiernos Autonomos Municipales</v>
      </c>
      <c r="W1023" s="457"/>
      <c r="X1023" s="245">
        <f>+VLOOKUP(A1023,[2]Sheet1!$A$13:$D$744,4,FALSE)</f>
        <v>0</v>
      </c>
      <c r="Y1023" s="245" t="e">
        <f>+VLOOKUP(X1023,bd_lista!$A$3:$C$590,3,FALSE)</f>
        <v>#N/A</v>
      </c>
      <c r="Z1023" s="303"/>
      <c r="AA1023" s="304"/>
    </row>
    <row r="1024" spans="1:27" customFormat="1" ht="15" hidden="1" customHeight="1">
      <c r="A1024" s="32">
        <v>1820</v>
      </c>
      <c r="B1024" s="452">
        <f>+A1024</f>
        <v>1820</v>
      </c>
      <c r="C1024" s="250" t="str">
        <f>+VLOOKUP(A1024,bd_lista!$A$3:$C$590,3,FALSE)</f>
        <v>Gobierno Autónomo Municipal de Exaltación</v>
      </c>
      <c r="D1024" s="454" t="str">
        <f>+C1024</f>
        <v>Gobierno Autónomo Municipal de Exaltación</v>
      </c>
      <c r="E1024" s="245" t="s">
        <v>1311</v>
      </c>
      <c r="F1024" s="246">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6">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6">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6">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6">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6">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6">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6">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6">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6">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6">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6">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6">
        <f t="shared" ca="1" si="32"/>
        <v>0</v>
      </c>
      <c r="S1024" s="253"/>
      <c r="T1024" s="246">
        <f ca="1">+T1025</f>
        <v>0</v>
      </c>
      <c r="U1024" s="245">
        <f t="shared" si="33"/>
        <v>1</v>
      </c>
      <c r="V1024" s="348" t="str">
        <f>+VLOOKUP(A1024,bd_lista!$A$3:$E$590,5,FALSE)</f>
        <v>Gobiernos Autonomos Municipales</v>
      </c>
      <c r="W1024" s="456" t="str">
        <f>+V1024</f>
        <v>Gobiernos Autonomos Municipales</v>
      </c>
      <c r="X1024" s="245">
        <f>+VLOOKUP(A1024,[2]Sheet1!$A$13:$D$744,4,FALSE)</f>
        <v>0</v>
      </c>
      <c r="Y1024" s="245" t="e">
        <f>+VLOOKUP(X1024,bd_lista!$A$3:$C$590,3,FALSE)</f>
        <v>#N/A</v>
      </c>
      <c r="Z1024" s="305">
        <f>+X1024</f>
        <v>0</v>
      </c>
      <c r="AA1024" s="306" t="e">
        <f>+Y1024</f>
        <v>#N/A</v>
      </c>
    </row>
    <row r="1025" spans="1:27" customFormat="1" ht="15" hidden="1" customHeight="1">
      <c r="A1025" s="32">
        <v>1820</v>
      </c>
      <c r="B1025" s="453"/>
      <c r="C1025" s="250" t="str">
        <f>+VLOOKUP(A1025,bd_lista!$A$3:$C$590,3,FALSE)</f>
        <v>Gobierno Autónomo Municipal de Exaltación</v>
      </c>
      <c r="D1025" s="455"/>
      <c r="E1025" s="247" t="s">
        <v>1312</v>
      </c>
      <c r="F1025" s="248">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8">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8">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8">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8">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8">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8">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8">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8">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8">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8">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8">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8">
        <f t="shared" ca="1" si="32"/>
        <v>0</v>
      </c>
      <c r="S1025" s="265">
        <f ca="1">+R1024+R1025</f>
        <v>0</v>
      </c>
      <c r="T1025" s="246">
        <f ca="1">+S1025</f>
        <v>0</v>
      </c>
      <c r="U1025" s="247">
        <f t="shared" si="33"/>
        <v>2</v>
      </c>
      <c r="V1025" s="348" t="str">
        <f>+VLOOKUP(A1025,bd_lista!$A$3:$E$590,5,FALSE)</f>
        <v>Gobiernos Autonomos Municipales</v>
      </c>
      <c r="W1025" s="457"/>
      <c r="X1025" s="245">
        <f>+VLOOKUP(A1025,[2]Sheet1!$A$13:$D$744,4,FALSE)</f>
        <v>0</v>
      </c>
      <c r="Y1025" s="245" t="e">
        <f>+VLOOKUP(X1025,bd_lista!$A$3:$C$590,3,FALSE)</f>
        <v>#N/A</v>
      </c>
      <c r="Z1025" s="303"/>
      <c r="AA1025" s="304"/>
    </row>
    <row r="1026" spans="1:27" customFormat="1" ht="15" hidden="1" customHeight="1">
      <c r="A1026" s="32">
        <v>1901</v>
      </c>
      <c r="B1026" s="452">
        <f>+A1026</f>
        <v>1901</v>
      </c>
      <c r="C1026" s="250" t="str">
        <f>+VLOOKUP(A1026,bd_lista!$A$3:$C$590,3,FALSE)</f>
        <v>Gobierno Autónomo Municipal de Cobija</v>
      </c>
      <c r="D1026" s="454" t="str">
        <f>+C1026</f>
        <v>Gobierno Autónomo Municipal de Cobija</v>
      </c>
      <c r="E1026" s="245" t="s">
        <v>1311</v>
      </c>
      <c r="F1026" s="246">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6">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6">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6">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6">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6">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6">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6">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6">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6">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6">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6">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6">
        <f t="shared" ca="1" si="32"/>
        <v>0</v>
      </c>
      <c r="S1026" s="253"/>
      <c r="T1026" s="274">
        <f ca="1">+T1027</f>
        <v>0</v>
      </c>
      <c r="U1026" s="245">
        <f t="shared" si="33"/>
        <v>1</v>
      </c>
      <c r="V1026" s="348" t="str">
        <f>+VLOOKUP(A1026,bd_lista!$A$3:$E$590,5,FALSE)</f>
        <v>Gobiernos Autonomos Municipales</v>
      </c>
      <c r="W1026" s="456" t="str">
        <f>+V1026</f>
        <v>Gobiernos Autonomos Municipales</v>
      </c>
      <c r="X1026" s="245">
        <f>+VLOOKUP(A1026,[2]Sheet1!$A$13:$D$744,4,FALSE)</f>
        <v>0</v>
      </c>
      <c r="Y1026" s="245" t="e">
        <f>+VLOOKUP(X1026,bd_lista!$A$3:$C$590,3,FALSE)</f>
        <v>#N/A</v>
      </c>
      <c r="Z1026" s="305">
        <f>+X1026</f>
        <v>0</v>
      </c>
      <c r="AA1026" s="306" t="e">
        <f>+Y1026</f>
        <v>#N/A</v>
      </c>
    </row>
    <row r="1027" spans="1:27" customFormat="1" ht="15" hidden="1" customHeight="1">
      <c r="A1027" s="32">
        <v>1901</v>
      </c>
      <c r="B1027" s="453"/>
      <c r="C1027" s="250" t="str">
        <f>+VLOOKUP(A1027,bd_lista!$A$3:$C$590,3,FALSE)</f>
        <v>Gobierno Autónomo Municipal de Cobija</v>
      </c>
      <c r="D1027" s="455"/>
      <c r="E1027" s="247" t="s">
        <v>1312</v>
      </c>
      <c r="F1027" s="248">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8">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8">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8">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8">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8">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8">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8">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8">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8">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8">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8">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8">
        <f t="shared" ca="1" si="32"/>
        <v>0</v>
      </c>
      <c r="S1027" s="253">
        <f ca="1">+R1026+R1027</f>
        <v>0</v>
      </c>
      <c r="T1027" s="246">
        <f ca="1">+S1027</f>
        <v>0</v>
      </c>
      <c r="U1027" s="247">
        <f t="shared" si="33"/>
        <v>2</v>
      </c>
      <c r="V1027" s="348" t="str">
        <f>+VLOOKUP(A1027,bd_lista!$A$3:$E$590,5,FALSE)</f>
        <v>Gobiernos Autonomos Municipales</v>
      </c>
      <c r="W1027" s="457"/>
      <c r="X1027" s="245">
        <f>+VLOOKUP(A1027,[2]Sheet1!$A$13:$D$744,4,FALSE)</f>
        <v>0</v>
      </c>
      <c r="Y1027" s="245" t="e">
        <f>+VLOOKUP(X1027,bd_lista!$A$3:$C$590,3,FALSE)</f>
        <v>#N/A</v>
      </c>
      <c r="Z1027" s="303"/>
      <c r="AA1027" s="304"/>
    </row>
    <row r="1028" spans="1:27" customFormat="1" ht="27" hidden="1" customHeight="1">
      <c r="A1028" s="32">
        <v>1902</v>
      </c>
      <c r="B1028" s="452">
        <f>+A1028</f>
        <v>1902</v>
      </c>
      <c r="C1028" s="250" t="str">
        <f>+VLOOKUP(A1028,bd_lista!$A$3:$C$590,3,FALSE)</f>
        <v>Gobierno Autónomo Municipal de Porvenir</v>
      </c>
      <c r="D1028" s="454" t="str">
        <f>+C1028</f>
        <v>Gobierno Autónomo Municipal de Porvenir</v>
      </c>
      <c r="E1028" s="245" t="s">
        <v>1311</v>
      </c>
      <c r="F1028" s="246">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6">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6">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6">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6">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6">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6">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6">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6">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6">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6">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6">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6">
        <f t="shared" ca="1" si="32"/>
        <v>0</v>
      </c>
      <c r="S1028" s="253"/>
      <c r="T1028" s="246">
        <f ca="1">+T1029</f>
        <v>0</v>
      </c>
      <c r="U1028" s="245">
        <f t="shared" si="33"/>
        <v>1</v>
      </c>
      <c r="V1028" s="348" t="str">
        <f>+VLOOKUP(A1028,bd_lista!$A$3:$E$590,5,FALSE)</f>
        <v>Gobiernos Autonomos Municipales</v>
      </c>
      <c r="W1028" s="456" t="str">
        <f>+V1028</f>
        <v>Gobiernos Autonomos Municipales</v>
      </c>
      <c r="X1028" s="245">
        <f>+VLOOKUP(A1028,[2]Sheet1!$A$13:$D$744,4,FALSE)</f>
        <v>0</v>
      </c>
      <c r="Y1028" s="245" t="e">
        <f>+VLOOKUP(X1028,bd_lista!$A$3:$C$590,3,FALSE)</f>
        <v>#N/A</v>
      </c>
      <c r="Z1028" s="305">
        <f>+X1028</f>
        <v>0</v>
      </c>
      <c r="AA1028" s="306" t="e">
        <f>+Y1028</f>
        <v>#N/A</v>
      </c>
    </row>
    <row r="1029" spans="1:27" customFormat="1" ht="27" hidden="1" customHeight="1">
      <c r="A1029" s="32">
        <v>1902</v>
      </c>
      <c r="B1029" s="453"/>
      <c r="C1029" s="250" t="str">
        <f>+VLOOKUP(A1029,bd_lista!$A$3:$C$590,3,FALSE)</f>
        <v>Gobierno Autónomo Municipal de Porvenir</v>
      </c>
      <c r="D1029" s="455"/>
      <c r="E1029" s="247" t="s">
        <v>1312</v>
      </c>
      <c r="F1029" s="246">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6">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6">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6">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6">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6">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6">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6">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6">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6">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6">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6">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6">
        <f t="shared" ca="1" si="32"/>
        <v>0</v>
      </c>
      <c r="S1029" s="253">
        <f ca="1">+R1028+R1029</f>
        <v>0</v>
      </c>
      <c r="T1029" s="246">
        <f ca="1">+S1029</f>
        <v>0</v>
      </c>
      <c r="U1029" s="245">
        <f t="shared" si="33"/>
        <v>2</v>
      </c>
      <c r="V1029" s="348" t="str">
        <f>+VLOOKUP(A1029,bd_lista!$A$3:$E$590,5,FALSE)</f>
        <v>Gobiernos Autonomos Municipales</v>
      </c>
      <c r="W1029" s="457"/>
      <c r="X1029" s="245">
        <f>+VLOOKUP(A1029,[2]Sheet1!$A$13:$D$744,4,FALSE)</f>
        <v>0</v>
      </c>
      <c r="Y1029" s="245" t="e">
        <f>+VLOOKUP(X1029,bd_lista!$A$3:$C$590,3,FALSE)</f>
        <v>#N/A</v>
      </c>
      <c r="Z1029" s="303"/>
      <c r="AA1029" s="304"/>
    </row>
    <row r="1030" spans="1:27" customFormat="1" ht="15" hidden="1" customHeight="1">
      <c r="A1030" s="32">
        <v>1903</v>
      </c>
      <c r="B1030" s="452">
        <f>+A1030</f>
        <v>1903</v>
      </c>
      <c r="C1030" s="250" t="str">
        <f>+VLOOKUP(A1030,bd_lista!$A$3:$C$590,3,FALSE)</f>
        <v>Gobierno Autónomo Municipal de Bolpebra</v>
      </c>
      <c r="D1030" s="454" t="str">
        <f>+C1030</f>
        <v>Gobierno Autónomo Municipal de Bolpebra</v>
      </c>
      <c r="E1030" s="245" t="s">
        <v>1311</v>
      </c>
      <c r="F1030" s="246">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6">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6">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6">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6">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6">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6">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6">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6">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6">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6">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6">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6">
        <f t="shared" ca="1" si="32"/>
        <v>0</v>
      </c>
      <c r="S1030" s="253"/>
      <c r="T1030" s="246">
        <f ca="1">+T1031</f>
        <v>0</v>
      </c>
      <c r="U1030" s="245">
        <f t="shared" si="33"/>
        <v>1</v>
      </c>
      <c r="V1030" s="348" t="str">
        <f>+VLOOKUP(A1030,bd_lista!$A$3:$E$590,5,FALSE)</f>
        <v>Gobiernos Autonomos Municipales</v>
      </c>
      <c r="W1030" s="456" t="str">
        <f>+V1030</f>
        <v>Gobiernos Autonomos Municipales</v>
      </c>
      <c r="X1030" s="245">
        <f>+VLOOKUP(A1030,[2]Sheet1!$A$13:$D$744,4,FALSE)</f>
        <v>0</v>
      </c>
      <c r="Y1030" s="245" t="e">
        <f>+VLOOKUP(X1030,bd_lista!$A$3:$C$590,3,FALSE)</f>
        <v>#N/A</v>
      </c>
      <c r="Z1030" s="305">
        <f>+X1030</f>
        <v>0</v>
      </c>
      <c r="AA1030" s="306" t="e">
        <f>+Y1030</f>
        <v>#N/A</v>
      </c>
    </row>
    <row r="1031" spans="1:27" customFormat="1" ht="15" hidden="1" customHeight="1">
      <c r="A1031" s="32">
        <v>1903</v>
      </c>
      <c r="B1031" s="453"/>
      <c r="C1031" s="250" t="str">
        <f>+VLOOKUP(A1031,bd_lista!$A$3:$C$590,3,FALSE)</f>
        <v>Gobierno Autónomo Municipal de Bolpebra</v>
      </c>
      <c r="D1031" s="455"/>
      <c r="E1031" s="247" t="s">
        <v>1312</v>
      </c>
      <c r="F1031" s="248">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8">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8">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8">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8">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8">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8">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8">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8">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8">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8">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8">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8">
        <f t="shared" ca="1" si="32"/>
        <v>0</v>
      </c>
      <c r="S1031" s="253">
        <f ca="1">+R1030+R1031</f>
        <v>0</v>
      </c>
      <c r="T1031" s="246">
        <f ca="1">+S1031</f>
        <v>0</v>
      </c>
      <c r="U1031" s="245">
        <f t="shared" si="33"/>
        <v>2</v>
      </c>
      <c r="V1031" s="348" t="str">
        <f>+VLOOKUP(A1031,bd_lista!$A$3:$E$590,5,FALSE)</f>
        <v>Gobiernos Autonomos Municipales</v>
      </c>
      <c r="W1031" s="457"/>
      <c r="X1031" s="245">
        <f>+VLOOKUP(A1031,[2]Sheet1!$A$13:$D$744,4,FALSE)</f>
        <v>0</v>
      </c>
      <c r="Y1031" s="245" t="e">
        <f>+VLOOKUP(X1031,bd_lista!$A$3:$C$590,3,FALSE)</f>
        <v>#N/A</v>
      </c>
      <c r="Z1031" s="303"/>
      <c r="AA1031" s="304"/>
    </row>
    <row r="1032" spans="1:27" customFormat="1" ht="15" hidden="1" customHeight="1">
      <c r="A1032" s="32">
        <v>1904</v>
      </c>
      <c r="B1032" s="452">
        <f>+A1032</f>
        <v>1904</v>
      </c>
      <c r="C1032" s="250" t="str">
        <f>+VLOOKUP(A1032,bd_lista!$A$3:$C$590,3,FALSE)</f>
        <v>Gobierno Autónomo Municipal de Bella Flor</v>
      </c>
      <c r="D1032" s="454" t="str">
        <f>+C1032</f>
        <v>Gobierno Autónomo Municipal de Bella Flor</v>
      </c>
      <c r="E1032" s="245" t="s">
        <v>1311</v>
      </c>
      <c r="F1032" s="246">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6">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6">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6">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6">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6">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6">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6">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6">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6">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6">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6">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6">
        <f t="shared" ca="1" si="32"/>
        <v>0</v>
      </c>
      <c r="S1032" s="253"/>
      <c r="T1032" s="246">
        <f ca="1">+T1033</f>
        <v>0</v>
      </c>
      <c r="U1032" s="245">
        <f t="shared" si="33"/>
        <v>1</v>
      </c>
      <c r="V1032" s="348" t="str">
        <f>+VLOOKUP(A1032,bd_lista!$A$3:$E$590,5,FALSE)</f>
        <v>Gobiernos Autonomos Municipales</v>
      </c>
      <c r="W1032" s="456" t="str">
        <f>+V1032</f>
        <v>Gobiernos Autonomos Municipales</v>
      </c>
      <c r="X1032" s="245">
        <f>+VLOOKUP(A1032,[2]Sheet1!$A$13:$D$744,4,FALSE)</f>
        <v>0</v>
      </c>
      <c r="Y1032" s="245" t="e">
        <f>+VLOOKUP(X1032,bd_lista!$A$3:$C$590,3,FALSE)</f>
        <v>#N/A</v>
      </c>
      <c r="Z1032" s="305">
        <f>+X1032</f>
        <v>0</v>
      </c>
      <c r="AA1032" s="306" t="e">
        <f>+Y1032</f>
        <v>#N/A</v>
      </c>
    </row>
    <row r="1033" spans="1:27" customFormat="1" ht="15" hidden="1" customHeight="1">
      <c r="A1033" s="32">
        <v>1904</v>
      </c>
      <c r="B1033" s="453"/>
      <c r="C1033" s="250" t="str">
        <f>+VLOOKUP(A1033,bd_lista!$A$3:$C$590,3,FALSE)</f>
        <v>Gobierno Autónomo Municipal de Bella Flor</v>
      </c>
      <c r="D1033" s="455"/>
      <c r="E1033" s="247" t="s">
        <v>1312</v>
      </c>
      <c r="F1033" s="246">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6">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6">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6">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6">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6">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6">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6">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6">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6">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6">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6">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6">
        <f t="shared" ca="1" si="32"/>
        <v>0</v>
      </c>
      <c r="S1033" s="253">
        <f ca="1">+R1032+R1033</f>
        <v>0</v>
      </c>
      <c r="T1033" s="246">
        <f ca="1">+S1033</f>
        <v>0</v>
      </c>
      <c r="U1033" s="245">
        <f t="shared" si="33"/>
        <v>2</v>
      </c>
      <c r="V1033" s="348" t="str">
        <f>+VLOOKUP(A1033,bd_lista!$A$3:$E$590,5,FALSE)</f>
        <v>Gobiernos Autonomos Municipales</v>
      </c>
      <c r="W1033" s="457"/>
      <c r="X1033" s="245">
        <f>+VLOOKUP(A1033,[2]Sheet1!$A$13:$D$744,4,FALSE)</f>
        <v>0</v>
      </c>
      <c r="Y1033" s="245" t="e">
        <f>+VLOOKUP(X1033,bd_lista!$A$3:$C$590,3,FALSE)</f>
        <v>#N/A</v>
      </c>
      <c r="Z1033" s="303"/>
      <c r="AA1033" s="304"/>
    </row>
    <row r="1034" spans="1:27" customFormat="1" ht="15" hidden="1" customHeight="1">
      <c r="A1034" s="32">
        <v>1905</v>
      </c>
      <c r="B1034" s="452">
        <f>+A1034</f>
        <v>1905</v>
      </c>
      <c r="C1034" s="250" t="str">
        <f>+VLOOKUP(A1034,bd_lista!$A$3:$C$590,3,FALSE)</f>
        <v>Gobierno Autónomo Municipal de Puerto Rico</v>
      </c>
      <c r="D1034" s="454" t="str">
        <f>+C1034</f>
        <v>Gobierno Autónomo Municipal de Puerto Rico</v>
      </c>
      <c r="E1034" s="245" t="s">
        <v>1311</v>
      </c>
      <c r="F1034" s="246">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6">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6">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6">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6">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6">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6">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6">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6">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6">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6">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6">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6">
        <f t="shared" ca="1" si="32"/>
        <v>0</v>
      </c>
      <c r="S1034" s="253"/>
      <c r="T1034" s="246">
        <f ca="1">+T1035</f>
        <v>0</v>
      </c>
      <c r="U1034" s="245">
        <f t="shared" si="33"/>
        <v>1</v>
      </c>
      <c r="V1034" s="348" t="str">
        <f>+VLOOKUP(A1034,bd_lista!$A$3:$E$590,5,FALSE)</f>
        <v>Gobiernos Autonomos Municipales</v>
      </c>
      <c r="W1034" s="456" t="str">
        <f>+V1034</f>
        <v>Gobiernos Autonomos Municipales</v>
      </c>
      <c r="X1034" s="245">
        <f>+VLOOKUP(A1034,[2]Sheet1!$A$13:$D$744,4,FALSE)</f>
        <v>0</v>
      </c>
      <c r="Y1034" s="245" t="e">
        <f>+VLOOKUP(X1034,bd_lista!$A$3:$C$590,3,FALSE)</f>
        <v>#N/A</v>
      </c>
      <c r="Z1034" s="305">
        <f>+X1034</f>
        <v>0</v>
      </c>
      <c r="AA1034" s="306" t="e">
        <f>+Y1034</f>
        <v>#N/A</v>
      </c>
    </row>
    <row r="1035" spans="1:27" customFormat="1" ht="15" hidden="1" customHeight="1">
      <c r="A1035" s="32">
        <v>1905</v>
      </c>
      <c r="B1035" s="453"/>
      <c r="C1035" s="250" t="str">
        <f>+VLOOKUP(A1035,bd_lista!$A$3:$C$590,3,FALSE)</f>
        <v>Gobierno Autónomo Municipal de Puerto Rico</v>
      </c>
      <c r="D1035" s="455"/>
      <c r="E1035" s="247" t="s">
        <v>1312</v>
      </c>
      <c r="F1035" s="246">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6">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6">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6">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6">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6">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6">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6">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6">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6">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6">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6">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6">
        <f t="shared" ca="1" si="32"/>
        <v>0</v>
      </c>
      <c r="S1035" s="253">
        <f ca="1">+R1034+R1035</f>
        <v>0</v>
      </c>
      <c r="T1035" s="246">
        <f ca="1">+S1035</f>
        <v>0</v>
      </c>
      <c r="U1035" s="245">
        <f t="shared" si="33"/>
        <v>2</v>
      </c>
      <c r="V1035" s="348" t="str">
        <f>+VLOOKUP(A1035,bd_lista!$A$3:$E$590,5,FALSE)</f>
        <v>Gobiernos Autonomos Municipales</v>
      </c>
      <c r="W1035" s="457"/>
      <c r="X1035" s="245">
        <f>+VLOOKUP(A1035,[2]Sheet1!$A$13:$D$744,4,FALSE)</f>
        <v>0</v>
      </c>
      <c r="Y1035" s="245" t="e">
        <f>+VLOOKUP(X1035,bd_lista!$A$3:$C$590,3,FALSE)</f>
        <v>#N/A</v>
      </c>
      <c r="Z1035" s="303"/>
      <c r="AA1035" s="304"/>
    </row>
    <row r="1036" spans="1:27" customFormat="1" ht="27" hidden="1" customHeight="1">
      <c r="A1036" s="32">
        <v>1906</v>
      </c>
      <c r="B1036" s="452">
        <f>+A1036</f>
        <v>1906</v>
      </c>
      <c r="C1036" s="250" t="str">
        <f>+VLOOKUP(A1036,bd_lista!$A$3:$C$590,3,FALSE)</f>
        <v>Gobierno Autónomo Municipal de San Pedro</v>
      </c>
      <c r="D1036" s="454" t="str">
        <f>+C1036</f>
        <v>Gobierno Autónomo Municipal de San Pedro</v>
      </c>
      <c r="E1036" s="245" t="s">
        <v>1311</v>
      </c>
      <c r="F1036" s="246">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6">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6">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6">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6">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6">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6">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6">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6">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6">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6">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6">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6">
        <f t="shared" ca="1" si="32"/>
        <v>0</v>
      </c>
      <c r="S1036" s="253"/>
      <c r="T1036" s="246">
        <f ca="1">+T1037</f>
        <v>0</v>
      </c>
      <c r="U1036" s="245">
        <f t="shared" si="33"/>
        <v>1</v>
      </c>
      <c r="V1036" s="348" t="str">
        <f>+VLOOKUP(A1036,bd_lista!$A$3:$E$590,5,FALSE)</f>
        <v>Gobiernos Autonomos Municipales</v>
      </c>
      <c r="W1036" s="456" t="str">
        <f>+V1036</f>
        <v>Gobiernos Autonomos Municipales</v>
      </c>
      <c r="X1036" s="245">
        <f>+VLOOKUP(A1036,[2]Sheet1!$A$13:$D$744,4,FALSE)</f>
        <v>0</v>
      </c>
      <c r="Y1036" s="245" t="e">
        <f>+VLOOKUP(X1036,bd_lista!$A$3:$C$590,3,FALSE)</f>
        <v>#N/A</v>
      </c>
      <c r="Z1036" s="305">
        <f>+X1036</f>
        <v>0</v>
      </c>
      <c r="AA1036" s="306" t="e">
        <f>+Y1036</f>
        <v>#N/A</v>
      </c>
    </row>
    <row r="1037" spans="1:27" customFormat="1" ht="27" hidden="1" customHeight="1">
      <c r="A1037" s="32">
        <v>1906</v>
      </c>
      <c r="B1037" s="453"/>
      <c r="C1037" s="250" t="str">
        <f>+VLOOKUP(A1037,bd_lista!$A$3:$C$590,3,FALSE)</f>
        <v>Gobierno Autónomo Municipal de San Pedro</v>
      </c>
      <c r="D1037" s="455"/>
      <c r="E1037" s="247" t="s">
        <v>1312</v>
      </c>
      <c r="F1037" s="246">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6">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6">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6">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6">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6">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6">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6">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6">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6">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6">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6">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6">
        <f t="shared" ca="1" si="32"/>
        <v>0</v>
      </c>
      <c r="S1037" s="253">
        <f ca="1">+R1036+R1037</f>
        <v>0</v>
      </c>
      <c r="T1037" s="246">
        <f ca="1">+S1037</f>
        <v>0</v>
      </c>
      <c r="U1037" s="245">
        <f t="shared" si="33"/>
        <v>2</v>
      </c>
      <c r="V1037" s="348" t="str">
        <f>+VLOOKUP(A1037,bd_lista!$A$3:$E$590,5,FALSE)</f>
        <v>Gobiernos Autonomos Municipales</v>
      </c>
      <c r="W1037" s="457"/>
      <c r="X1037" s="245">
        <f>+VLOOKUP(A1037,[2]Sheet1!$A$13:$D$744,4,FALSE)</f>
        <v>0</v>
      </c>
      <c r="Y1037" s="245" t="e">
        <f>+VLOOKUP(X1037,bd_lista!$A$3:$C$590,3,FALSE)</f>
        <v>#N/A</v>
      </c>
      <c r="Z1037" s="303"/>
      <c r="AA1037" s="304"/>
    </row>
    <row r="1038" spans="1:27" customFormat="1" ht="15" hidden="1" customHeight="1">
      <c r="A1038" s="32">
        <v>1907</v>
      </c>
      <c r="B1038" s="452">
        <f>+A1038</f>
        <v>1907</v>
      </c>
      <c r="C1038" s="250" t="str">
        <f>+VLOOKUP(A1038,bd_lista!$A$3:$C$590,3,FALSE)</f>
        <v>Gobierno Autónomo Municipal de Filadelfia</v>
      </c>
      <c r="D1038" s="454" t="str">
        <f>+C1038</f>
        <v>Gobierno Autónomo Municipal de Filadelfia</v>
      </c>
      <c r="E1038" s="245" t="s">
        <v>1311</v>
      </c>
      <c r="F1038" s="246">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6">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6">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6">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6">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6">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6">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6">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6">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6">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6">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6">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6">
        <f t="shared" ca="1" si="32"/>
        <v>0</v>
      </c>
      <c r="S1038" s="276"/>
      <c r="T1038" s="274">
        <f ca="1">+T1039</f>
        <v>0</v>
      </c>
      <c r="U1038" s="245">
        <f t="shared" si="33"/>
        <v>1</v>
      </c>
      <c r="V1038" s="348" t="str">
        <f>+VLOOKUP(A1038,bd_lista!$A$3:$E$590,5,FALSE)</f>
        <v>Gobiernos Autonomos Municipales</v>
      </c>
      <c r="W1038" s="456" t="str">
        <f>+V1038</f>
        <v>Gobiernos Autonomos Municipales</v>
      </c>
      <c r="X1038" s="245">
        <f>+VLOOKUP(A1038,[2]Sheet1!$A$13:$D$744,4,FALSE)</f>
        <v>0</v>
      </c>
      <c r="Y1038" s="245" t="e">
        <f>+VLOOKUP(X1038,bd_lista!$A$3:$C$590,3,FALSE)</f>
        <v>#N/A</v>
      </c>
      <c r="Z1038" s="305">
        <f>+X1038</f>
        <v>0</v>
      </c>
      <c r="AA1038" s="306" t="e">
        <f>+Y1038</f>
        <v>#N/A</v>
      </c>
    </row>
    <row r="1039" spans="1:27" customFormat="1" ht="15" hidden="1" customHeight="1">
      <c r="A1039" s="32">
        <v>1907</v>
      </c>
      <c r="B1039" s="453"/>
      <c r="C1039" s="250" t="str">
        <f>+VLOOKUP(A1039,bd_lista!$A$3:$C$590,3,FALSE)</f>
        <v>Gobierno Autónomo Municipal de Filadelfia</v>
      </c>
      <c r="D1039" s="455"/>
      <c r="E1039" s="247" t="s">
        <v>1312</v>
      </c>
      <c r="F1039" s="248">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8">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8">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8">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8">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8">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8">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8">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8">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8">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8">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8">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8">
        <f t="shared" ca="1" si="32"/>
        <v>0</v>
      </c>
      <c r="S1039" s="253">
        <f ca="1">+R1038+R1039</f>
        <v>0</v>
      </c>
      <c r="T1039" s="248">
        <f ca="1">+S1039</f>
        <v>0</v>
      </c>
      <c r="U1039" s="245">
        <f t="shared" si="33"/>
        <v>2</v>
      </c>
      <c r="V1039" s="348" t="str">
        <f>+VLOOKUP(A1039,bd_lista!$A$3:$E$590,5,FALSE)</f>
        <v>Gobiernos Autonomos Municipales</v>
      </c>
      <c r="W1039" s="457"/>
      <c r="X1039" s="245">
        <f>+VLOOKUP(A1039,[2]Sheet1!$A$13:$D$744,4,FALSE)</f>
        <v>0</v>
      </c>
      <c r="Y1039" s="245" t="e">
        <f>+VLOOKUP(X1039,bd_lista!$A$3:$C$590,3,FALSE)</f>
        <v>#N/A</v>
      </c>
      <c r="Z1039" s="303"/>
      <c r="AA1039" s="304"/>
    </row>
    <row r="1040" spans="1:27" customFormat="1" ht="27" hidden="1" customHeight="1">
      <c r="A1040" s="32">
        <v>1908</v>
      </c>
      <c r="B1040" s="452">
        <f>+A1040</f>
        <v>1908</v>
      </c>
      <c r="C1040" s="250" t="str">
        <f>+VLOOKUP(A1040,bd_lista!$A$3:$C$590,3,FALSE)</f>
        <v>Gobierno Autónomo Municipal de Puerto Gonzalo Moreno</v>
      </c>
      <c r="D1040" s="454" t="str">
        <f>+C1040</f>
        <v>Gobierno Autónomo Municipal de Puerto Gonzalo Moreno</v>
      </c>
      <c r="E1040" s="245" t="s">
        <v>1311</v>
      </c>
      <c r="F1040" s="246">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6">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6">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6">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6">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6">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6">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6">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6">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6">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6">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6">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6">
        <f t="shared" ca="1" si="32"/>
        <v>0</v>
      </c>
      <c r="S1040" s="253"/>
      <c r="T1040" s="246">
        <f ca="1">+T1041</f>
        <v>0</v>
      </c>
      <c r="U1040" s="245">
        <f t="shared" si="33"/>
        <v>1</v>
      </c>
      <c r="V1040" s="348" t="str">
        <f>+VLOOKUP(A1040,bd_lista!$A$3:$E$590,5,FALSE)</f>
        <v>Gobiernos Autonomos Municipales</v>
      </c>
      <c r="W1040" s="456" t="str">
        <f>+V1040</f>
        <v>Gobiernos Autonomos Municipales</v>
      </c>
      <c r="X1040" s="245">
        <f>+VLOOKUP(A1040,[2]Sheet1!$A$13:$D$744,4,FALSE)</f>
        <v>0</v>
      </c>
      <c r="Y1040" s="245" t="e">
        <f>+VLOOKUP(X1040,bd_lista!$A$3:$C$590,3,FALSE)</f>
        <v>#N/A</v>
      </c>
      <c r="Z1040" s="305">
        <f>+X1040</f>
        <v>0</v>
      </c>
      <c r="AA1040" s="306" t="e">
        <f>+Y1040</f>
        <v>#N/A</v>
      </c>
    </row>
    <row r="1041" spans="1:27" customFormat="1" ht="27" hidden="1" customHeight="1">
      <c r="A1041" s="32">
        <v>1908</v>
      </c>
      <c r="B1041" s="453"/>
      <c r="C1041" s="250" t="str">
        <f>+VLOOKUP(A1041,bd_lista!$A$3:$C$590,3,FALSE)</f>
        <v>Gobierno Autónomo Municipal de Puerto Gonzalo Moreno</v>
      </c>
      <c r="D1041" s="455"/>
      <c r="E1041" s="247" t="s">
        <v>1312</v>
      </c>
      <c r="F1041" s="246">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6">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6">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6">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6">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6">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6">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6">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6">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6">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6">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6">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6">
        <f t="shared" ca="1" si="32"/>
        <v>0</v>
      </c>
      <c r="S1041" s="253">
        <f ca="1">+R1040+R1041</f>
        <v>0</v>
      </c>
      <c r="T1041" s="246">
        <f ca="1">+S1041</f>
        <v>0</v>
      </c>
      <c r="U1041" s="245">
        <f t="shared" si="33"/>
        <v>2</v>
      </c>
      <c r="V1041" s="348" t="str">
        <f>+VLOOKUP(A1041,bd_lista!$A$3:$E$590,5,FALSE)</f>
        <v>Gobiernos Autonomos Municipales</v>
      </c>
      <c r="W1041" s="457"/>
      <c r="X1041" s="245">
        <f>+VLOOKUP(A1041,[2]Sheet1!$A$13:$D$744,4,FALSE)</f>
        <v>0</v>
      </c>
      <c r="Y1041" s="245" t="e">
        <f>+VLOOKUP(X1041,bd_lista!$A$3:$C$590,3,FALSE)</f>
        <v>#N/A</v>
      </c>
      <c r="Z1041" s="303"/>
      <c r="AA1041" s="304"/>
    </row>
    <row r="1042" spans="1:27" customFormat="1" ht="15" hidden="1" customHeight="1">
      <c r="A1042" s="32">
        <v>1909</v>
      </c>
      <c r="B1042" s="452">
        <f>+A1042</f>
        <v>1909</v>
      </c>
      <c r="C1042" s="250" t="str">
        <f>+VLOOKUP(A1042,bd_lista!$A$3:$C$590,3,FALSE)</f>
        <v>Gobierno Autónomo Municipal de San Lorenzo</v>
      </c>
      <c r="D1042" s="454" t="str">
        <f>+C1042</f>
        <v>Gobierno Autónomo Municipal de San Lorenzo</v>
      </c>
      <c r="E1042" s="245" t="s">
        <v>1311</v>
      </c>
      <c r="F1042" s="246">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6">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6">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6">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6">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6">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6">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6">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6">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6">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6">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6">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6">
        <f t="shared" ca="1" si="32"/>
        <v>0</v>
      </c>
      <c r="S1042" s="253"/>
      <c r="T1042" s="246">
        <f ca="1">+T1043</f>
        <v>0</v>
      </c>
      <c r="U1042" s="245">
        <f t="shared" si="33"/>
        <v>1</v>
      </c>
      <c r="V1042" s="348" t="str">
        <f>+VLOOKUP(A1042,bd_lista!$A$3:$E$590,5,FALSE)</f>
        <v>Gobiernos Autonomos Municipales</v>
      </c>
      <c r="W1042" s="456" t="str">
        <f>+V1042</f>
        <v>Gobiernos Autonomos Municipales</v>
      </c>
      <c r="X1042" s="245">
        <f>+VLOOKUP(A1042,[2]Sheet1!$A$13:$D$744,4,FALSE)</f>
        <v>0</v>
      </c>
      <c r="Y1042" s="245" t="e">
        <f>+VLOOKUP(X1042,bd_lista!$A$3:$C$590,3,FALSE)</f>
        <v>#N/A</v>
      </c>
      <c r="Z1042" s="305">
        <f>+X1042</f>
        <v>0</v>
      </c>
      <c r="AA1042" s="306" t="e">
        <f>+Y1042</f>
        <v>#N/A</v>
      </c>
    </row>
    <row r="1043" spans="1:27" customFormat="1" ht="15" hidden="1" customHeight="1">
      <c r="A1043" s="32">
        <v>1909</v>
      </c>
      <c r="B1043" s="453"/>
      <c r="C1043" s="250" t="str">
        <f>+VLOOKUP(A1043,bd_lista!$A$3:$C$590,3,FALSE)</f>
        <v>Gobierno Autónomo Municipal de San Lorenzo</v>
      </c>
      <c r="D1043" s="455"/>
      <c r="E1043" s="247" t="s">
        <v>1312</v>
      </c>
      <c r="F1043" s="246">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6">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6">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6">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6">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6">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6">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6">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6">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6">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6">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6">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6">
        <f t="shared" ca="1" si="32"/>
        <v>0</v>
      </c>
      <c r="S1043" s="253">
        <f ca="1">+R1042+R1043</f>
        <v>0</v>
      </c>
      <c r="T1043" s="246">
        <f ca="1">+S1043</f>
        <v>0</v>
      </c>
      <c r="U1043" s="245">
        <f t="shared" si="33"/>
        <v>2</v>
      </c>
      <c r="V1043" s="348" t="str">
        <f>+VLOOKUP(A1043,bd_lista!$A$3:$E$590,5,FALSE)</f>
        <v>Gobiernos Autonomos Municipales</v>
      </c>
      <c r="W1043" s="457"/>
      <c r="X1043" s="245">
        <f>+VLOOKUP(A1043,[2]Sheet1!$A$13:$D$744,4,FALSE)</f>
        <v>0</v>
      </c>
      <c r="Y1043" s="245" t="e">
        <f>+VLOOKUP(X1043,bd_lista!$A$3:$C$590,3,FALSE)</f>
        <v>#N/A</v>
      </c>
      <c r="Z1043" s="303"/>
      <c r="AA1043" s="304"/>
    </row>
    <row r="1044" spans="1:27" customFormat="1" ht="15" hidden="1" customHeight="1">
      <c r="A1044" s="32">
        <v>1910</v>
      </c>
      <c r="B1044" s="452">
        <f>+A1044</f>
        <v>1910</v>
      </c>
      <c r="C1044" s="250" t="str">
        <f>+VLOOKUP(A1044,bd_lista!$A$3:$C$590,3,FALSE)</f>
        <v>Gobierno Autónomo Municipal de Sena</v>
      </c>
      <c r="D1044" s="454" t="str">
        <f>+C1044</f>
        <v>Gobierno Autónomo Municipal de Sena</v>
      </c>
      <c r="E1044" s="245" t="s">
        <v>1311</v>
      </c>
      <c r="F1044" s="246">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6">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6">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6">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6">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6">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6">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6">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6">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6">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6">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6">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6">
        <f t="shared" ca="1" si="32"/>
        <v>0</v>
      </c>
      <c r="S1044" s="253"/>
      <c r="T1044" s="246">
        <f ca="1">+T1045</f>
        <v>0</v>
      </c>
      <c r="U1044" s="245">
        <f t="shared" si="33"/>
        <v>1</v>
      </c>
      <c r="V1044" s="348" t="str">
        <f>+VLOOKUP(A1044,bd_lista!$A$3:$E$590,5,FALSE)</f>
        <v>Gobiernos Autonomos Municipales</v>
      </c>
      <c r="W1044" s="456" t="str">
        <f>+V1044</f>
        <v>Gobiernos Autonomos Municipales</v>
      </c>
      <c r="X1044" s="245">
        <f>+VLOOKUP(A1044,[2]Sheet1!$A$13:$D$744,4,FALSE)</f>
        <v>0</v>
      </c>
      <c r="Y1044" s="245" t="e">
        <f>+VLOOKUP(X1044,bd_lista!$A$3:$C$590,3,FALSE)</f>
        <v>#N/A</v>
      </c>
      <c r="Z1044" s="305">
        <f>+X1044</f>
        <v>0</v>
      </c>
      <c r="AA1044" s="306" t="e">
        <f>+Y1044</f>
        <v>#N/A</v>
      </c>
    </row>
    <row r="1045" spans="1:27" customFormat="1" ht="15" hidden="1" customHeight="1">
      <c r="A1045" s="32">
        <v>1910</v>
      </c>
      <c r="B1045" s="453"/>
      <c r="C1045" s="250" t="str">
        <f>+VLOOKUP(A1045,bd_lista!$A$3:$C$590,3,FALSE)</f>
        <v>Gobierno Autónomo Municipal de Sena</v>
      </c>
      <c r="D1045" s="455"/>
      <c r="E1045" s="247" t="s">
        <v>1312</v>
      </c>
      <c r="F1045" s="246">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6">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6">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6">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6">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6">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6">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6">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6">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6">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6">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6">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6">
        <f t="shared" ca="1" si="32"/>
        <v>0</v>
      </c>
      <c r="S1045" s="253">
        <f ca="1">+R1044+R1045</f>
        <v>0</v>
      </c>
      <c r="T1045" s="246">
        <f ca="1">+S1045</f>
        <v>0</v>
      </c>
      <c r="U1045" s="245">
        <f t="shared" si="33"/>
        <v>2</v>
      </c>
      <c r="V1045" s="348" t="str">
        <f>+VLOOKUP(A1045,bd_lista!$A$3:$E$590,5,FALSE)</f>
        <v>Gobiernos Autonomos Municipales</v>
      </c>
      <c r="W1045" s="457"/>
      <c r="X1045" s="245">
        <f>+VLOOKUP(A1045,[2]Sheet1!$A$13:$D$744,4,FALSE)</f>
        <v>0</v>
      </c>
      <c r="Y1045" s="245" t="e">
        <f>+VLOOKUP(X1045,bd_lista!$A$3:$C$590,3,FALSE)</f>
        <v>#N/A</v>
      </c>
      <c r="Z1045" s="303"/>
      <c r="AA1045" s="304"/>
    </row>
    <row r="1046" spans="1:27" customFormat="1" ht="15" hidden="1" customHeight="1">
      <c r="A1046" s="32">
        <v>1911</v>
      </c>
      <c r="B1046" s="452">
        <f>+A1046</f>
        <v>1911</v>
      </c>
      <c r="C1046" s="250" t="str">
        <f>+VLOOKUP(A1046,bd_lista!$A$3:$C$590,3,FALSE)</f>
        <v>Gobierno Autónomo Municipal de Santa Rosa del Abuná</v>
      </c>
      <c r="D1046" s="454" t="str">
        <f>+C1046</f>
        <v>Gobierno Autónomo Municipal de Santa Rosa del Abuná</v>
      </c>
      <c r="E1046" s="245" t="s">
        <v>1311</v>
      </c>
      <c r="F1046" s="246">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6">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6">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6">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6">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6">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6">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6">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6">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6">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6">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6">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6">
        <f t="shared" ca="1" si="32"/>
        <v>0</v>
      </c>
      <c r="S1046" s="253"/>
      <c r="T1046" s="246">
        <f ca="1">+T1047</f>
        <v>0</v>
      </c>
      <c r="U1046" s="245">
        <f t="shared" si="33"/>
        <v>1</v>
      </c>
      <c r="V1046" s="348" t="str">
        <f>+VLOOKUP(A1046,bd_lista!$A$3:$E$590,5,FALSE)</f>
        <v>Gobiernos Autonomos Municipales</v>
      </c>
      <c r="W1046" s="456" t="str">
        <f>+V1046</f>
        <v>Gobiernos Autonomos Municipales</v>
      </c>
      <c r="X1046" s="245">
        <f>+VLOOKUP(A1046,[2]Sheet1!$A$13:$D$744,4,FALSE)</f>
        <v>0</v>
      </c>
      <c r="Y1046" s="245" t="e">
        <f>+VLOOKUP(X1046,bd_lista!$A$3:$C$590,3,FALSE)</f>
        <v>#N/A</v>
      </c>
      <c r="Z1046" s="305">
        <f>+X1046</f>
        <v>0</v>
      </c>
      <c r="AA1046" s="306" t="e">
        <f>+Y1046</f>
        <v>#N/A</v>
      </c>
    </row>
    <row r="1047" spans="1:27" customFormat="1" ht="15" hidden="1" customHeight="1">
      <c r="A1047" s="32">
        <v>1911</v>
      </c>
      <c r="B1047" s="453"/>
      <c r="C1047" s="250" t="str">
        <f>+VLOOKUP(A1047,bd_lista!$A$3:$C$590,3,FALSE)</f>
        <v>Gobierno Autónomo Municipal de Santa Rosa del Abuná</v>
      </c>
      <c r="D1047" s="455"/>
      <c r="E1047" s="247" t="s">
        <v>1312</v>
      </c>
      <c r="F1047" s="246">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6">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6">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6">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6">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6">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6">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6">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6">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6">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6">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6">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6">
        <f t="shared" ca="1" si="32"/>
        <v>0</v>
      </c>
      <c r="S1047" s="253">
        <f ca="1">+R1046+R1047</f>
        <v>0</v>
      </c>
      <c r="T1047" s="246">
        <f ca="1">+S1047</f>
        <v>0</v>
      </c>
      <c r="U1047" s="245">
        <f t="shared" si="33"/>
        <v>2</v>
      </c>
      <c r="V1047" s="348" t="str">
        <f>+VLOOKUP(A1047,bd_lista!$A$3:$E$590,5,FALSE)</f>
        <v>Gobiernos Autonomos Municipales</v>
      </c>
      <c r="W1047" s="457"/>
      <c r="X1047" s="245">
        <f>+VLOOKUP(A1047,[2]Sheet1!$A$13:$D$744,4,FALSE)</f>
        <v>0</v>
      </c>
      <c r="Y1047" s="245" t="e">
        <f>+VLOOKUP(X1047,bd_lista!$A$3:$C$590,3,FALSE)</f>
        <v>#N/A</v>
      </c>
      <c r="Z1047" s="303"/>
      <c r="AA1047" s="304"/>
    </row>
    <row r="1048" spans="1:27" customFormat="1" ht="15" hidden="1" customHeight="1">
      <c r="A1048" s="32">
        <v>1912</v>
      </c>
      <c r="B1048" s="452">
        <f>+A1048</f>
        <v>1912</v>
      </c>
      <c r="C1048" s="250" t="str">
        <f>+VLOOKUP(A1048,bd_lista!$A$3:$C$590,3,FALSE)</f>
        <v>Gobierno Autónomo Municipal de Ingavi (Humaita)</v>
      </c>
      <c r="D1048" s="454" t="str">
        <f>+C1048</f>
        <v>Gobierno Autónomo Municipal de Ingavi (Humaita)</v>
      </c>
      <c r="E1048" s="245" t="s">
        <v>1311</v>
      </c>
      <c r="F1048" s="246">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6">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6">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6">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6">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6">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6">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6">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6">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6">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6">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6">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6">
        <f t="shared" ca="1" si="32"/>
        <v>0</v>
      </c>
      <c r="S1048" s="253"/>
      <c r="T1048" s="246">
        <f ca="1">+T1049</f>
        <v>0</v>
      </c>
      <c r="U1048" s="245">
        <f t="shared" si="33"/>
        <v>1</v>
      </c>
      <c r="V1048" s="348" t="str">
        <f>+VLOOKUP(A1048,bd_lista!$A$3:$E$590,5,FALSE)</f>
        <v>Gobiernos Autonomos Municipales</v>
      </c>
      <c r="W1048" s="456" t="str">
        <f>+V1048</f>
        <v>Gobiernos Autonomos Municipales</v>
      </c>
      <c r="X1048" s="245">
        <f>+VLOOKUP(A1048,[2]Sheet1!$A$13:$D$744,4,FALSE)</f>
        <v>0</v>
      </c>
      <c r="Y1048" s="245" t="e">
        <f>+VLOOKUP(X1048,bd_lista!$A$3:$C$590,3,FALSE)</f>
        <v>#N/A</v>
      </c>
      <c r="Z1048" s="305">
        <f>+X1048</f>
        <v>0</v>
      </c>
      <c r="AA1048" s="306" t="e">
        <f>+Y1048</f>
        <v>#N/A</v>
      </c>
    </row>
    <row r="1049" spans="1:27" customFormat="1" ht="15" hidden="1" customHeight="1">
      <c r="A1049" s="32">
        <v>1912</v>
      </c>
      <c r="B1049" s="453"/>
      <c r="C1049" s="250" t="str">
        <f>+VLOOKUP(A1049,bd_lista!$A$3:$C$590,3,FALSE)</f>
        <v>Gobierno Autónomo Municipal de Ingavi (Humaita)</v>
      </c>
      <c r="D1049" s="455"/>
      <c r="E1049" s="247" t="s">
        <v>1312</v>
      </c>
      <c r="F1049" s="246">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6">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6">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6">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6">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6">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6">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6">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6">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6">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6">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6">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6">
        <f t="shared" ca="1" si="32"/>
        <v>0</v>
      </c>
      <c r="S1049" s="253">
        <f ca="1">+R1048+R1049</f>
        <v>0</v>
      </c>
      <c r="T1049" s="246">
        <f ca="1">+S1049</f>
        <v>0</v>
      </c>
      <c r="U1049" s="245">
        <f t="shared" si="33"/>
        <v>2</v>
      </c>
      <c r="V1049" s="348" t="str">
        <f>+VLOOKUP(A1049,bd_lista!$A$3:$E$590,5,FALSE)</f>
        <v>Gobiernos Autonomos Municipales</v>
      </c>
      <c r="W1049" s="457"/>
      <c r="X1049" s="245">
        <f>+VLOOKUP(A1049,[2]Sheet1!$A$13:$D$744,4,FALSE)</f>
        <v>0</v>
      </c>
      <c r="Y1049" s="245" t="e">
        <f>+VLOOKUP(X1049,bd_lista!$A$3:$C$590,3,FALSE)</f>
        <v>#N/A</v>
      </c>
      <c r="Z1049" s="303"/>
      <c r="AA1049" s="304"/>
    </row>
    <row r="1050" spans="1:27" customFormat="1" ht="15" hidden="1" customHeight="1">
      <c r="A1050" s="32">
        <v>1913</v>
      </c>
      <c r="B1050" s="452">
        <f>+A1050</f>
        <v>1913</v>
      </c>
      <c r="C1050" s="250" t="str">
        <f>+VLOOKUP(A1050,bd_lista!$A$3:$C$590,3,FALSE)</f>
        <v>Gobierno Autónomo Municipal de Nueva Esperanza</v>
      </c>
      <c r="D1050" s="454" t="str">
        <f>+C1050</f>
        <v>Gobierno Autónomo Municipal de Nueva Esperanza</v>
      </c>
      <c r="E1050" s="245" t="s">
        <v>1311</v>
      </c>
      <c r="F1050" s="246">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6">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6">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6">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6">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6">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6">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6">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6">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6">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6">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6">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6">
        <f t="shared" ca="1" si="32"/>
        <v>0</v>
      </c>
      <c r="S1050" s="253"/>
      <c r="T1050" s="246">
        <f ca="1">+T1051</f>
        <v>0</v>
      </c>
      <c r="U1050" s="245">
        <f t="shared" si="33"/>
        <v>1</v>
      </c>
      <c r="V1050" s="348" t="str">
        <f>+VLOOKUP(A1050,bd_lista!$A$3:$E$590,5,FALSE)</f>
        <v>Gobiernos Autonomos Municipales</v>
      </c>
      <c r="W1050" s="456" t="str">
        <f>+V1050</f>
        <v>Gobiernos Autonomos Municipales</v>
      </c>
      <c r="X1050" s="245">
        <f>+VLOOKUP(A1050,[2]Sheet1!$A$13:$D$744,4,FALSE)</f>
        <v>0</v>
      </c>
      <c r="Y1050" s="245" t="e">
        <f>+VLOOKUP(X1050,bd_lista!$A$3:$C$590,3,FALSE)</f>
        <v>#N/A</v>
      </c>
      <c r="Z1050" s="305">
        <f>+X1050</f>
        <v>0</v>
      </c>
      <c r="AA1050" s="306" t="e">
        <f>+Y1050</f>
        <v>#N/A</v>
      </c>
    </row>
    <row r="1051" spans="1:27" customFormat="1" ht="15" hidden="1" customHeight="1">
      <c r="A1051" s="32">
        <v>1913</v>
      </c>
      <c r="B1051" s="453"/>
      <c r="C1051" s="250" t="str">
        <f>+VLOOKUP(A1051,bd_lista!$A$3:$C$590,3,FALSE)</f>
        <v>Gobierno Autónomo Municipal de Nueva Esperanza</v>
      </c>
      <c r="D1051" s="455"/>
      <c r="E1051" s="247" t="s">
        <v>1312</v>
      </c>
      <c r="F1051" s="246">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6">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6">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6">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6">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6">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6">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6">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6">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6">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6">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6">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6">
        <f t="shared" ca="1" si="32"/>
        <v>0</v>
      </c>
      <c r="S1051" s="253">
        <f ca="1">+R1050+R1051</f>
        <v>0</v>
      </c>
      <c r="T1051" s="246">
        <f ca="1">+S1051</f>
        <v>0</v>
      </c>
      <c r="U1051" s="245">
        <f t="shared" si="33"/>
        <v>2</v>
      </c>
      <c r="V1051" s="348" t="str">
        <f>+VLOOKUP(A1051,bd_lista!$A$3:$E$590,5,FALSE)</f>
        <v>Gobiernos Autonomos Municipales</v>
      </c>
      <c r="W1051" s="457"/>
      <c r="X1051" s="245">
        <f>+VLOOKUP(A1051,[2]Sheet1!$A$13:$D$744,4,FALSE)</f>
        <v>0</v>
      </c>
      <c r="Y1051" s="245" t="e">
        <f>+VLOOKUP(X1051,bd_lista!$A$3:$C$590,3,FALSE)</f>
        <v>#N/A</v>
      </c>
      <c r="Z1051" s="303"/>
      <c r="AA1051" s="304"/>
    </row>
    <row r="1052" spans="1:27" customFormat="1" ht="15" hidden="1" customHeight="1">
      <c r="A1052" s="32">
        <v>1914</v>
      </c>
      <c r="B1052" s="452">
        <f>+A1052</f>
        <v>1914</v>
      </c>
      <c r="C1052" s="250" t="str">
        <f>+VLOOKUP(A1052,bd_lista!$A$3:$C$590,3,FALSE)</f>
        <v>Gobierno Autónomo Municipal de Villa Nueva (Loma Alta)</v>
      </c>
      <c r="D1052" s="454" t="str">
        <f>+C1052</f>
        <v>Gobierno Autónomo Municipal de Villa Nueva (Loma Alta)</v>
      </c>
      <c r="E1052" s="245" t="s">
        <v>1311</v>
      </c>
      <c r="F1052" s="246">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6">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6">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6">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6">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6">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6">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6">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6">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6">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6">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6">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6">
        <f t="shared" ref="R1052:R1115" ca="1" si="34">+SUM(F1052:Q1052)</f>
        <v>0</v>
      </c>
      <c r="S1052" s="253"/>
      <c r="T1052" s="246">
        <f ca="1">+T1053</f>
        <v>0</v>
      </c>
      <c r="U1052" s="245">
        <f t="shared" ref="U1052:U1115" si="35">+IF(E1052="Débitos",1,2)</f>
        <v>1</v>
      </c>
      <c r="V1052" s="348" t="str">
        <f>+VLOOKUP(A1052,bd_lista!$A$3:$E$590,5,FALSE)</f>
        <v>Gobiernos Autonomos Municipales</v>
      </c>
      <c r="W1052" s="456" t="str">
        <f>+V1052</f>
        <v>Gobiernos Autonomos Municipales</v>
      </c>
      <c r="X1052" s="245">
        <f>+VLOOKUP(A1052,[2]Sheet1!$A$13:$D$744,4,FALSE)</f>
        <v>0</v>
      </c>
      <c r="Y1052" s="245" t="e">
        <f>+VLOOKUP(X1052,bd_lista!$A$3:$C$590,3,FALSE)</f>
        <v>#N/A</v>
      </c>
      <c r="Z1052" s="305">
        <f>+X1052</f>
        <v>0</v>
      </c>
      <c r="AA1052" s="306" t="e">
        <f>+Y1052</f>
        <v>#N/A</v>
      </c>
    </row>
    <row r="1053" spans="1:27" customFormat="1" ht="15" hidden="1" customHeight="1">
      <c r="A1053" s="32">
        <v>1914</v>
      </c>
      <c r="B1053" s="453"/>
      <c r="C1053" s="250" t="str">
        <f>+VLOOKUP(A1053,bd_lista!$A$3:$C$590,3,FALSE)</f>
        <v>Gobierno Autónomo Municipal de Villa Nueva (Loma Alta)</v>
      </c>
      <c r="D1053" s="455"/>
      <c r="E1053" s="247" t="s">
        <v>1312</v>
      </c>
      <c r="F1053" s="246">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6">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6">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6">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6">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6">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6">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6">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6">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6">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6">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6">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6">
        <f t="shared" ca="1" si="34"/>
        <v>0</v>
      </c>
      <c r="S1053" s="253">
        <f ca="1">+R1052+R1053</f>
        <v>0</v>
      </c>
      <c r="T1053" s="246">
        <f ca="1">+S1053</f>
        <v>0</v>
      </c>
      <c r="U1053" s="245">
        <f t="shared" si="35"/>
        <v>2</v>
      </c>
      <c r="V1053" s="348" t="str">
        <f>+VLOOKUP(A1053,bd_lista!$A$3:$E$590,5,FALSE)</f>
        <v>Gobiernos Autonomos Municipales</v>
      </c>
      <c r="W1053" s="457"/>
      <c r="X1053" s="245">
        <f>+VLOOKUP(A1053,[2]Sheet1!$A$13:$D$744,4,FALSE)</f>
        <v>0</v>
      </c>
      <c r="Y1053" s="245" t="e">
        <f>+VLOOKUP(X1053,bd_lista!$A$3:$C$590,3,FALSE)</f>
        <v>#N/A</v>
      </c>
      <c r="Z1053" s="303"/>
      <c r="AA1053" s="304"/>
    </row>
    <row r="1054" spans="1:27" customFormat="1" ht="15" hidden="1" customHeight="1">
      <c r="A1054" s="32">
        <v>3301</v>
      </c>
      <c r="B1054" s="452">
        <f>+A1054</f>
        <v>3301</v>
      </c>
      <c r="C1054" s="250" t="str">
        <f>+VLOOKUP(A1054,bd_lista!$A$3:$C$590,3,FALSE)</f>
        <v>Gobierno Autónomo Indígena Originario Campesino del Territorio de Raqaypampa</v>
      </c>
      <c r="D1054" s="454" t="str">
        <f>+C1054</f>
        <v>Gobierno Autónomo Indígena Originario Campesino del Territorio de Raqaypampa</v>
      </c>
      <c r="E1054" s="245" t="s">
        <v>1311</v>
      </c>
      <c r="F1054" s="246">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6">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6">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6">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6">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6">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6">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6">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6">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6">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6">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6">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6">
        <f t="shared" ca="1" si="34"/>
        <v>0</v>
      </c>
      <c r="S1054" s="253"/>
      <c r="T1054" s="246">
        <f ca="1">+T1055</f>
        <v>0</v>
      </c>
      <c r="U1054" s="245">
        <f t="shared" si="35"/>
        <v>1</v>
      </c>
      <c r="V1054" s="348" t="str">
        <f>+VLOOKUP(A1054,bd_lista!$A$3:$E$590,5,FALSE)</f>
        <v>Gobiernos Autónomos Indígenas Originarias Campesinas</v>
      </c>
      <c r="W1054" s="456" t="str">
        <f>+V1054</f>
        <v>Gobiernos Autónomos Indígenas Originarias Campesinas</v>
      </c>
      <c r="X1054" s="245">
        <f>+VLOOKUP(A1054,[2]Sheet1!$A$13:$D$744,4,FALSE)</f>
        <v>0</v>
      </c>
      <c r="Y1054" s="245" t="e">
        <f>+VLOOKUP(X1054,bd_lista!$A$3:$C$590,3,FALSE)</f>
        <v>#N/A</v>
      </c>
      <c r="Z1054" s="305">
        <f>+X1054</f>
        <v>0</v>
      </c>
      <c r="AA1054" s="306" t="e">
        <f>+Y1054</f>
        <v>#N/A</v>
      </c>
    </row>
    <row r="1055" spans="1:27" customFormat="1" ht="15" hidden="1" customHeight="1">
      <c r="A1055" s="32">
        <v>3301</v>
      </c>
      <c r="B1055" s="453"/>
      <c r="C1055" s="250" t="str">
        <f>+VLOOKUP(A1055,bd_lista!$A$3:$C$590,3,FALSE)</f>
        <v>Gobierno Autónomo Indígena Originario Campesino del Territorio de Raqaypampa</v>
      </c>
      <c r="D1055" s="455"/>
      <c r="E1055" s="247" t="s">
        <v>1312</v>
      </c>
      <c r="F1055" s="246">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6">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6">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6">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6">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6">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6">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6">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6">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6">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6">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6">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6">
        <f t="shared" ca="1" si="34"/>
        <v>0</v>
      </c>
      <c r="S1055" s="253">
        <f ca="1">+R1054+R1055</f>
        <v>0</v>
      </c>
      <c r="T1055" s="246">
        <f ca="1">+S1055</f>
        <v>0</v>
      </c>
      <c r="U1055" s="245">
        <f t="shared" si="35"/>
        <v>2</v>
      </c>
      <c r="V1055" s="348" t="str">
        <f>+VLOOKUP(A1055,bd_lista!$A$3:$E$590,5,FALSE)</f>
        <v>Gobiernos Autónomos Indígenas Originarias Campesinas</v>
      </c>
      <c r="W1055" s="457"/>
      <c r="X1055" s="245">
        <f>+VLOOKUP(A1055,[2]Sheet1!$A$13:$D$744,4,FALSE)</f>
        <v>0</v>
      </c>
      <c r="Y1055" s="245" t="e">
        <f>+VLOOKUP(X1055,bd_lista!$A$3:$C$590,3,FALSE)</f>
        <v>#N/A</v>
      </c>
      <c r="Z1055" s="303"/>
      <c r="AA1055" s="304"/>
    </row>
    <row r="1056" spans="1:27" customFormat="1" ht="15" hidden="1" customHeight="1">
      <c r="A1056" s="32">
        <v>3401</v>
      </c>
      <c r="B1056" s="452">
        <f>+A1056</f>
        <v>3401</v>
      </c>
      <c r="C1056" s="250" t="str">
        <f>+VLOOKUP(A1056,bd_lista!$A$3:$C$590,3,FALSE)</f>
        <v>GAIOC de la Nación Originaria Uru Chipaya</v>
      </c>
      <c r="D1056" s="454" t="str">
        <f>+C1056</f>
        <v>GAIOC de la Nación Originaria Uru Chipaya</v>
      </c>
      <c r="E1056" s="245" t="s">
        <v>1311</v>
      </c>
      <c r="F1056" s="246">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6">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6">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6">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6">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6">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6">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6">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6">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6">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6">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6">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6">
        <f t="shared" ca="1" si="34"/>
        <v>0</v>
      </c>
      <c r="S1056" s="253"/>
      <c r="T1056" s="246">
        <f ca="1">+T1057</f>
        <v>0</v>
      </c>
      <c r="U1056" s="245">
        <f t="shared" si="35"/>
        <v>1</v>
      </c>
      <c r="V1056" s="348" t="str">
        <f>+VLOOKUP(A1056,bd_lista!$A$3:$E$590,5,FALSE)</f>
        <v>Gobiernos Autónomos Indígenas Originarias Campesinas</v>
      </c>
      <c r="W1056" s="456" t="str">
        <f>+V1056</f>
        <v>Gobiernos Autónomos Indígenas Originarias Campesinas</v>
      </c>
      <c r="X1056" s="245">
        <f>+VLOOKUP(A1056,[2]Sheet1!$A$13:$D$744,4,FALSE)</f>
        <v>0</v>
      </c>
      <c r="Y1056" s="245" t="e">
        <f>+VLOOKUP(X1056,bd_lista!$A$3:$C$590,3,FALSE)</f>
        <v>#N/A</v>
      </c>
      <c r="Z1056" s="305">
        <f>+X1056</f>
        <v>0</v>
      </c>
      <c r="AA1056" s="306" t="e">
        <f>+Y1056</f>
        <v>#N/A</v>
      </c>
    </row>
    <row r="1057" spans="1:27" customFormat="1" ht="15" hidden="1" customHeight="1">
      <c r="A1057" s="32">
        <v>3401</v>
      </c>
      <c r="B1057" s="453"/>
      <c r="C1057" s="250" t="str">
        <f>+VLOOKUP(A1057,bd_lista!$A$3:$C$590,3,FALSE)</f>
        <v>GAIOC de la Nación Originaria Uru Chipaya</v>
      </c>
      <c r="D1057" s="455"/>
      <c r="E1057" s="247" t="s">
        <v>1312</v>
      </c>
      <c r="F1057" s="246">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6">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6">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6">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6">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6">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6">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6">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6">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6">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6">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6">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6">
        <f t="shared" ca="1" si="34"/>
        <v>0</v>
      </c>
      <c r="S1057" s="253">
        <f ca="1">+R1056+R1057</f>
        <v>0</v>
      </c>
      <c r="T1057" s="246">
        <f ca="1">+S1057</f>
        <v>0</v>
      </c>
      <c r="U1057" s="245">
        <f t="shared" si="35"/>
        <v>2</v>
      </c>
      <c r="V1057" s="348" t="str">
        <f>+VLOOKUP(A1057,bd_lista!$A$3:$E$590,5,FALSE)</f>
        <v>Gobiernos Autónomos Indígenas Originarias Campesinas</v>
      </c>
      <c r="W1057" s="457"/>
      <c r="X1057" s="245">
        <f>+VLOOKUP(A1057,[2]Sheet1!$A$13:$D$744,4,FALSE)</f>
        <v>0</v>
      </c>
      <c r="Y1057" s="245" t="e">
        <f>+VLOOKUP(X1057,bd_lista!$A$3:$C$590,3,FALSE)</f>
        <v>#N/A</v>
      </c>
      <c r="Z1057" s="303"/>
      <c r="AA1057" s="304"/>
    </row>
    <row r="1058" spans="1:27" customFormat="1" ht="15" customHeight="1">
      <c r="A1058" s="32">
        <v>951</v>
      </c>
      <c r="B1058" s="452">
        <f>+A1058</f>
        <v>951</v>
      </c>
      <c r="C1058" s="250" t="str">
        <f>+VLOOKUP(A1058,bd_lista!$A$3:$C$590,3,FALSE)</f>
        <v>Banco Central de Bolivia</v>
      </c>
      <c r="D1058" s="454" t="str">
        <f>+C1058</f>
        <v>Banco Central de Bolivia</v>
      </c>
      <c r="E1058" s="245" t="s">
        <v>1311</v>
      </c>
      <c r="F1058" s="246">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6">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6">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6">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6">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6">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6">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6">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6">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6">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6">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6">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6">
        <f t="shared" ca="1" si="34"/>
        <v>0</v>
      </c>
      <c r="S1058" s="276"/>
      <c r="T1058" s="246">
        <f ca="1">+T1059</f>
        <v>2116.5300000000002</v>
      </c>
      <c r="U1058" s="281">
        <f t="shared" si="35"/>
        <v>1</v>
      </c>
      <c r="V1058" s="250" t="str">
        <f>+VLOOKUP(A1058,bd_lista!$A$3:$E$590,5,FALSE)</f>
        <v>INSTITUCIONES FINANCIERAS BANCARIAS</v>
      </c>
      <c r="W1058" s="456" t="str">
        <f>+V1058</f>
        <v>INSTITUCIONES FINANCIERAS BANCARIAS</v>
      </c>
      <c r="X1058" s="245">
        <f>+VLOOKUP(A1058,[2]Sheet1!$A$13:$D$744,4,FALSE)</f>
        <v>35</v>
      </c>
      <c r="Y1058" s="245" t="str">
        <f>+VLOOKUP(X1058,bd_lista!$A$3:$C$590,3,FALSE)</f>
        <v>Ministerio de Economía y Finanzas Públicas</v>
      </c>
      <c r="Z1058" s="305">
        <f>+X1058</f>
        <v>35</v>
      </c>
      <c r="AA1058" s="306" t="str">
        <f>+Y1058</f>
        <v>Ministerio de Economía y Finanzas Públicas</v>
      </c>
    </row>
    <row r="1059" spans="1:27" customFormat="1" ht="27" customHeight="1">
      <c r="A1059" s="32">
        <v>951</v>
      </c>
      <c r="B1059" s="453"/>
      <c r="C1059" s="250" t="str">
        <f>+VLOOKUP(A1059,bd_lista!$A$3:$C$590,3,FALSE)</f>
        <v>Banco Central de Bolivia</v>
      </c>
      <c r="D1059" s="455"/>
      <c r="E1059" s="247" t="s">
        <v>1312</v>
      </c>
      <c r="F1059" s="248">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8">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656.62</v>
      </c>
      <c r="H1059" s="248">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1459.91</v>
      </c>
      <c r="I1059" s="248">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8">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8">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8">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8">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8">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8">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8">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8">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8">
        <f t="shared" ca="1" si="34"/>
        <v>2116.5300000000002</v>
      </c>
      <c r="S1059" s="265">
        <f ca="1">+R1058+R1059</f>
        <v>2116.5300000000002</v>
      </c>
      <c r="T1059" s="248">
        <f ca="1">+S1059</f>
        <v>2116.5300000000002</v>
      </c>
      <c r="U1059" s="247">
        <f t="shared" si="35"/>
        <v>2</v>
      </c>
      <c r="V1059" s="348" t="str">
        <f>+VLOOKUP(A1059,bd_lista!$A$3:$E$590,5,FALSE)</f>
        <v>INSTITUCIONES FINANCIERAS BANCARIAS</v>
      </c>
      <c r="W1059" s="457"/>
      <c r="X1059" s="245">
        <f>+VLOOKUP(A1059,[2]Sheet1!$A$13:$D$744,4,FALSE)</f>
        <v>35</v>
      </c>
      <c r="Y1059" s="245" t="str">
        <f>+VLOOKUP(X1059,bd_lista!$A$3:$C$590,3,FALSE)</f>
        <v>Ministerio de Economía y Finanzas Públicas</v>
      </c>
      <c r="Z1059" s="303"/>
      <c r="AA1059" s="304"/>
    </row>
    <row r="1060" spans="1:27" customFormat="1" ht="15" customHeight="1">
      <c r="A1060" s="32">
        <v>862</v>
      </c>
      <c r="B1060" s="452">
        <f>+A1060</f>
        <v>862</v>
      </c>
      <c r="C1060" s="250" t="str">
        <f>+VLOOKUP(A1060,bd_lista!$A$3:$C$590,3,FALSE)</f>
        <v>Fondo Nacional de Desarrollo Regional</v>
      </c>
      <c r="D1060" s="454" t="str">
        <f>+C1060</f>
        <v>Fondo Nacional de Desarrollo Regional</v>
      </c>
      <c r="E1060" s="245" t="s">
        <v>1311</v>
      </c>
      <c r="F1060" s="246">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6">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6">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3300485.19</v>
      </c>
      <c r="I1060" s="246">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6">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6">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6">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6">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6">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6">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6">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6">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6">
        <f t="shared" ca="1" si="34"/>
        <v>3300485.19</v>
      </c>
      <c r="S1060" s="269"/>
      <c r="T1060" s="246">
        <f ca="1">+T1061</f>
        <v>34750863.369999997</v>
      </c>
      <c r="U1060" s="245">
        <f t="shared" si="35"/>
        <v>1</v>
      </c>
      <c r="V1060" s="348" t="str">
        <f>+VLOOKUP(A1060,bd_lista!$A$3:$E$590,5,FALSE)</f>
        <v>Instituciones Financieras no Bancarias</v>
      </c>
      <c r="W1060" s="456" t="str">
        <f>+V1060</f>
        <v>Instituciones Financieras no Bancarias</v>
      </c>
      <c r="X1060" s="245">
        <v>66</v>
      </c>
      <c r="Y1060" s="245" t="str">
        <f>+VLOOKUP(X1060,bd_lista!$A$3:$C$590,3,FALSE)</f>
        <v>Ministerio de Planificación del Desarrollo</v>
      </c>
      <c r="Z1060" s="305">
        <f>+X1060</f>
        <v>66</v>
      </c>
      <c r="AA1060" s="334" t="str">
        <f>+Y1060</f>
        <v>Ministerio de Planificación del Desarrollo</v>
      </c>
    </row>
    <row r="1061" spans="1:27" customFormat="1" ht="15" customHeight="1">
      <c r="A1061" s="32">
        <v>862</v>
      </c>
      <c r="B1061" s="453"/>
      <c r="C1061" s="250" t="str">
        <f>+VLOOKUP(A1061,bd_lista!$A$3:$C$590,3,FALSE)</f>
        <v>Fondo Nacional de Desarrollo Regional</v>
      </c>
      <c r="D1061" s="455"/>
      <c r="E1061" s="247" t="s">
        <v>1312</v>
      </c>
      <c r="F1061" s="246">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6">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46">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31450378.18</v>
      </c>
      <c r="I1061" s="246">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6">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6">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6">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6">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6">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6">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6">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6">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6">
        <f t="shared" ca="1" si="34"/>
        <v>31450378.18</v>
      </c>
      <c r="S1061" s="246">
        <f ca="1">+R1060+R1061</f>
        <v>34750863.369999997</v>
      </c>
      <c r="T1061" s="246">
        <f ca="1">+S1061</f>
        <v>34750863.369999997</v>
      </c>
      <c r="U1061" s="245">
        <f t="shared" si="35"/>
        <v>2</v>
      </c>
      <c r="V1061" s="348" t="str">
        <f>+VLOOKUP(A1061,bd_lista!$A$3:$E$590,5,FALSE)</f>
        <v>Instituciones Financieras no Bancarias</v>
      </c>
      <c r="W1061" s="457"/>
      <c r="X1061" s="245">
        <v>66</v>
      </c>
      <c r="Y1061" s="245" t="str">
        <f>+VLOOKUP(X1061,bd_lista!$A$3:$C$590,3,FALSE)</f>
        <v>Ministerio de Planificación del Desarrollo</v>
      </c>
      <c r="Z1061" s="303"/>
      <c r="AA1061" s="336"/>
    </row>
    <row r="1062" spans="1:27" customFormat="1" ht="27" hidden="1" customHeight="1">
      <c r="A1062" s="32">
        <v>904</v>
      </c>
      <c r="B1062" s="452">
        <f>+A1062</f>
        <v>904</v>
      </c>
      <c r="C1062" s="250" t="str">
        <f>+VLOOKUP(A1062,bd_lista!$A$3:$C$590,3,FALSE)</f>
        <v>Gobierno Autónomo Departamental de Oruro</v>
      </c>
      <c r="D1062" s="454" t="str">
        <f>+C1062</f>
        <v>Gobierno Autónomo Departamental de Oruro</v>
      </c>
      <c r="E1062" s="245" t="s">
        <v>1311</v>
      </c>
      <c r="F1062" s="246">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6">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6">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6">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6">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6">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6">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6">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6">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6">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6">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6">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6">
        <f t="shared" ca="1" si="34"/>
        <v>0</v>
      </c>
      <c r="S1062" s="253"/>
      <c r="T1062" s="246">
        <f ca="1">+T1063</f>
        <v>0</v>
      </c>
      <c r="U1062" s="245">
        <f t="shared" si="35"/>
        <v>1</v>
      </c>
      <c r="V1062" s="348" t="str">
        <f>+VLOOKUP(A1062,bd_lista!$A$3:$E$590,5,FALSE)</f>
        <v>Gobiernos Autónomos Departamentales</v>
      </c>
      <c r="W1062" s="456" t="str">
        <f>+V1062</f>
        <v>Gobiernos Autónomos Departamentales</v>
      </c>
      <c r="X1062" s="245">
        <f>+VLOOKUP(A1062,[2]Sheet1!$A$13:$D$744,4,FALSE)</f>
        <v>0</v>
      </c>
      <c r="Y1062" s="245" t="e">
        <f>+VLOOKUP(X1062,bd_lista!$A$3:$C$590,3,FALSE)</f>
        <v>#N/A</v>
      </c>
      <c r="Z1062" s="305">
        <f>+X1062</f>
        <v>0</v>
      </c>
      <c r="AA1062" s="306" t="e">
        <f>+Y1062</f>
        <v>#N/A</v>
      </c>
    </row>
    <row r="1063" spans="1:27" customFormat="1" ht="27" hidden="1" customHeight="1">
      <c r="A1063" s="32">
        <v>904</v>
      </c>
      <c r="B1063" s="453"/>
      <c r="C1063" s="250" t="str">
        <f>+VLOOKUP(A1063,bd_lista!$A$3:$C$590,3,FALSE)</f>
        <v>Gobierno Autónomo Departamental de Oruro</v>
      </c>
      <c r="D1063" s="455"/>
      <c r="E1063" s="247" t="s">
        <v>1312</v>
      </c>
      <c r="F1063" s="246">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6">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6">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6">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6">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6">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6">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6">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6">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6">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6">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6">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6">
        <f t="shared" ca="1" si="34"/>
        <v>0</v>
      </c>
      <c r="S1063" s="253">
        <f ca="1">+R1062+R1063</f>
        <v>0</v>
      </c>
      <c r="T1063" s="246">
        <f ca="1">+S1063</f>
        <v>0</v>
      </c>
      <c r="U1063" s="245">
        <f t="shared" si="35"/>
        <v>2</v>
      </c>
      <c r="V1063" s="348" t="str">
        <f>+VLOOKUP(A1063,bd_lista!$A$3:$E$590,5,FALSE)</f>
        <v>Gobiernos Autónomos Departamentales</v>
      </c>
      <c r="W1063" s="457"/>
      <c r="X1063" s="245">
        <f>+VLOOKUP(A1063,[2]Sheet1!$A$13:$D$744,4,FALSE)</f>
        <v>0</v>
      </c>
      <c r="Y1063" s="245" t="e">
        <f>+VLOOKUP(X1063,bd_lista!$A$3:$C$590,3,FALSE)</f>
        <v>#N/A</v>
      </c>
      <c r="Z1063" s="303"/>
      <c r="AA1063" s="304"/>
    </row>
    <row r="1064" spans="1:27" customFormat="1" ht="15" customHeight="1">
      <c r="A1064" s="280" t="s">
        <v>541</v>
      </c>
      <c r="B1064" s="452" t="s">
        <v>541</v>
      </c>
      <c r="C1064" s="250" t="str">
        <f>+VLOOKUP(A1064,bd_lista!$A$3:$C$590,3,FALSE)</f>
        <v>Dirección General de Programación y Operaciones del Tesoro</v>
      </c>
      <c r="D1064" s="454" t="str">
        <f>+C1064</f>
        <v>Dirección General de Programación y Operaciones del Tesoro</v>
      </c>
      <c r="E1064" s="250" t="s">
        <v>1311</v>
      </c>
      <c r="F1064" s="246">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563481882.61759996</v>
      </c>
      <c r="G1064" s="246">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882298.30460000003</v>
      </c>
      <c r="H1064" s="246">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483885343.90880001</v>
      </c>
      <c r="I1064" s="246">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6">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6">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6">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6">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6">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6">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6">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6">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6">
        <f t="shared" ca="1" si="34"/>
        <v>1048249524.831</v>
      </c>
      <c r="S1064" s="246"/>
      <c r="T1064" s="246">
        <f ca="1">+T1065</f>
        <v>2601511666.6233997</v>
      </c>
      <c r="U1064" s="245">
        <f t="shared" si="35"/>
        <v>1</v>
      </c>
      <c r="V1064" s="348" t="str">
        <f>+VLOOKUP(A1064,bd_lista!$A$3:$E$590,5,FALSE)</f>
        <v>Órgano Ejecutivo</v>
      </c>
      <c r="W1064" s="456" t="str">
        <f>+V1064</f>
        <v>Órgano Ejecutivo</v>
      </c>
      <c r="X1064" s="245">
        <v>99</v>
      </c>
      <c r="Y1064" s="245" t="s">
        <v>1384</v>
      </c>
      <c r="Z1064" s="305">
        <f>+X1064</f>
        <v>99</v>
      </c>
      <c r="AA1064" s="334" t="str">
        <f>+Y1064</f>
        <v>Tesoro General de la Nación</v>
      </c>
    </row>
    <row r="1065" spans="1:27" customFormat="1" ht="15" customHeight="1">
      <c r="A1065" s="280" t="s">
        <v>541</v>
      </c>
      <c r="B1065" s="453"/>
      <c r="C1065" s="250" t="str">
        <f>+VLOOKUP(A1065,bd_lista!$A$3:$C$590,3,FALSE)</f>
        <v>Dirección General de Programación y Operaciones del Tesoro</v>
      </c>
      <c r="D1065" s="455"/>
      <c r="E1065" s="348" t="s">
        <v>1312</v>
      </c>
      <c r="F1065" s="246">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571483504.5</v>
      </c>
      <c r="G1065" s="246">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37927509.940000005</v>
      </c>
      <c r="H1065" s="246">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943851127.35239983</v>
      </c>
      <c r="I1065" s="246">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6">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6">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6">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6">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6">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6">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6">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6">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6">
        <f t="shared" ca="1" si="34"/>
        <v>1553262141.7923999</v>
      </c>
      <c r="S1065" s="246">
        <f ca="1">+R1064+R1065</f>
        <v>2601511666.6233997</v>
      </c>
      <c r="T1065" s="246">
        <f ca="1">+S1065</f>
        <v>2601511666.6233997</v>
      </c>
      <c r="U1065" s="245">
        <f t="shared" si="35"/>
        <v>2</v>
      </c>
      <c r="V1065" s="348" t="str">
        <f>+VLOOKUP(A1065,bd_lista!$A$3:$E$590,5,FALSE)</f>
        <v>Órgano Ejecutivo</v>
      </c>
      <c r="W1065" s="457"/>
      <c r="X1065" s="245">
        <v>99</v>
      </c>
      <c r="Y1065" s="245" t="s">
        <v>1384</v>
      </c>
      <c r="Z1065" s="303"/>
      <c r="AA1065" s="336"/>
    </row>
    <row r="1066" spans="1:27" customFormat="1" ht="15" hidden="1" customHeight="1">
      <c r="A1066" s="32">
        <v>909</v>
      </c>
      <c r="B1066" s="452">
        <f>+A1066</f>
        <v>909</v>
      </c>
      <c r="C1066" s="250" t="str">
        <f>+VLOOKUP(A1066,bd_lista!$A$3:$C$590,3,FALSE)</f>
        <v>Gobierno Autónomo Departamental de Pando</v>
      </c>
      <c r="D1066" s="454" t="str">
        <f>+C1066</f>
        <v>Gobierno Autónomo Departamental de Pando</v>
      </c>
      <c r="E1066" s="245" t="s">
        <v>1311</v>
      </c>
      <c r="F1066" s="246">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6">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6">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6">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6">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6">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6">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6">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6">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6">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6">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6">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6">
        <f t="shared" ca="1" si="34"/>
        <v>0</v>
      </c>
      <c r="S1066" s="253"/>
      <c r="T1066" s="246">
        <f ca="1">+T1067</f>
        <v>0</v>
      </c>
      <c r="U1066" s="245">
        <f t="shared" si="35"/>
        <v>1</v>
      </c>
      <c r="V1066" s="348" t="str">
        <f>+VLOOKUP(A1066,bd_lista!$A$3:$E$590,5,FALSE)</f>
        <v>Gobiernos Autónomos Departamentales</v>
      </c>
      <c r="W1066" s="456" t="str">
        <f>+V1066</f>
        <v>Gobiernos Autónomos Departamentales</v>
      </c>
      <c r="X1066" s="245">
        <f>+VLOOKUP(A1066,[2]Sheet1!$A$13:$D$744,4,FALSE)</f>
        <v>0</v>
      </c>
      <c r="Y1066" s="245" t="e">
        <f>+VLOOKUP(X1066,bd_lista!$A$3:$C$590,3,FALSE)</f>
        <v>#N/A</v>
      </c>
      <c r="Z1066" s="305">
        <f>+X1066</f>
        <v>0</v>
      </c>
      <c r="AA1066" s="306" t="e">
        <f>+Y1066</f>
        <v>#N/A</v>
      </c>
    </row>
    <row r="1067" spans="1:27" customFormat="1" ht="15" hidden="1" customHeight="1">
      <c r="A1067" s="32">
        <v>909</v>
      </c>
      <c r="B1067" s="453"/>
      <c r="C1067" s="250" t="str">
        <f>+VLOOKUP(A1067,bd_lista!$A$3:$C$590,3,FALSE)</f>
        <v>Gobierno Autónomo Departamental de Pando</v>
      </c>
      <c r="D1067" s="455"/>
      <c r="E1067" s="247" t="s">
        <v>1312</v>
      </c>
      <c r="F1067" s="246">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6">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6">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6">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6">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6">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6">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6">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6">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6">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6">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6">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6">
        <f t="shared" ca="1" si="34"/>
        <v>0</v>
      </c>
      <c r="S1067" s="253">
        <f ca="1">+R1066+R1067</f>
        <v>0</v>
      </c>
      <c r="T1067" s="246">
        <f ca="1">+S1067</f>
        <v>0</v>
      </c>
      <c r="U1067" s="245">
        <f t="shared" si="35"/>
        <v>2</v>
      </c>
      <c r="V1067" s="348" t="str">
        <f>+VLOOKUP(A1067,bd_lista!$A$3:$E$590,5,FALSE)</f>
        <v>Gobiernos Autónomos Departamentales</v>
      </c>
      <c r="W1067" s="457"/>
      <c r="X1067" s="245">
        <f>+VLOOKUP(A1067,[2]Sheet1!$A$13:$D$744,4,FALSE)</f>
        <v>0</v>
      </c>
      <c r="Y1067" s="245" t="e">
        <f>+VLOOKUP(X1067,bd_lista!$A$3:$C$590,3,FALSE)</f>
        <v>#N/A</v>
      </c>
      <c r="Z1067" s="303"/>
      <c r="AA1067" s="304"/>
    </row>
    <row r="1068" spans="1:27" customFormat="1" ht="15" hidden="1" customHeight="1">
      <c r="A1068" s="32">
        <v>901</v>
      </c>
      <c r="B1068" s="452">
        <f>+A1068</f>
        <v>901</v>
      </c>
      <c r="C1068" s="250" t="str">
        <f>+VLOOKUP(A1068,bd_lista!$A$3:$C$590,3,FALSE)</f>
        <v>Gobierno Autónomo Departamental de Chuquisaca</v>
      </c>
      <c r="D1068" s="454" t="str">
        <f>+C1068</f>
        <v>Gobierno Autónomo Departamental de Chuquisaca</v>
      </c>
      <c r="E1068" s="245" t="s">
        <v>1311</v>
      </c>
      <c r="F1068" s="246">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6">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6">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6">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6">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6">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6">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6">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6">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6">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6">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6">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6">
        <f t="shared" ca="1" si="34"/>
        <v>0</v>
      </c>
      <c r="S1068" s="253"/>
      <c r="T1068" s="246">
        <f ca="1">+T1069</f>
        <v>0</v>
      </c>
      <c r="U1068" s="245">
        <f t="shared" si="35"/>
        <v>1</v>
      </c>
      <c r="V1068" s="348" t="str">
        <f>+VLOOKUP(A1068,bd_lista!$A$3:$E$590,5,FALSE)</f>
        <v>Gobiernos Autónomos Departamentales</v>
      </c>
      <c r="W1068" s="456" t="str">
        <f>+V1068</f>
        <v>Gobiernos Autónomos Departamentales</v>
      </c>
      <c r="X1068" s="245">
        <f>+VLOOKUP(A1068,[2]Sheet1!$A$13:$D$744,4,FALSE)</f>
        <v>0</v>
      </c>
      <c r="Y1068" s="245" t="e">
        <f>+VLOOKUP(X1068,bd_lista!$A$3:$C$590,3,FALSE)</f>
        <v>#N/A</v>
      </c>
      <c r="Z1068" s="305">
        <f>+X1068</f>
        <v>0</v>
      </c>
      <c r="AA1068" s="306" t="e">
        <f>+Y1068</f>
        <v>#N/A</v>
      </c>
    </row>
    <row r="1069" spans="1:27" customFormat="1" ht="15" hidden="1" customHeight="1">
      <c r="A1069" s="32">
        <v>901</v>
      </c>
      <c r="B1069" s="453"/>
      <c r="C1069" s="250" t="str">
        <f>+VLOOKUP(A1069,bd_lista!$A$3:$C$590,3,FALSE)</f>
        <v>Gobierno Autónomo Departamental de Chuquisaca</v>
      </c>
      <c r="D1069" s="455"/>
      <c r="E1069" s="247" t="s">
        <v>1312</v>
      </c>
      <c r="F1069" s="246">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6">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6">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6">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6">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6">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6">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6">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6">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6">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6">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6">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6">
        <f t="shared" ca="1" si="34"/>
        <v>0</v>
      </c>
      <c r="S1069" s="253">
        <f ca="1">+R1068+R1069</f>
        <v>0</v>
      </c>
      <c r="T1069" s="246">
        <f ca="1">+S1069</f>
        <v>0</v>
      </c>
      <c r="U1069" s="245">
        <f t="shared" si="35"/>
        <v>2</v>
      </c>
      <c r="V1069" s="348" t="str">
        <f>+VLOOKUP(A1069,bd_lista!$A$3:$E$590,5,FALSE)</f>
        <v>Gobiernos Autónomos Departamentales</v>
      </c>
      <c r="W1069" s="457"/>
      <c r="X1069" s="245">
        <f>+VLOOKUP(A1069,[2]Sheet1!$A$13:$D$744,4,FALSE)</f>
        <v>0</v>
      </c>
      <c r="Y1069" s="245" t="e">
        <f>+VLOOKUP(X1069,bd_lista!$A$3:$C$590,3,FALSE)</f>
        <v>#N/A</v>
      </c>
      <c r="Z1069" s="303"/>
      <c r="AA1069" s="304"/>
    </row>
    <row r="1070" spans="1:27" customFormat="1" ht="15" hidden="1" customHeight="1">
      <c r="A1070" s="32">
        <v>908</v>
      </c>
      <c r="B1070" s="452">
        <f>+A1070</f>
        <v>908</v>
      </c>
      <c r="C1070" s="250" t="str">
        <f>+VLOOKUP(A1070,bd_lista!$A$3:$C$590,3,FALSE)</f>
        <v>Gobierno Autónomo Departamental del Beni</v>
      </c>
      <c r="D1070" s="454" t="str">
        <f>+C1070</f>
        <v>Gobierno Autónomo Departamental del Beni</v>
      </c>
      <c r="E1070" s="245" t="s">
        <v>1311</v>
      </c>
      <c r="F1070" s="246">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6">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6">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6">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6">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6">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6">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6">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6">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6">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6">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6">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6">
        <f t="shared" ca="1" si="34"/>
        <v>0</v>
      </c>
      <c r="S1070" s="253"/>
      <c r="T1070" s="246">
        <f ca="1">+T1071</f>
        <v>0</v>
      </c>
      <c r="U1070" s="245">
        <f t="shared" si="35"/>
        <v>1</v>
      </c>
      <c r="V1070" s="348" t="str">
        <f>+VLOOKUP(A1070,bd_lista!$A$3:$E$590,5,FALSE)</f>
        <v>Gobiernos Autónomos Departamentales</v>
      </c>
      <c r="W1070" s="456" t="str">
        <f>+V1070</f>
        <v>Gobiernos Autónomos Departamentales</v>
      </c>
      <c r="X1070" s="245">
        <f>+VLOOKUP(A1070,[2]Sheet1!$A$13:$D$744,4,FALSE)</f>
        <v>0</v>
      </c>
      <c r="Y1070" s="245" t="e">
        <f>+VLOOKUP(X1070,bd_lista!$A$3:$C$590,3,FALSE)</f>
        <v>#N/A</v>
      </c>
      <c r="Z1070" s="305">
        <f>+X1070</f>
        <v>0</v>
      </c>
      <c r="AA1070" s="306" t="e">
        <f>+Y1070</f>
        <v>#N/A</v>
      </c>
    </row>
    <row r="1071" spans="1:27" customFormat="1" ht="15" hidden="1" customHeight="1">
      <c r="A1071" s="32">
        <v>908</v>
      </c>
      <c r="B1071" s="453"/>
      <c r="C1071" s="250" t="str">
        <f>+VLOOKUP(A1071,bd_lista!$A$3:$C$590,3,FALSE)</f>
        <v>Gobierno Autónomo Departamental del Beni</v>
      </c>
      <c r="D1071" s="455"/>
      <c r="E1071" s="247" t="s">
        <v>1312</v>
      </c>
      <c r="F1071" s="246">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6">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6">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6">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6">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6">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6">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6">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6">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6">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6">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6">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6">
        <f t="shared" ca="1" si="34"/>
        <v>0</v>
      </c>
      <c r="S1071" s="253">
        <f ca="1">+R1070+R1071</f>
        <v>0</v>
      </c>
      <c r="T1071" s="246">
        <f ca="1">+S1071</f>
        <v>0</v>
      </c>
      <c r="U1071" s="245">
        <f t="shared" si="35"/>
        <v>2</v>
      </c>
      <c r="V1071" s="348" t="str">
        <f>+VLOOKUP(A1071,bd_lista!$A$3:$E$590,5,FALSE)</f>
        <v>Gobiernos Autónomos Departamentales</v>
      </c>
      <c r="W1071" s="457"/>
      <c r="X1071" s="245">
        <f>+VLOOKUP(A1071,[2]Sheet1!$A$13:$D$744,4,FALSE)</f>
        <v>0</v>
      </c>
      <c r="Y1071" s="245" t="e">
        <f>+VLOOKUP(X1071,bd_lista!$A$3:$C$590,3,FALSE)</f>
        <v>#N/A</v>
      </c>
      <c r="Z1071" s="303"/>
      <c r="AA1071" s="304"/>
    </row>
    <row r="1072" spans="1:27" customFormat="1" ht="15" hidden="1" customHeight="1">
      <c r="A1072" s="32">
        <v>907</v>
      </c>
      <c r="B1072" s="452">
        <f>+A1072</f>
        <v>907</v>
      </c>
      <c r="C1072" s="250" t="str">
        <f>+VLOOKUP(A1072,bd_lista!$A$3:$C$590,3,FALSE)</f>
        <v>Gobierno Autónomo Departamental de Santa Cruz</v>
      </c>
      <c r="D1072" s="454" t="str">
        <f>+C1072</f>
        <v>Gobierno Autónomo Departamental de Santa Cruz</v>
      </c>
      <c r="E1072" s="245" t="s">
        <v>1311</v>
      </c>
      <c r="F1072" s="246">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6">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6">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6">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6">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6">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6">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6">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6">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6">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6">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6">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6">
        <f t="shared" ca="1" si="34"/>
        <v>0</v>
      </c>
      <c r="S1072" s="253"/>
      <c r="T1072" s="246">
        <f ca="1">+T1073</f>
        <v>0</v>
      </c>
      <c r="U1072" s="245">
        <f t="shared" si="35"/>
        <v>1</v>
      </c>
      <c r="V1072" s="348" t="str">
        <f>+VLOOKUP(A1072,bd_lista!$A$3:$E$590,5,FALSE)</f>
        <v>Gobiernos Autónomos Departamentales</v>
      </c>
      <c r="W1072" s="456" t="str">
        <f>+V1072</f>
        <v>Gobiernos Autónomos Departamentales</v>
      </c>
      <c r="X1072" s="245">
        <f>+VLOOKUP(A1072,[2]Sheet1!$A$13:$D$744,4,FALSE)</f>
        <v>0</v>
      </c>
      <c r="Y1072" s="245" t="e">
        <f>+VLOOKUP(X1072,bd_lista!$A$3:$C$590,3,FALSE)</f>
        <v>#N/A</v>
      </c>
      <c r="Z1072" s="305">
        <f>+X1072</f>
        <v>0</v>
      </c>
      <c r="AA1072" s="306" t="e">
        <f>+Y1072</f>
        <v>#N/A</v>
      </c>
    </row>
    <row r="1073" spans="1:27" customFormat="1" ht="15" hidden="1" customHeight="1">
      <c r="A1073" s="32">
        <v>907</v>
      </c>
      <c r="B1073" s="453"/>
      <c r="C1073" s="250" t="str">
        <f>+VLOOKUP(A1073,bd_lista!$A$3:$C$590,3,FALSE)</f>
        <v>Gobierno Autónomo Departamental de Santa Cruz</v>
      </c>
      <c r="D1073" s="455"/>
      <c r="E1073" s="247" t="s">
        <v>1312</v>
      </c>
      <c r="F1073" s="246">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6">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6">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6">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6">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6">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6">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6">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6">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6">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6">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6">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6">
        <f t="shared" ca="1" si="34"/>
        <v>0</v>
      </c>
      <c r="S1073" s="253">
        <f ca="1">+R1072+R1073</f>
        <v>0</v>
      </c>
      <c r="T1073" s="246">
        <f ca="1">+S1073</f>
        <v>0</v>
      </c>
      <c r="U1073" s="245">
        <f t="shared" si="35"/>
        <v>2</v>
      </c>
      <c r="V1073" s="348" t="str">
        <f>+VLOOKUP(A1073,bd_lista!$A$3:$E$590,5,FALSE)</f>
        <v>Gobiernos Autónomos Departamentales</v>
      </c>
      <c r="W1073" s="457"/>
      <c r="X1073" s="245">
        <f>+VLOOKUP(A1073,[2]Sheet1!$A$13:$D$744,4,FALSE)</f>
        <v>0</v>
      </c>
      <c r="Y1073" s="245" t="e">
        <f>+VLOOKUP(X1073,bd_lista!$A$3:$C$590,3,FALSE)</f>
        <v>#N/A</v>
      </c>
      <c r="Z1073" s="303"/>
      <c r="AA1073" s="304"/>
    </row>
    <row r="1074" spans="1:27" customFormat="1" ht="15" hidden="1" customHeight="1">
      <c r="A1074" s="32">
        <v>906</v>
      </c>
      <c r="B1074" s="452">
        <f>+A1074</f>
        <v>906</v>
      </c>
      <c r="C1074" s="250" t="str">
        <f>+VLOOKUP(A1074,bd_lista!$A$3:$C$590,3,FALSE)</f>
        <v>Gobierno Autónomo Departamental de Tarija</v>
      </c>
      <c r="D1074" s="454" t="str">
        <f>+C1074</f>
        <v>Gobierno Autónomo Departamental de Tarija</v>
      </c>
      <c r="E1074" s="245" t="s">
        <v>1311</v>
      </c>
      <c r="F1074" s="246">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6">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6">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6">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6">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6">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6">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6">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6">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6">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6">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6">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6">
        <f t="shared" ca="1" si="34"/>
        <v>0</v>
      </c>
      <c r="S1074" s="253"/>
      <c r="T1074" s="246">
        <f ca="1">+T1075</f>
        <v>0</v>
      </c>
      <c r="U1074" s="245">
        <f t="shared" si="35"/>
        <v>1</v>
      </c>
      <c r="V1074" s="348" t="str">
        <f>+VLOOKUP(A1074,bd_lista!$A$3:$E$590,5,FALSE)</f>
        <v>Gobiernos Autónomos Departamentales</v>
      </c>
      <c r="W1074" s="456" t="str">
        <f>+V1074</f>
        <v>Gobiernos Autónomos Departamentales</v>
      </c>
      <c r="X1074" s="245">
        <f>+VLOOKUP(A1074,[2]Sheet1!$A$13:$D$744,4,FALSE)</f>
        <v>0</v>
      </c>
      <c r="Y1074" s="245" t="e">
        <f>+VLOOKUP(X1074,bd_lista!$A$3:$C$590,3,FALSE)</f>
        <v>#N/A</v>
      </c>
      <c r="Z1074" s="305">
        <f>+X1074</f>
        <v>0</v>
      </c>
      <c r="AA1074" s="306" t="e">
        <f>+Y1074</f>
        <v>#N/A</v>
      </c>
    </row>
    <row r="1075" spans="1:27" customFormat="1" ht="15" hidden="1" customHeight="1">
      <c r="A1075" s="32">
        <v>906</v>
      </c>
      <c r="B1075" s="453"/>
      <c r="C1075" s="250" t="str">
        <f>+VLOOKUP(A1075,bd_lista!$A$3:$C$590,3,FALSE)</f>
        <v>Gobierno Autónomo Departamental de Tarija</v>
      </c>
      <c r="D1075" s="455"/>
      <c r="E1075" s="247" t="s">
        <v>1312</v>
      </c>
      <c r="F1075" s="246">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6">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6">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6">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6">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6">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6">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6">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6">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6">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6">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6">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6">
        <f t="shared" ca="1" si="34"/>
        <v>0</v>
      </c>
      <c r="S1075" s="253">
        <f ca="1">+R1074+R1075</f>
        <v>0</v>
      </c>
      <c r="T1075" s="246">
        <f ca="1">+S1075</f>
        <v>0</v>
      </c>
      <c r="U1075" s="245">
        <f t="shared" si="35"/>
        <v>2</v>
      </c>
      <c r="V1075" s="348" t="str">
        <f>+VLOOKUP(A1075,bd_lista!$A$3:$E$590,5,FALSE)</f>
        <v>Gobiernos Autónomos Departamentales</v>
      </c>
      <c r="W1075" s="457"/>
      <c r="X1075" s="245">
        <f>+VLOOKUP(A1075,[2]Sheet1!$A$13:$D$744,4,FALSE)</f>
        <v>0</v>
      </c>
      <c r="Y1075" s="245" t="e">
        <f>+VLOOKUP(X1075,bd_lista!$A$3:$C$590,3,FALSE)</f>
        <v>#N/A</v>
      </c>
      <c r="Z1075" s="303"/>
      <c r="AA1075" s="304"/>
    </row>
    <row r="1076" spans="1:27" customFormat="1" ht="15" hidden="1" customHeight="1">
      <c r="A1076" s="32">
        <v>129</v>
      </c>
      <c r="B1076" s="452">
        <f>+A1076</f>
        <v>129</v>
      </c>
      <c r="C1076" s="250" t="str">
        <f>+VLOOKUP(A1076,bd_lista!$A$3:$C$590,3,FALSE)</f>
        <v>Escuela de Gestión Pública Plurinacional</v>
      </c>
      <c r="D1076" s="454" t="str">
        <f>+C1076</f>
        <v>Escuela de Gestión Pública Plurinacional</v>
      </c>
      <c r="E1076" s="250" t="s">
        <v>1311</v>
      </c>
      <c r="F1076" s="246">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6">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6">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6">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6">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6">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6">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6">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6">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6">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6">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6">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6">
        <f t="shared" ca="1" si="34"/>
        <v>0</v>
      </c>
      <c r="S1076" s="246"/>
      <c r="T1076" s="246">
        <f ca="1">+T1077</f>
        <v>0</v>
      </c>
      <c r="U1076" s="245">
        <f t="shared" si="35"/>
        <v>1</v>
      </c>
      <c r="V1076" s="348" t="str">
        <f>+VLOOKUP(A1076,bd_lista!$A$3:$E$590,5,FALSE)</f>
        <v>Instituciones Descentralizadas</v>
      </c>
      <c r="W1076" s="456" t="str">
        <f>+V1076</f>
        <v>Instituciones Descentralizadas</v>
      </c>
      <c r="X1076" s="245">
        <f>+VLOOKUP(A1076,[2]Sheet1!$A$13:$D$744,4,FALSE)</f>
        <v>16</v>
      </c>
      <c r="Y1076" s="245" t="str">
        <f>+VLOOKUP(X1076,bd_lista!$A$3:$C$590,3,FALSE)</f>
        <v>Ministerio de Educación</v>
      </c>
      <c r="Z1076" s="305">
        <f>+X1076</f>
        <v>16</v>
      </c>
      <c r="AA1076" s="334" t="str">
        <f>+Y1076</f>
        <v>Ministerio de Educación</v>
      </c>
    </row>
    <row r="1077" spans="1:27" customFormat="1" ht="15" hidden="1" customHeight="1">
      <c r="A1077" s="32">
        <v>129</v>
      </c>
      <c r="B1077" s="453"/>
      <c r="C1077" s="250" t="str">
        <f>+VLOOKUP(A1077,bd_lista!$A$3:$C$590,3,FALSE)</f>
        <v>Escuela de Gestión Pública Plurinacional</v>
      </c>
      <c r="D1077" s="455"/>
      <c r="E1077" s="348" t="s">
        <v>1312</v>
      </c>
      <c r="F1077" s="248">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8">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8">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8">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8">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8">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8">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8">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8">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8">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8">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8">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8">
        <f t="shared" ca="1" si="34"/>
        <v>0</v>
      </c>
      <c r="S1077" s="248">
        <f ca="1">+R1076+R1077</f>
        <v>0</v>
      </c>
      <c r="T1077" s="246">
        <f ca="1">+S1077</f>
        <v>0</v>
      </c>
      <c r="U1077" s="245">
        <f t="shared" si="35"/>
        <v>2</v>
      </c>
      <c r="V1077" s="348" t="str">
        <f>+VLOOKUP(A1077,bd_lista!$A$3:$E$590,5,FALSE)</f>
        <v>Instituciones Descentralizadas</v>
      </c>
      <c r="W1077" s="457"/>
      <c r="X1077" s="245">
        <f>+VLOOKUP(A1077,[2]Sheet1!$A$13:$D$744,4,FALSE)</f>
        <v>16</v>
      </c>
      <c r="Y1077" s="245" t="str">
        <f>+VLOOKUP(X1077,bd_lista!$A$3:$C$590,3,FALSE)</f>
        <v>Ministerio de Educación</v>
      </c>
      <c r="Z1077" s="303"/>
      <c r="AA1077" s="336"/>
    </row>
    <row r="1078" spans="1:27" customFormat="1" ht="15" hidden="1" customHeight="1">
      <c r="A1078" s="32">
        <v>345</v>
      </c>
      <c r="B1078" s="452">
        <f>+A1078</f>
        <v>345</v>
      </c>
      <c r="C1078" s="250" t="str">
        <f>+VLOOKUP(A1078,bd_lista!$A$3:$C$590,3,FALSE)</f>
        <v>Mutual de Servicios al Policía</v>
      </c>
      <c r="D1078" s="454" t="str">
        <f>+C1078</f>
        <v>Mutual de Servicios al Policía</v>
      </c>
      <c r="E1078" s="250" t="s">
        <v>1311</v>
      </c>
      <c r="F1078" s="246">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6">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6">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6">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6">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6">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6">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6">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6">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6">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6">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6">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6">
        <f t="shared" ca="1" si="34"/>
        <v>0</v>
      </c>
      <c r="S1078" s="246"/>
      <c r="T1078" s="246">
        <f ca="1">+T1079</f>
        <v>0</v>
      </c>
      <c r="U1078" s="245">
        <f t="shared" si="35"/>
        <v>1</v>
      </c>
      <c r="V1078" s="348" t="str">
        <f>+VLOOKUP(A1078,bd_lista!$A$3:$E$590,5,FALSE)</f>
        <v>Instituciones Descentralizadas</v>
      </c>
      <c r="W1078" s="456" t="str">
        <f>+V1078</f>
        <v>Instituciones Descentralizadas</v>
      </c>
      <c r="X1078" s="245">
        <f>+VLOOKUP(A1078,[2]Sheet1!$A$13:$D$744,4,FALSE)</f>
        <v>15</v>
      </c>
      <c r="Y1078" s="245" t="str">
        <f>+VLOOKUP(X1078,bd_lista!$A$3:$C$590,3,FALSE)</f>
        <v>Ministerio de Gobierno</v>
      </c>
      <c r="Z1078" s="305">
        <f>+X1078</f>
        <v>15</v>
      </c>
      <c r="AA1078" s="334" t="str">
        <f>+Y1078</f>
        <v>Ministerio de Gobierno</v>
      </c>
    </row>
    <row r="1079" spans="1:27" customFormat="1" ht="15" hidden="1" customHeight="1">
      <c r="A1079" s="32">
        <v>345</v>
      </c>
      <c r="B1079" s="453"/>
      <c r="C1079" s="250" t="str">
        <f>+VLOOKUP(A1079,bd_lista!$A$3:$C$590,3,FALSE)</f>
        <v>Mutual de Servicios al Policía</v>
      </c>
      <c r="D1079" s="455"/>
      <c r="E1079" s="348" t="s">
        <v>1312</v>
      </c>
      <c r="F1079" s="246">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6">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6">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6">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6">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6">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6">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6">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6">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6">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6">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6">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6">
        <f t="shared" ca="1" si="34"/>
        <v>0</v>
      </c>
      <c r="S1079" s="246">
        <f ca="1">+R1078+R1079</f>
        <v>0</v>
      </c>
      <c r="T1079" s="246">
        <f ca="1">+S1079</f>
        <v>0</v>
      </c>
      <c r="U1079" s="245">
        <f t="shared" si="35"/>
        <v>2</v>
      </c>
      <c r="V1079" s="348" t="str">
        <f>+VLOOKUP(A1079,bd_lista!$A$3:$E$590,5,FALSE)</f>
        <v>Instituciones Descentralizadas</v>
      </c>
      <c r="W1079" s="457"/>
      <c r="X1079" s="245">
        <f>+VLOOKUP(A1079,[2]Sheet1!$A$13:$D$744,4,FALSE)</f>
        <v>15</v>
      </c>
      <c r="Y1079" s="245" t="str">
        <f>+VLOOKUP(X1079,bd_lista!$A$3:$C$590,3,FALSE)</f>
        <v>Ministerio de Gobierno</v>
      </c>
      <c r="Z1079" s="303"/>
      <c r="AA1079" s="336"/>
    </row>
    <row r="1080" spans="1:27" customFormat="1" ht="15" hidden="1" customHeight="1">
      <c r="A1080" s="32">
        <v>156</v>
      </c>
      <c r="B1080" s="452">
        <f>+A1080</f>
        <v>156</v>
      </c>
      <c r="C1080" s="250" t="str">
        <f>+VLOOKUP(A1080,bd_lista!$A$3:$C$590,3,FALSE)</f>
        <v>Servicio Plurinacional de Asistencia a la Víctima</v>
      </c>
      <c r="D1080" s="454" t="str">
        <f>+C1080</f>
        <v>Servicio Plurinacional de Asistencia a la Víctima</v>
      </c>
      <c r="E1080" s="250" t="s">
        <v>1311</v>
      </c>
      <c r="F1080" s="246">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6">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6">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6">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6">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6">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6">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6">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6">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6">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6">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6">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6">
        <f t="shared" ca="1" si="34"/>
        <v>0</v>
      </c>
      <c r="S1080" s="246"/>
      <c r="T1080" s="246">
        <f ca="1">+T1081</f>
        <v>0</v>
      </c>
      <c r="U1080" s="245">
        <f t="shared" si="35"/>
        <v>1</v>
      </c>
      <c r="V1080" s="348" t="str">
        <f>+VLOOKUP(A1080,bd_lista!$A$3:$E$590,5,FALSE)</f>
        <v>Instituciones Descentralizadas</v>
      </c>
      <c r="W1080" s="456" t="str">
        <f>+V1080</f>
        <v>Instituciones Descentralizadas</v>
      </c>
      <c r="X1080" s="245">
        <f>+VLOOKUP(A1080,[2]Sheet1!$A$13:$D$744,4,FALSE)</f>
        <v>30</v>
      </c>
      <c r="Y1080" s="245" t="str">
        <f>+VLOOKUP(X1080,bd_lista!$A$3:$C$590,3,FALSE)</f>
        <v>Ministerio de Justicia y Transparencia Institucional</v>
      </c>
      <c r="Z1080" s="305">
        <f>+X1080</f>
        <v>30</v>
      </c>
      <c r="AA1080" s="306" t="str">
        <f>+Y1080</f>
        <v>Ministerio de Justicia y Transparencia Institucional</v>
      </c>
    </row>
    <row r="1081" spans="1:27" customFormat="1" ht="15" hidden="1" customHeight="1">
      <c r="A1081" s="32">
        <v>156</v>
      </c>
      <c r="B1081" s="453"/>
      <c r="C1081" s="250" t="str">
        <f>+VLOOKUP(A1081,bd_lista!$A$3:$C$590,3,FALSE)</f>
        <v>Servicio Plurinacional de Asistencia a la Víctima</v>
      </c>
      <c r="D1081" s="455"/>
      <c r="E1081" s="348" t="s">
        <v>1312</v>
      </c>
      <c r="F1081" s="248">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8">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8">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8">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8">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8">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8">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8">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8">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8">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8">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8">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8">
        <f t="shared" ca="1" si="34"/>
        <v>0</v>
      </c>
      <c r="S1081" s="248">
        <f ca="1">+R1080+R1081</f>
        <v>0</v>
      </c>
      <c r="T1081" s="248">
        <f ca="1">+S1081</f>
        <v>0</v>
      </c>
      <c r="U1081" s="247">
        <f t="shared" si="35"/>
        <v>2</v>
      </c>
      <c r="V1081" s="348" t="str">
        <f>+VLOOKUP(A1081,bd_lista!$A$3:$E$590,5,FALSE)</f>
        <v>Instituciones Descentralizadas</v>
      </c>
      <c r="W1081" s="457"/>
      <c r="X1081" s="245">
        <f>+VLOOKUP(A1081,[2]Sheet1!$A$13:$D$744,4,FALSE)</f>
        <v>30</v>
      </c>
      <c r="Y1081" s="245" t="str">
        <f>+VLOOKUP(X1081,bd_lista!$A$3:$C$590,3,FALSE)</f>
        <v>Ministerio de Justicia y Transparencia Institucional</v>
      </c>
      <c r="Z1081" s="303"/>
      <c r="AA1081" s="304"/>
    </row>
    <row r="1082" spans="1:27" customFormat="1" ht="15" hidden="1" customHeight="1">
      <c r="A1082" s="32">
        <v>348</v>
      </c>
      <c r="B1082" s="452">
        <f>+A1082</f>
        <v>348</v>
      </c>
      <c r="C1082" s="250" t="str">
        <f>+VLOOKUP(A1082,bd_lista!$A$3:$C$590,3,FALSE)</f>
        <v>Autoridad Plurinacional de la Madre Tierra</v>
      </c>
      <c r="D1082" s="454" t="str">
        <f>+C1082</f>
        <v>Autoridad Plurinacional de la Madre Tierra</v>
      </c>
      <c r="E1082" s="250" t="s">
        <v>1311</v>
      </c>
      <c r="F1082" s="246">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6">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6">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6">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6">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6">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6">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6">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6">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6">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6">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6">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6">
        <f t="shared" ca="1" si="34"/>
        <v>0</v>
      </c>
      <c r="S1082" s="246"/>
      <c r="T1082" s="246">
        <f ca="1">+T1083</f>
        <v>0</v>
      </c>
      <c r="U1082" s="245">
        <f t="shared" si="35"/>
        <v>1</v>
      </c>
      <c r="V1082" s="348" t="str">
        <f>+VLOOKUP(A1082,bd_lista!$A$3:$E$590,5,FALSE)</f>
        <v>Instituciones Descentralizadas</v>
      </c>
      <c r="W1082" s="456" t="str">
        <f>+V1082</f>
        <v>Instituciones Descentralizadas</v>
      </c>
      <c r="X1082" s="245">
        <f>+VLOOKUP(A1082,[2]Sheet1!$A$13:$D$744,4,FALSE)</f>
        <v>86</v>
      </c>
      <c r="Y1082" s="245" t="str">
        <f>+VLOOKUP(X1082,bd_lista!$A$3:$C$590,3,FALSE)</f>
        <v>Ministerio de Medio Ambiente y Agua</v>
      </c>
      <c r="Z1082" s="305">
        <f>+X1082</f>
        <v>86</v>
      </c>
      <c r="AA1082" s="334" t="str">
        <f>+Y1082</f>
        <v>Ministerio de Medio Ambiente y Agua</v>
      </c>
    </row>
    <row r="1083" spans="1:27" customFormat="1" ht="15" hidden="1" customHeight="1">
      <c r="A1083" s="32">
        <v>348</v>
      </c>
      <c r="B1083" s="453"/>
      <c r="C1083" s="250" t="str">
        <f>+VLOOKUP(A1083,bd_lista!$A$3:$C$590,3,FALSE)</f>
        <v>Autoridad Plurinacional de la Madre Tierra</v>
      </c>
      <c r="D1083" s="455"/>
      <c r="E1083" s="348" t="s">
        <v>1312</v>
      </c>
      <c r="F1083" s="248">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8">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8">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8">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8">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8">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8">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8">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8">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8">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8">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8">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6">
        <f t="shared" ca="1" si="34"/>
        <v>0</v>
      </c>
      <c r="S1083" s="246">
        <f ca="1">+R1082+R1083</f>
        <v>0</v>
      </c>
      <c r="T1083" s="246">
        <f ca="1">+S1083</f>
        <v>0</v>
      </c>
      <c r="U1083" s="245">
        <f t="shared" si="35"/>
        <v>2</v>
      </c>
      <c r="V1083" s="348" t="str">
        <f>+VLOOKUP(A1083,bd_lista!$A$3:$E$590,5,FALSE)</f>
        <v>Instituciones Descentralizadas</v>
      </c>
      <c r="W1083" s="457"/>
      <c r="X1083" s="245">
        <f>+VLOOKUP(A1083,[2]Sheet1!$A$13:$D$744,4,FALSE)</f>
        <v>86</v>
      </c>
      <c r="Y1083" s="245" t="str">
        <f>+VLOOKUP(X1083,bd_lista!$A$3:$C$590,3,FALSE)</f>
        <v>Ministerio de Medio Ambiente y Agua</v>
      </c>
      <c r="Z1083" s="303"/>
      <c r="AA1083" s="336"/>
    </row>
    <row r="1084" spans="1:27" customFormat="1" ht="15" customHeight="1">
      <c r="A1084" s="280" t="s">
        <v>542</v>
      </c>
      <c r="B1084" s="452" t="s">
        <v>542</v>
      </c>
      <c r="C1084" s="250" t="str">
        <f>+VLOOKUP(A1084,bd_lista!$A$3:$C$590,3,FALSE)</f>
        <v>Dirección General de Crédito Público</v>
      </c>
      <c r="D1084" s="454" t="str">
        <f>+C1084</f>
        <v>Dirección General de Crédito Público</v>
      </c>
      <c r="E1084" s="250" t="s">
        <v>1311</v>
      </c>
      <c r="F1084" s="274">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1157565704.8499999</v>
      </c>
      <c r="G1084" s="274">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111467755.22</v>
      </c>
      <c r="H1084" s="274">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465493398.88000029</v>
      </c>
      <c r="I1084" s="274">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4">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4">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4">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4">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4">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4">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6">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6">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4">
        <f t="shared" ca="1" si="34"/>
        <v>1734526858.9500003</v>
      </c>
      <c r="S1084" s="274"/>
      <c r="T1084" s="246">
        <f ca="1">+T1085</f>
        <v>2540667874.0200005</v>
      </c>
      <c r="U1084" s="245">
        <f t="shared" si="35"/>
        <v>1</v>
      </c>
      <c r="V1084" s="348" t="str">
        <f>+VLOOKUP(A1084,bd_lista!$A$3:$E$590,5,FALSE)</f>
        <v>Órgano Ejecutivo</v>
      </c>
      <c r="W1084" s="456" t="str">
        <f>+V1084</f>
        <v>Órgano Ejecutivo</v>
      </c>
      <c r="X1084" s="245">
        <v>99</v>
      </c>
      <c r="Y1084" s="245" t="s">
        <v>1384</v>
      </c>
      <c r="Z1084" s="305">
        <f>+X1084</f>
        <v>99</v>
      </c>
      <c r="AA1084" s="334" t="str">
        <f>+Y1084</f>
        <v>Tesoro General de la Nación</v>
      </c>
    </row>
    <row r="1085" spans="1:27" customFormat="1" ht="15" customHeight="1">
      <c r="A1085" s="280" t="s">
        <v>542</v>
      </c>
      <c r="B1085" s="453"/>
      <c r="C1085" s="250" t="str">
        <f>+VLOOKUP(A1085,bd_lista!$A$3:$C$590,3,FALSE)</f>
        <v>Dirección General de Crédito Público</v>
      </c>
      <c r="D1085" s="455"/>
      <c r="E1085" s="348" t="s">
        <v>1312</v>
      </c>
      <c r="F1085" s="248">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30236438.34</v>
      </c>
      <c r="G1085" s="248">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31317185.300000004</v>
      </c>
      <c r="H1085" s="248">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744587391.43000007</v>
      </c>
      <c r="I1085" s="248">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8">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8">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8">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8">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8">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8">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8">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8">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8">
        <f t="shared" ca="1" si="34"/>
        <v>806141015.07000005</v>
      </c>
      <c r="S1085" s="248">
        <f ca="1">+R1084+R1085</f>
        <v>2540667874.0200005</v>
      </c>
      <c r="T1085" s="248">
        <f ca="1">+S1085</f>
        <v>2540667874.0200005</v>
      </c>
      <c r="U1085" s="247">
        <f t="shared" si="35"/>
        <v>2</v>
      </c>
      <c r="V1085" s="348" t="str">
        <f>+VLOOKUP(A1085,bd_lista!$A$3:$E$590,5,FALSE)</f>
        <v>Órgano Ejecutivo</v>
      </c>
      <c r="W1085" s="457"/>
      <c r="X1085" s="245">
        <v>99</v>
      </c>
      <c r="Y1085" s="245" t="s">
        <v>1384</v>
      </c>
      <c r="Z1085" s="303"/>
      <c r="AA1085" s="336"/>
    </row>
    <row r="1086" spans="1:27" customFormat="1" ht="15" hidden="1" customHeight="1">
      <c r="A1086" s="32">
        <v>867</v>
      </c>
      <c r="B1086" s="452">
        <f>+A1086</f>
        <v>867</v>
      </c>
      <c r="C1086" s="250" t="str">
        <f>+VLOOKUP(A1086,bd_lista!$A$3:$C$590,3,FALSE)</f>
        <v>Fondo Rotatorio de Fomento Productivo Regional</v>
      </c>
      <c r="D1086" s="454" t="str">
        <f>+C1086</f>
        <v>Fondo Rotatorio de Fomento Productivo Regional</v>
      </c>
      <c r="E1086" s="245" t="s">
        <v>1311</v>
      </c>
      <c r="F1086" s="274">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4">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4">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4">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4">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4">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4">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4">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4">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4">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4">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4">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4">
        <f t="shared" ca="1" si="34"/>
        <v>0</v>
      </c>
      <c r="S1086" s="342"/>
      <c r="T1086" s="274">
        <f ca="1">+T1087</f>
        <v>0</v>
      </c>
      <c r="U1086" s="281">
        <f t="shared" si="35"/>
        <v>1</v>
      </c>
      <c r="V1086" s="348" t="str">
        <f>+VLOOKUP(A1086,bd_lista!$A$3:$E$590,5,FALSE)</f>
        <v>Instituciones Financieras no Bancarias Regionales</v>
      </c>
      <c r="W1086" s="456" t="str">
        <f>+V1086</f>
        <v>Instituciones Financieras no Bancarias Regionales</v>
      </c>
      <c r="X1086" s="245">
        <v>0</v>
      </c>
      <c r="Y1086" s="245" t="e">
        <f>+VLOOKUP(X1086,bd_lista!$A$3:$C$590,3,FALSE)</f>
        <v>#N/A</v>
      </c>
      <c r="Z1086" s="305">
        <f>+X1086</f>
        <v>0</v>
      </c>
      <c r="AA1086" s="334" t="e">
        <f>+Y1086</f>
        <v>#N/A</v>
      </c>
    </row>
    <row r="1087" spans="1:27" customFormat="1" ht="15" hidden="1" customHeight="1">
      <c r="A1087" s="32">
        <v>867</v>
      </c>
      <c r="B1087" s="453"/>
      <c r="C1087" s="250" t="str">
        <f>+VLOOKUP(A1087,bd_lista!$A$3:$C$590,3,FALSE)</f>
        <v>Fondo Rotatorio de Fomento Productivo Regional</v>
      </c>
      <c r="D1087" s="455"/>
      <c r="E1087" s="247" t="s">
        <v>1312</v>
      </c>
      <c r="F1087" s="248">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8">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8">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8">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8">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8">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8">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8">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8">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8">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8">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8">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8">
        <f t="shared" ca="1" si="34"/>
        <v>0</v>
      </c>
      <c r="S1087" s="268">
        <f ca="1">+R1086+R1087</f>
        <v>0</v>
      </c>
      <c r="T1087" s="248">
        <f ca="1">+S1087</f>
        <v>0</v>
      </c>
      <c r="U1087" s="247">
        <f t="shared" si="35"/>
        <v>2</v>
      </c>
      <c r="V1087" s="348" t="str">
        <f>+VLOOKUP(A1087,bd_lista!$A$3:$E$590,5,FALSE)</f>
        <v>Instituciones Financieras no Bancarias Regionales</v>
      </c>
      <c r="W1087" s="457"/>
      <c r="X1087" s="245">
        <v>0</v>
      </c>
      <c r="Y1087" s="245" t="e">
        <f>+VLOOKUP(X1087,bd_lista!$A$3:$C$590,3,FALSE)</f>
        <v>#N/A</v>
      </c>
      <c r="Z1087" s="303"/>
      <c r="AA1087" s="336"/>
    </row>
    <row r="1088" spans="1:27" customFormat="1" ht="15" hidden="1" customHeight="1">
      <c r="A1088" s="32">
        <v>865</v>
      </c>
      <c r="B1088" s="452">
        <f>+A1088</f>
        <v>865</v>
      </c>
      <c r="C1088" s="250" t="str">
        <f>+VLOOKUP(A1088,bd_lista!$A$3:$C$590,3,FALSE)</f>
        <v>Fondo de Desarrollo del Sist.Fin. y Apoyo al Sec.Productivo</v>
      </c>
      <c r="D1088" s="454" t="str">
        <f>+C1088</f>
        <v>Fondo de Desarrollo del Sist.Fin. y Apoyo al Sec.Productivo</v>
      </c>
      <c r="E1088" s="245" t="s">
        <v>1311</v>
      </c>
      <c r="F1088" s="246">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6">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6">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6">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6">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6">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6">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6">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6">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6">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6">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6">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6">
        <f t="shared" ca="1" si="34"/>
        <v>0</v>
      </c>
      <c r="S1088" s="384">
        <f ca="1">+R1088+R1089</f>
        <v>0</v>
      </c>
      <c r="T1088" s="246">
        <f ca="1">+T1089</f>
        <v>0</v>
      </c>
      <c r="U1088" s="245">
        <f t="shared" si="35"/>
        <v>1</v>
      </c>
      <c r="V1088" s="348" t="str">
        <f>+VLOOKUP(A1088,bd_lista!$A$3:$E$590,5,FALSE)</f>
        <v>Instituciones Financieras no Bancarias</v>
      </c>
      <c r="W1088" s="456" t="str">
        <f>+V1088</f>
        <v>Instituciones Financieras no Bancarias</v>
      </c>
      <c r="X1088" s="245">
        <v>0</v>
      </c>
      <c r="Y1088" s="245" t="e">
        <f>+VLOOKUP(X1088,bd_lista!$A$3:$C$590,3,FALSE)</f>
        <v>#N/A</v>
      </c>
      <c r="Z1088" s="305">
        <f>+X1088</f>
        <v>0</v>
      </c>
      <c r="AA1088" s="306" t="e">
        <f>+Y1088</f>
        <v>#N/A</v>
      </c>
    </row>
    <row r="1089" spans="1:27" customFormat="1" ht="15" hidden="1" customHeight="1">
      <c r="A1089" s="32">
        <v>865</v>
      </c>
      <c r="B1089" s="453"/>
      <c r="C1089" s="250" t="str">
        <f>+VLOOKUP(A1089,bd_lista!$A$3:$C$590,3,FALSE)</f>
        <v>Fondo de Desarrollo del Sist.Fin. y Apoyo al Sec.Productivo</v>
      </c>
      <c r="D1089" s="455"/>
      <c r="E1089" s="247" t="s">
        <v>1312</v>
      </c>
      <c r="F1089" s="248">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8">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8">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8">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8">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8">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8">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8">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8">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8">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8">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8">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8">
        <f t="shared" ca="1" si="34"/>
        <v>0</v>
      </c>
      <c r="S1089" s="386"/>
      <c r="T1089" s="248">
        <f ca="1">+S1088</f>
        <v>0</v>
      </c>
      <c r="U1089" s="247">
        <f t="shared" si="35"/>
        <v>2</v>
      </c>
      <c r="V1089" s="348" t="str">
        <f>+VLOOKUP(A1089,bd_lista!$A$3:$E$590,5,FALSE)</f>
        <v>Instituciones Financieras no Bancarias</v>
      </c>
      <c r="W1089" s="457"/>
      <c r="X1089" s="245">
        <v>0</v>
      </c>
      <c r="Y1089" s="245" t="e">
        <f>+VLOOKUP(X1089,bd_lista!$A$3:$C$590,3,FALSE)</f>
        <v>#N/A</v>
      </c>
      <c r="Z1089" s="303"/>
      <c r="AA1089" s="304"/>
    </row>
    <row r="1090" spans="1:27" customFormat="1" ht="15" customHeight="1">
      <c r="A1090" s="32">
        <v>46</v>
      </c>
      <c r="B1090" s="452">
        <f>+A1090</f>
        <v>46</v>
      </c>
      <c r="C1090" s="250" t="str">
        <f>+VLOOKUP(A1090,bd_lista!$A$3:$C$590,3,FALSE)</f>
        <v>Ministerio de Salud y Deportes</v>
      </c>
      <c r="D1090" s="454" t="str">
        <f>+C1090</f>
        <v>Ministerio de Salud y Deportes</v>
      </c>
      <c r="E1090" s="250" t="s">
        <v>1311</v>
      </c>
      <c r="F1090" s="246">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292.97000000000003</v>
      </c>
      <c r="G1090" s="246">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4072.08</v>
      </c>
      <c r="H1090" s="246">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176302150.00999999</v>
      </c>
      <c r="I1090" s="246">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6">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6">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6">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6">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6">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6">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6">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6">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4">
        <f t="shared" ca="1" si="34"/>
        <v>176306515.06</v>
      </c>
      <c r="S1090" s="274"/>
      <c r="T1090" s="246">
        <f ca="1">+T1091</f>
        <v>592396740.45000005</v>
      </c>
      <c r="U1090" s="245">
        <f t="shared" si="35"/>
        <v>1</v>
      </c>
      <c r="V1090" s="348" t="str">
        <f>+VLOOKUP(A1090,bd_lista!$A$3:$E$590,5,FALSE)</f>
        <v>Órgano Ejecutivo</v>
      </c>
      <c r="W1090" s="456" t="str">
        <f>+V1090</f>
        <v>Órgano Ejecutivo</v>
      </c>
      <c r="X1090" s="245">
        <f t="shared" ref="X1090:X1105" si="36">+A1090</f>
        <v>46</v>
      </c>
      <c r="Y1090" s="245" t="str">
        <f>+VLOOKUP(X1090,bd_lista!$A$3:$C$590,3,FALSE)</f>
        <v>Ministerio de Salud y Deportes</v>
      </c>
      <c r="Z1090" s="305">
        <f>+X1090</f>
        <v>46</v>
      </c>
      <c r="AA1090" s="334" t="str">
        <f>+Y1090</f>
        <v>Ministerio de Salud y Deportes</v>
      </c>
    </row>
    <row r="1091" spans="1:27" customFormat="1" ht="15" customHeight="1">
      <c r="A1091" s="32">
        <v>46</v>
      </c>
      <c r="B1091" s="453"/>
      <c r="C1091" s="250" t="str">
        <f>+VLOOKUP(A1091,bd_lista!$A$3:$C$590,3,FALSE)</f>
        <v>Ministerio de Salud y Deportes</v>
      </c>
      <c r="D1091" s="455"/>
      <c r="E1091" s="348" t="s">
        <v>1312</v>
      </c>
      <c r="F1091" s="248">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15207.5</v>
      </c>
      <c r="G1091" s="248">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580069.37000000011</v>
      </c>
      <c r="H1091" s="248">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415494948.51999998</v>
      </c>
      <c r="I1091" s="248">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8">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8">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8">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8">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8">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8">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8">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8">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8">
        <f t="shared" ca="1" si="34"/>
        <v>416090225.38999999</v>
      </c>
      <c r="S1091" s="248">
        <f ca="1">+R1090+R1091</f>
        <v>592396740.45000005</v>
      </c>
      <c r="T1091" s="248">
        <f ca="1">+S1091</f>
        <v>592396740.45000005</v>
      </c>
      <c r="U1091" s="247">
        <f t="shared" si="35"/>
        <v>2</v>
      </c>
      <c r="V1091" s="348" t="str">
        <f>+VLOOKUP(A1091,bd_lista!$A$3:$E$590,5,FALSE)</f>
        <v>Órgano Ejecutivo</v>
      </c>
      <c r="W1091" s="457"/>
      <c r="X1091" s="245">
        <f t="shared" si="36"/>
        <v>46</v>
      </c>
      <c r="Y1091" s="245" t="str">
        <f>+VLOOKUP(X1091,bd_lista!$A$3:$C$590,3,FALSE)</f>
        <v>Ministerio de Salud y Deportes</v>
      </c>
      <c r="Z1091" s="303"/>
      <c r="AA1091" s="336"/>
    </row>
    <row r="1092" spans="1:27" customFormat="1" ht="15" customHeight="1">
      <c r="A1092" s="32">
        <v>81</v>
      </c>
      <c r="B1092" s="452">
        <f>+A1092</f>
        <v>81</v>
      </c>
      <c r="C1092" s="250" t="str">
        <f>+VLOOKUP(A1092,bd_lista!$A$3:$C$590,3,FALSE)</f>
        <v>Ministerio de Obras Públicas, Servicios y Vivienda</v>
      </c>
      <c r="D1092" s="454" t="str">
        <f>+C1092</f>
        <v>Ministerio de Obras Públicas, Servicios y Vivienda</v>
      </c>
      <c r="E1092" s="250" t="s">
        <v>1311</v>
      </c>
      <c r="F1092" s="246">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1391649.03</v>
      </c>
      <c r="G1092" s="246">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6">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723399.47</v>
      </c>
      <c r="I1092" s="246">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6">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6">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4">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6">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6">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6">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6">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6">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6">
        <f t="shared" ca="1" si="34"/>
        <v>2115048.5</v>
      </c>
      <c r="S1092" s="246"/>
      <c r="T1092" s="246">
        <f ca="1">+T1093</f>
        <v>47561834.729999997</v>
      </c>
      <c r="U1092" s="245">
        <f t="shared" si="35"/>
        <v>1</v>
      </c>
      <c r="V1092" s="348" t="str">
        <f>+VLOOKUP(A1092,bd_lista!$A$3:$E$590,5,FALSE)</f>
        <v>Órgano Ejecutivo</v>
      </c>
      <c r="W1092" s="456" t="str">
        <f>+V1092</f>
        <v>Órgano Ejecutivo</v>
      </c>
      <c r="X1092" s="245">
        <f t="shared" si="36"/>
        <v>81</v>
      </c>
      <c r="Y1092" s="245" t="str">
        <f>+VLOOKUP(X1092,bd_lista!$A$3:$C$590,3,FALSE)</f>
        <v>Ministerio de Obras Públicas, Servicios y Vivienda</v>
      </c>
      <c r="Z1092" s="305">
        <f>+X1092</f>
        <v>81</v>
      </c>
      <c r="AA1092" s="334" t="str">
        <f>+Y1092</f>
        <v>Ministerio de Obras Públicas, Servicios y Vivienda</v>
      </c>
    </row>
    <row r="1093" spans="1:27" customFormat="1" ht="15" customHeight="1">
      <c r="A1093" s="32">
        <v>81</v>
      </c>
      <c r="B1093" s="453"/>
      <c r="C1093" s="250" t="str">
        <f>+VLOOKUP(A1093,bd_lista!$A$3:$C$590,3,FALSE)</f>
        <v>Ministerio de Obras Públicas, Servicios y Vivienda</v>
      </c>
      <c r="D1093" s="455"/>
      <c r="E1093" s="348" t="s">
        <v>1312</v>
      </c>
      <c r="F1093" s="248">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12937.619999999999</v>
      </c>
      <c r="G1093" s="248">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820.79</v>
      </c>
      <c r="H1093" s="248">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45433027.82</v>
      </c>
      <c r="I1093" s="248">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8">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8">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8">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8">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8">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8">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8">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8">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8">
        <f t="shared" ca="1" si="34"/>
        <v>45446786.229999997</v>
      </c>
      <c r="S1093" s="248">
        <f ca="1">+R1092+R1093</f>
        <v>47561834.729999997</v>
      </c>
      <c r="T1093" s="248">
        <f ca="1">+S1093</f>
        <v>47561834.729999997</v>
      </c>
      <c r="U1093" s="247">
        <f t="shared" si="35"/>
        <v>2</v>
      </c>
      <c r="V1093" s="348" t="str">
        <f>+VLOOKUP(A1093,bd_lista!$A$3:$E$590,5,FALSE)</f>
        <v>Órgano Ejecutivo</v>
      </c>
      <c r="W1093" s="457"/>
      <c r="X1093" s="245">
        <f t="shared" si="36"/>
        <v>81</v>
      </c>
      <c r="Y1093" s="245" t="str">
        <f>+VLOOKUP(X1093,bd_lista!$A$3:$C$590,3,FALSE)</f>
        <v>Ministerio de Obras Públicas, Servicios y Vivienda</v>
      </c>
      <c r="Z1093" s="303"/>
      <c r="AA1093" s="336"/>
    </row>
    <row r="1094" spans="1:27" customFormat="1" ht="15" customHeight="1">
      <c r="A1094" s="32">
        <v>35</v>
      </c>
      <c r="B1094" s="452">
        <f>+A1094</f>
        <v>35</v>
      </c>
      <c r="C1094" s="250" t="str">
        <f>+VLOOKUP(A1094,bd_lista!$A$3:$C$590,3,FALSE)</f>
        <v>Ministerio de Economía y Finanzas Públicas</v>
      </c>
      <c r="D1094" s="454" t="str">
        <f>+C1094</f>
        <v>Ministerio de Economía y Finanzas Públicas</v>
      </c>
      <c r="E1094" s="250" t="s">
        <v>1311</v>
      </c>
      <c r="F1094" s="246">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6">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1.03</v>
      </c>
      <c r="H1094" s="246">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18884950.595000003</v>
      </c>
      <c r="I1094" s="246">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6">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6">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6">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6">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6">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6">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6">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6">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6">
        <f t="shared" ca="1" si="34"/>
        <v>18884951.625000004</v>
      </c>
      <c r="S1094" s="246"/>
      <c r="T1094" s="246">
        <f ca="1">+T1095</f>
        <v>40077387.225000009</v>
      </c>
      <c r="U1094" s="245">
        <f t="shared" si="35"/>
        <v>1</v>
      </c>
      <c r="V1094" s="348" t="str">
        <f>+VLOOKUP(A1094,bd_lista!$A$3:$E$590,5,FALSE)</f>
        <v>Órgano Ejecutivo</v>
      </c>
      <c r="W1094" s="456" t="str">
        <f>+V1094</f>
        <v>Órgano Ejecutivo</v>
      </c>
      <c r="X1094" s="245">
        <f t="shared" si="36"/>
        <v>35</v>
      </c>
      <c r="Y1094" s="245" t="str">
        <f>+VLOOKUP(X1094,bd_lista!$A$3:$C$590,3,FALSE)</f>
        <v>Ministerio de Economía y Finanzas Públicas</v>
      </c>
      <c r="Z1094" s="305">
        <f>+X1094</f>
        <v>35</v>
      </c>
      <c r="AA1094" s="334" t="str">
        <f>+Y1094</f>
        <v>Ministerio de Economía y Finanzas Públicas</v>
      </c>
    </row>
    <row r="1095" spans="1:27" customFormat="1" ht="15" customHeight="1">
      <c r="A1095" s="32">
        <v>35</v>
      </c>
      <c r="B1095" s="453"/>
      <c r="C1095" s="250" t="str">
        <f>+VLOOKUP(A1095,bd_lista!$A$3:$C$590,3,FALSE)</f>
        <v>Ministerio de Economía y Finanzas Públicas</v>
      </c>
      <c r="D1095" s="455"/>
      <c r="E1095" s="348" t="s">
        <v>1312</v>
      </c>
      <c r="F1095" s="248">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8">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12470.769999999999</v>
      </c>
      <c r="H1095" s="248">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21179964.830000002</v>
      </c>
      <c r="I1095" s="248">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8">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8">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8">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8">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8">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8">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8">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8">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8">
        <f t="shared" ca="1" si="34"/>
        <v>21192435.600000001</v>
      </c>
      <c r="S1095" s="248">
        <f ca="1">+R1094+R1095</f>
        <v>40077387.225000009</v>
      </c>
      <c r="T1095" s="248">
        <f ca="1">+S1095</f>
        <v>40077387.225000009</v>
      </c>
      <c r="U1095" s="247">
        <f t="shared" si="35"/>
        <v>2</v>
      </c>
      <c r="V1095" s="348" t="str">
        <f>+VLOOKUP(A1095,bd_lista!$A$3:$E$590,5,FALSE)</f>
        <v>Órgano Ejecutivo</v>
      </c>
      <c r="W1095" s="457"/>
      <c r="X1095" s="245">
        <f t="shared" si="36"/>
        <v>35</v>
      </c>
      <c r="Y1095" s="245" t="str">
        <f>+VLOOKUP(X1095,bd_lista!$A$3:$C$590,3,FALSE)</f>
        <v>Ministerio de Economía y Finanzas Públicas</v>
      </c>
      <c r="Z1095" s="303"/>
      <c r="AA1095" s="336"/>
    </row>
    <row r="1096" spans="1:27" customFormat="1" ht="15" customHeight="1">
      <c r="A1096" s="32">
        <v>86</v>
      </c>
      <c r="B1096" s="452">
        <f>+A1096</f>
        <v>86</v>
      </c>
      <c r="C1096" s="250" t="str">
        <f>+VLOOKUP(A1096,bd_lista!$A$3:$C$590,3,FALSE)</f>
        <v>Ministerio de Medio Ambiente y Agua</v>
      </c>
      <c r="D1096" s="454" t="str">
        <f>+C1096</f>
        <v>Ministerio de Medio Ambiente y Agua</v>
      </c>
      <c r="E1096" s="250" t="s">
        <v>1311</v>
      </c>
      <c r="F1096" s="246">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140944.06</v>
      </c>
      <c r="G1096" s="246">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6">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865681.78540000005</v>
      </c>
      <c r="I1096" s="246">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6">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6">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6">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6">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6">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6">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6">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6">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6">
        <f t="shared" ca="1" si="34"/>
        <v>1006625.8454</v>
      </c>
      <c r="S1096" s="246"/>
      <c r="T1096" s="246">
        <f ca="1">+T1097</f>
        <v>19395576.455399998</v>
      </c>
      <c r="U1096" s="245">
        <f t="shared" si="35"/>
        <v>1</v>
      </c>
      <c r="V1096" s="348" t="str">
        <f>+VLOOKUP(A1096,bd_lista!$A$3:$E$590,5,FALSE)</f>
        <v>Órgano Ejecutivo</v>
      </c>
      <c r="W1096" s="456" t="str">
        <f>+V1096</f>
        <v>Órgano Ejecutivo</v>
      </c>
      <c r="X1096" s="245">
        <f t="shared" si="36"/>
        <v>86</v>
      </c>
      <c r="Y1096" s="245" t="str">
        <f>+VLOOKUP(X1096,bd_lista!$A$3:$C$590,3,FALSE)</f>
        <v>Ministerio de Medio Ambiente y Agua</v>
      </c>
      <c r="Z1096" s="305">
        <f>+X1096</f>
        <v>86</v>
      </c>
      <c r="AA1096" s="334" t="str">
        <f>+Y1096</f>
        <v>Ministerio de Medio Ambiente y Agua</v>
      </c>
    </row>
    <row r="1097" spans="1:27" customFormat="1" ht="15" customHeight="1">
      <c r="A1097" s="32">
        <v>86</v>
      </c>
      <c r="B1097" s="453"/>
      <c r="C1097" s="250" t="str">
        <f>+VLOOKUP(A1097,bd_lista!$A$3:$C$590,3,FALSE)</f>
        <v>Ministerio de Medio Ambiente y Agua</v>
      </c>
      <c r="D1097" s="455"/>
      <c r="E1097" s="348" t="s">
        <v>1312</v>
      </c>
      <c r="F1097" s="248">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4452526.0199999996</v>
      </c>
      <c r="G1097" s="248">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142650.94999999998</v>
      </c>
      <c r="H1097" s="248">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13793773.639999999</v>
      </c>
      <c r="I1097" s="248">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8">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8">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8">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8">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8">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8">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8">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8">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8">
        <f t="shared" ca="1" si="34"/>
        <v>18388950.609999999</v>
      </c>
      <c r="S1097" s="248">
        <f ca="1">+R1096+R1097</f>
        <v>19395576.455399998</v>
      </c>
      <c r="T1097" s="248">
        <f ca="1">+S1097</f>
        <v>19395576.455399998</v>
      </c>
      <c r="U1097" s="247">
        <f t="shared" si="35"/>
        <v>2</v>
      </c>
      <c r="V1097" s="348" t="str">
        <f>+VLOOKUP(A1097,bd_lista!$A$3:$E$590,5,FALSE)</f>
        <v>Órgano Ejecutivo</v>
      </c>
      <c r="W1097" s="457"/>
      <c r="X1097" s="245">
        <f t="shared" si="36"/>
        <v>86</v>
      </c>
      <c r="Y1097" s="245" t="str">
        <f>+VLOOKUP(X1097,bd_lista!$A$3:$C$590,3,FALSE)</f>
        <v>Ministerio de Medio Ambiente y Agua</v>
      </c>
      <c r="Z1097" s="303"/>
      <c r="AA1097" s="336"/>
    </row>
    <row r="1098" spans="1:27" customFormat="1" ht="15" customHeight="1">
      <c r="A1098" s="32">
        <v>20</v>
      </c>
      <c r="B1098" s="452">
        <f>+A1098</f>
        <v>20</v>
      </c>
      <c r="C1098" s="250" t="str">
        <f>+VLOOKUP(A1098,bd_lista!$A$3:$C$590,3,FALSE)</f>
        <v>Ministerio de Defensa</v>
      </c>
      <c r="D1098" s="454" t="str">
        <f>+C1098</f>
        <v>Ministerio de Defensa</v>
      </c>
      <c r="E1098" s="250" t="s">
        <v>1311</v>
      </c>
      <c r="F1098" s="246">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6">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6">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100.02</v>
      </c>
      <c r="I1098" s="246">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6">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6">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6">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6">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6">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6">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6">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6">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6">
        <f t="shared" ca="1" si="34"/>
        <v>100.02</v>
      </c>
      <c r="S1098" s="246"/>
      <c r="T1098" s="246">
        <f ca="1">+T1099</f>
        <v>17819544.310000006</v>
      </c>
      <c r="U1098" s="245">
        <f t="shared" si="35"/>
        <v>1</v>
      </c>
      <c r="V1098" s="348" t="str">
        <f>+VLOOKUP(A1098,bd_lista!$A$3:$E$590,5,FALSE)</f>
        <v>Órgano Ejecutivo</v>
      </c>
      <c r="W1098" s="456" t="str">
        <f>+V1098</f>
        <v>Órgano Ejecutivo</v>
      </c>
      <c r="X1098" s="245">
        <f t="shared" si="36"/>
        <v>20</v>
      </c>
      <c r="Y1098" s="245" t="str">
        <f>+VLOOKUP(X1098,bd_lista!$A$3:$C$590,3,FALSE)</f>
        <v>Ministerio de Defensa</v>
      </c>
      <c r="Z1098" s="305">
        <f>+X1098</f>
        <v>20</v>
      </c>
      <c r="AA1098" s="334" t="str">
        <f>+Y1098</f>
        <v>Ministerio de Defensa</v>
      </c>
    </row>
    <row r="1099" spans="1:27" customFormat="1" ht="15" customHeight="1">
      <c r="A1099" s="32">
        <v>20</v>
      </c>
      <c r="B1099" s="453"/>
      <c r="C1099" s="250" t="str">
        <f>+VLOOKUP(A1099,bd_lista!$A$3:$C$590,3,FALSE)</f>
        <v>Ministerio de Defensa</v>
      </c>
      <c r="D1099" s="455"/>
      <c r="E1099" s="348" t="s">
        <v>1312</v>
      </c>
      <c r="F1099" s="248">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8646.35</v>
      </c>
      <c r="G1099" s="248">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58241.71</v>
      </c>
      <c r="H1099" s="248">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17752556.230000008</v>
      </c>
      <c r="I1099" s="248">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8">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8">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8">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8">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8">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8">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8">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8">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8">
        <f t="shared" ca="1" si="34"/>
        <v>17819444.290000007</v>
      </c>
      <c r="S1099" s="248">
        <f ca="1">+R1098+R1099</f>
        <v>17819544.310000006</v>
      </c>
      <c r="T1099" s="248">
        <f ca="1">+S1099</f>
        <v>17819544.310000006</v>
      </c>
      <c r="U1099" s="247">
        <f t="shared" si="35"/>
        <v>2</v>
      </c>
      <c r="V1099" s="348" t="str">
        <f>+VLOOKUP(A1099,bd_lista!$A$3:$E$590,5,FALSE)</f>
        <v>Órgano Ejecutivo</v>
      </c>
      <c r="W1099" s="457"/>
      <c r="X1099" s="245">
        <f t="shared" si="36"/>
        <v>20</v>
      </c>
      <c r="Y1099" s="245" t="str">
        <f>+VLOOKUP(X1099,bd_lista!$A$3:$C$590,3,FALSE)</f>
        <v>Ministerio de Defensa</v>
      </c>
      <c r="Z1099" s="303"/>
      <c r="AA1099" s="336"/>
    </row>
    <row r="1100" spans="1:27" customFormat="1" ht="15" customHeight="1">
      <c r="A1100" s="32">
        <v>66</v>
      </c>
      <c r="B1100" s="452">
        <f>+A1100</f>
        <v>66</v>
      </c>
      <c r="C1100" s="250" t="str">
        <f>+VLOOKUP(A1100,bd_lista!$A$3:$C$590,3,FALSE)</f>
        <v>Ministerio de Planificación del Desarrollo</v>
      </c>
      <c r="D1100" s="454" t="str">
        <f>+C1100</f>
        <v>Ministerio de Planificación del Desarrollo</v>
      </c>
      <c r="E1100" s="250" t="s">
        <v>1311</v>
      </c>
      <c r="F1100" s="246">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6">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6">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6">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6">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6">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6">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6">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6">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6">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6">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6">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6">
        <f t="shared" ca="1" si="34"/>
        <v>0</v>
      </c>
      <c r="S1100" s="246"/>
      <c r="T1100" s="246">
        <f ca="1">+T1101</f>
        <v>16664420.149999999</v>
      </c>
      <c r="U1100" s="245">
        <f t="shared" si="35"/>
        <v>1</v>
      </c>
      <c r="V1100" s="348" t="str">
        <f>+VLOOKUP(A1100,bd_lista!$A$3:$E$590,5,FALSE)</f>
        <v>Órgano Ejecutivo</v>
      </c>
      <c r="W1100" s="456" t="str">
        <f>+V1100</f>
        <v>Órgano Ejecutivo</v>
      </c>
      <c r="X1100" s="245">
        <f t="shared" si="36"/>
        <v>66</v>
      </c>
      <c r="Y1100" s="245" t="str">
        <f>+VLOOKUP(X1100,bd_lista!$A$3:$C$590,3,FALSE)</f>
        <v>Ministerio de Planificación del Desarrollo</v>
      </c>
      <c r="Z1100" s="305">
        <f>+X1100</f>
        <v>66</v>
      </c>
      <c r="AA1100" s="334" t="str">
        <f>+Y1100</f>
        <v>Ministerio de Planificación del Desarrollo</v>
      </c>
    </row>
    <row r="1101" spans="1:27" customFormat="1" ht="15" customHeight="1">
      <c r="A1101" s="32">
        <v>66</v>
      </c>
      <c r="B1101" s="453"/>
      <c r="C1101" s="250" t="str">
        <f>+VLOOKUP(A1101,bd_lista!$A$3:$C$590,3,FALSE)</f>
        <v>Ministerio de Planificación del Desarrollo</v>
      </c>
      <c r="D1101" s="455"/>
      <c r="E1101" s="348" t="s">
        <v>1312</v>
      </c>
      <c r="F1101" s="248">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8">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16592019.599999998</v>
      </c>
      <c r="H1101" s="248">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72400.55</v>
      </c>
      <c r="I1101" s="248">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8">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8">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8">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8">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8">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8">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8">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8">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8">
        <f t="shared" ca="1" si="34"/>
        <v>16664420.149999999</v>
      </c>
      <c r="S1101" s="248">
        <f ca="1">+R1100+R1101</f>
        <v>16664420.149999999</v>
      </c>
      <c r="T1101" s="248">
        <f ca="1">+S1101</f>
        <v>16664420.149999999</v>
      </c>
      <c r="U1101" s="247">
        <f t="shared" si="35"/>
        <v>2</v>
      </c>
      <c r="V1101" s="348" t="str">
        <f>+VLOOKUP(A1101,bd_lista!$A$3:$E$590,5,FALSE)</f>
        <v>Órgano Ejecutivo</v>
      </c>
      <c r="W1101" s="457"/>
      <c r="X1101" s="245">
        <f t="shared" si="36"/>
        <v>66</v>
      </c>
      <c r="Y1101" s="245" t="str">
        <f>+VLOOKUP(X1101,bd_lista!$A$3:$C$590,3,FALSE)</f>
        <v>Ministerio de Planificación del Desarrollo</v>
      </c>
      <c r="Z1101" s="303"/>
      <c r="AA1101" s="336"/>
    </row>
    <row r="1102" spans="1:27" customFormat="1" ht="15" customHeight="1">
      <c r="A1102" s="32">
        <v>41</v>
      </c>
      <c r="B1102" s="452">
        <f>+A1102</f>
        <v>41</v>
      </c>
      <c r="C1102" s="250" t="str">
        <f>+VLOOKUP(A1102,bd_lista!$A$3:$C$590,3,FALSE)</f>
        <v>Ministerio de Desarrollo Productivo y Economía Plural</v>
      </c>
      <c r="D1102" s="454" t="str">
        <f>+C1102</f>
        <v>Ministerio de Desarrollo Productivo y Economía Plural</v>
      </c>
      <c r="E1102" s="250" t="s">
        <v>1311</v>
      </c>
      <c r="F1102" s="246">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6">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6">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4501.32</v>
      </c>
      <c r="I1102" s="246">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6">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6">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6">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6">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6">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6">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6">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6">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6">
        <f t="shared" ca="1" si="34"/>
        <v>4501.32</v>
      </c>
      <c r="S1102" s="246"/>
      <c r="T1102" s="246">
        <f ca="1">+T1103</f>
        <v>13326190.300000001</v>
      </c>
      <c r="U1102" s="245">
        <f t="shared" si="35"/>
        <v>1</v>
      </c>
      <c r="V1102" s="348" t="str">
        <f>+VLOOKUP(A1102,bd_lista!$A$3:$E$590,5,FALSE)</f>
        <v>Órgano Ejecutivo</v>
      </c>
      <c r="W1102" s="456" t="str">
        <f>+V1102</f>
        <v>Órgano Ejecutivo</v>
      </c>
      <c r="X1102" s="245">
        <f t="shared" si="36"/>
        <v>41</v>
      </c>
      <c r="Y1102" s="245" t="str">
        <f>+VLOOKUP(X1102,bd_lista!$A$3:$C$590,3,FALSE)</f>
        <v>Ministerio de Desarrollo Productivo y Economía Plural</v>
      </c>
      <c r="Z1102" s="305">
        <f>+X1102</f>
        <v>41</v>
      </c>
      <c r="AA1102" s="334" t="str">
        <f>+Y1102</f>
        <v>Ministerio de Desarrollo Productivo y Economía Plural</v>
      </c>
    </row>
    <row r="1103" spans="1:27" customFormat="1" ht="15" customHeight="1">
      <c r="A1103" s="32">
        <v>41</v>
      </c>
      <c r="B1103" s="453"/>
      <c r="C1103" s="250" t="str">
        <f>+VLOOKUP(A1103,bd_lista!$A$3:$C$590,3,FALSE)</f>
        <v>Ministerio de Desarrollo Productivo y Economía Plural</v>
      </c>
      <c r="D1103" s="455"/>
      <c r="E1103" s="348" t="s">
        <v>1312</v>
      </c>
      <c r="F1103" s="248">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568222.81999999995</v>
      </c>
      <c r="G1103" s="248">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24950.73</v>
      </c>
      <c r="H1103" s="248">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12728515.43</v>
      </c>
      <c r="I1103" s="248">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8">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8">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8">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8">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8">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8">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8">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8">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8">
        <f t="shared" ca="1" si="34"/>
        <v>13321688.98</v>
      </c>
      <c r="S1103" s="248">
        <f ca="1">+R1102+R1103</f>
        <v>13326190.300000001</v>
      </c>
      <c r="T1103" s="248">
        <f ca="1">+S1103</f>
        <v>13326190.300000001</v>
      </c>
      <c r="U1103" s="247">
        <f t="shared" si="35"/>
        <v>2</v>
      </c>
      <c r="V1103" s="348" t="str">
        <f>+VLOOKUP(A1103,bd_lista!$A$3:$E$590,5,FALSE)</f>
        <v>Órgano Ejecutivo</v>
      </c>
      <c r="W1103" s="457"/>
      <c r="X1103" s="245">
        <f t="shared" si="36"/>
        <v>41</v>
      </c>
      <c r="Y1103" s="245" t="str">
        <f>+VLOOKUP(X1103,bd_lista!$A$3:$C$590,3,FALSE)</f>
        <v>Ministerio de Desarrollo Productivo y Economía Plural</v>
      </c>
      <c r="Z1103" s="303"/>
      <c r="AA1103" s="336"/>
    </row>
    <row r="1104" spans="1:27" customFormat="1" ht="15" customHeight="1">
      <c r="A1104" s="32">
        <v>10</v>
      </c>
      <c r="B1104" s="452">
        <f>+A1104</f>
        <v>10</v>
      </c>
      <c r="C1104" s="250" t="str">
        <f>+VLOOKUP(A1104,bd_lista!$A$3:$C$590,3,FALSE)</f>
        <v>Ministerio de Relaciones Exteriores</v>
      </c>
      <c r="D1104" s="454" t="str">
        <f>+C1104</f>
        <v>Ministerio de Relaciones Exteriores</v>
      </c>
      <c r="E1104" s="250" t="s">
        <v>1311</v>
      </c>
      <c r="F1104" s="246">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6">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6">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3300</v>
      </c>
      <c r="I1104" s="246">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6">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6">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6">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6">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6">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6">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6">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6">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6">
        <f t="shared" ca="1" si="34"/>
        <v>3300</v>
      </c>
      <c r="S1104" s="246"/>
      <c r="T1104" s="246">
        <f ca="1">+T1105</f>
        <v>5859840.734600001</v>
      </c>
      <c r="U1104" s="245">
        <f t="shared" si="35"/>
        <v>1</v>
      </c>
      <c r="V1104" s="348" t="str">
        <f>+VLOOKUP(A1104,bd_lista!$A$3:$E$590,5,FALSE)</f>
        <v>Órgano Ejecutivo</v>
      </c>
      <c r="W1104" s="456" t="str">
        <f>+V1104</f>
        <v>Órgano Ejecutivo</v>
      </c>
      <c r="X1104" s="245">
        <f t="shared" si="36"/>
        <v>10</v>
      </c>
      <c r="Y1104" s="245" t="str">
        <f>+VLOOKUP(X1104,bd_lista!$A$3:$C$590,3,FALSE)</f>
        <v>Ministerio de Relaciones Exteriores</v>
      </c>
      <c r="Z1104" s="305">
        <f>+X1104</f>
        <v>10</v>
      </c>
      <c r="AA1104" s="334" t="str">
        <f>+Y1104</f>
        <v>Ministerio de Relaciones Exteriores</v>
      </c>
    </row>
    <row r="1105" spans="1:27" customFormat="1" ht="15" customHeight="1">
      <c r="A1105" s="32">
        <v>10</v>
      </c>
      <c r="B1105" s="453"/>
      <c r="C1105" s="250" t="str">
        <f>+VLOOKUP(A1105,bd_lista!$A$3:$C$590,3,FALSE)</f>
        <v>Ministerio de Relaciones Exteriores</v>
      </c>
      <c r="D1105" s="455"/>
      <c r="E1105" s="348" t="s">
        <v>1312</v>
      </c>
      <c r="F1105" s="248">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8">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882248.20460000006</v>
      </c>
      <c r="H1105" s="248">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4974292.5300000012</v>
      </c>
      <c r="I1105" s="248">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8">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8">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8">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8">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8">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8">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8">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8">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8">
        <f t="shared" ca="1" si="34"/>
        <v>5856540.734600001</v>
      </c>
      <c r="S1105" s="248">
        <f ca="1">+R1104+R1105</f>
        <v>5859840.734600001</v>
      </c>
      <c r="T1105" s="248">
        <f ca="1">+S1105</f>
        <v>5859840.734600001</v>
      </c>
      <c r="U1105" s="247">
        <f t="shared" si="35"/>
        <v>2</v>
      </c>
      <c r="V1105" s="348" t="str">
        <f>+VLOOKUP(A1105,bd_lista!$A$3:$E$590,5,FALSE)</f>
        <v>Órgano Ejecutivo</v>
      </c>
      <c r="W1105" s="457"/>
      <c r="X1105" s="245">
        <f t="shared" si="36"/>
        <v>10</v>
      </c>
      <c r="Y1105" s="245" t="str">
        <f>+VLOOKUP(X1105,bd_lista!$A$3:$C$590,3,FALSE)</f>
        <v>Ministerio de Relaciones Exteriores</v>
      </c>
      <c r="Z1105" s="303"/>
      <c r="AA1105" s="336"/>
    </row>
    <row r="1106" spans="1:27" customFormat="1" ht="15" customHeight="1">
      <c r="A1106" s="280" t="s">
        <v>544</v>
      </c>
      <c r="B1106" s="452" t="s">
        <v>544</v>
      </c>
      <c r="C1106" s="250" t="str">
        <f>+VLOOKUP(A1106,bd_lista!$A$3:$C$590,3,FALSE)</f>
        <v>Dirección General de Administración y Finanzas Territoriales</v>
      </c>
      <c r="D1106" s="454" t="str">
        <f>+C1106</f>
        <v>Dirección General de Administración y Finanzas Territoriales</v>
      </c>
      <c r="E1106" s="250" t="s">
        <v>1311</v>
      </c>
      <c r="F1106" s="246">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6">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6">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6">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6">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6">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6">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6">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6">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6">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6">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6">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6">
        <f t="shared" ca="1" si="34"/>
        <v>0</v>
      </c>
      <c r="S1106" s="246"/>
      <c r="T1106" s="246">
        <f ca="1">+T1107</f>
        <v>5219733.4399999995</v>
      </c>
      <c r="U1106" s="245">
        <f t="shared" si="35"/>
        <v>1</v>
      </c>
      <c r="V1106" s="348" t="str">
        <f>+VLOOKUP(A1106,bd_lista!$A$3:$E$590,5,FALSE)</f>
        <v>Órgano Ejecutivo</v>
      </c>
      <c r="W1106" s="456" t="str">
        <f>+V1106</f>
        <v>Órgano Ejecutivo</v>
      </c>
      <c r="X1106" s="245">
        <v>99</v>
      </c>
      <c r="Y1106" s="245" t="s">
        <v>1384</v>
      </c>
      <c r="Z1106" s="305">
        <f>+X1106</f>
        <v>99</v>
      </c>
      <c r="AA1106" s="334" t="str">
        <f>+Y1106</f>
        <v>Tesoro General de la Nación</v>
      </c>
    </row>
    <row r="1107" spans="1:27" customFormat="1" ht="15" customHeight="1">
      <c r="A1107" s="280" t="s">
        <v>544</v>
      </c>
      <c r="B1107" s="453"/>
      <c r="C1107" s="250" t="str">
        <f>+VLOOKUP(A1107,bd_lista!$A$3:$C$590,3,FALSE)</f>
        <v>Dirección General de Administración y Finanzas Territoriales</v>
      </c>
      <c r="D1107" s="455"/>
      <c r="E1107" s="348" t="s">
        <v>1312</v>
      </c>
      <c r="F1107" s="248">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1835678.18</v>
      </c>
      <c r="G1107" s="248">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1755819.77</v>
      </c>
      <c r="H1107" s="248">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1628235.4899999998</v>
      </c>
      <c r="I1107" s="248">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8">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8">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8">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8">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8">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8">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8">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8">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8">
        <f t="shared" ca="1" si="34"/>
        <v>5219733.4399999995</v>
      </c>
      <c r="S1107" s="248">
        <f ca="1">+R1106+R1107</f>
        <v>5219733.4399999995</v>
      </c>
      <c r="T1107" s="248">
        <f ca="1">+S1107</f>
        <v>5219733.4399999995</v>
      </c>
      <c r="U1107" s="247">
        <f t="shared" si="35"/>
        <v>2</v>
      </c>
      <c r="V1107" s="348" t="str">
        <f>+VLOOKUP(A1107,bd_lista!$A$3:$E$590,5,FALSE)</f>
        <v>Órgano Ejecutivo</v>
      </c>
      <c r="W1107" s="457"/>
      <c r="X1107" s="245">
        <v>99</v>
      </c>
      <c r="Y1107" s="245" t="s">
        <v>1384</v>
      </c>
      <c r="Z1107" s="303"/>
      <c r="AA1107" s="336"/>
    </row>
    <row r="1108" spans="1:27" customFormat="1" ht="15" customHeight="1">
      <c r="A1108" s="32">
        <v>47</v>
      </c>
      <c r="B1108" s="452">
        <f>+A1108</f>
        <v>47</v>
      </c>
      <c r="C1108" s="250" t="str">
        <f>+VLOOKUP(A1108,bd_lista!$A$3:$C$590,3,FALSE)</f>
        <v>Ministerio de Desarrollo Rural y Tierras</v>
      </c>
      <c r="D1108" s="454" t="str">
        <f>+C1108</f>
        <v>Ministerio de Desarrollo Rural y Tierras</v>
      </c>
      <c r="E1108" s="250" t="s">
        <v>1311</v>
      </c>
      <c r="F1108" s="246">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257098.26</v>
      </c>
      <c r="G1108" s="246">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6">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6">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6">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6">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6">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6">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6">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6">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6">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6">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6">
        <f t="shared" ca="1" si="34"/>
        <v>257098.26</v>
      </c>
      <c r="S1108" s="246"/>
      <c r="T1108" s="274">
        <f ca="1">+T1109</f>
        <v>3184873.95</v>
      </c>
      <c r="U1108" s="281">
        <f t="shared" si="35"/>
        <v>1</v>
      </c>
      <c r="V1108" s="348" t="str">
        <f>+VLOOKUP(A1108,bd_lista!$A$3:$E$590,5,FALSE)</f>
        <v>Órgano Ejecutivo</v>
      </c>
      <c r="W1108" s="456" t="str">
        <f>+V1108</f>
        <v>Órgano Ejecutivo</v>
      </c>
      <c r="X1108" s="245">
        <f t="shared" ref="X1108:X1121" si="37">+A1108</f>
        <v>47</v>
      </c>
      <c r="Y1108" s="245" t="str">
        <f>+VLOOKUP(X1108,bd_lista!$A$3:$C$590,3,FALSE)</f>
        <v>Ministerio de Desarrollo Rural y Tierras</v>
      </c>
      <c r="Z1108" s="305">
        <f>+X1108</f>
        <v>47</v>
      </c>
      <c r="AA1108" s="334" t="str">
        <f>+Y1108</f>
        <v>Ministerio de Desarrollo Rural y Tierras</v>
      </c>
    </row>
    <row r="1109" spans="1:27" customFormat="1" ht="15" customHeight="1">
      <c r="A1109" s="32">
        <v>47</v>
      </c>
      <c r="B1109" s="453"/>
      <c r="C1109" s="250" t="str">
        <f>+VLOOKUP(A1109,bd_lista!$A$3:$C$590,3,FALSE)</f>
        <v>Ministerio de Desarrollo Rural y Tierras</v>
      </c>
      <c r="D1109" s="455"/>
      <c r="E1109" s="348" t="s">
        <v>1312</v>
      </c>
      <c r="F1109" s="248">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8">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8">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2927775.6900000004</v>
      </c>
      <c r="I1109" s="248">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8">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8">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8">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8">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8">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8">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8">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8">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8">
        <f t="shared" ca="1" si="34"/>
        <v>2927775.6900000004</v>
      </c>
      <c r="S1109" s="248">
        <f ca="1">+R1108+R1109</f>
        <v>3184873.95</v>
      </c>
      <c r="T1109" s="248">
        <f ca="1">+S1109</f>
        <v>3184873.95</v>
      </c>
      <c r="U1109" s="247">
        <f t="shared" si="35"/>
        <v>2</v>
      </c>
      <c r="V1109" s="348" t="str">
        <f>+VLOOKUP(A1109,bd_lista!$A$3:$E$590,5,FALSE)</f>
        <v>Órgano Ejecutivo</v>
      </c>
      <c r="W1109" s="457"/>
      <c r="X1109" s="245">
        <f t="shared" si="37"/>
        <v>47</v>
      </c>
      <c r="Y1109" s="245" t="str">
        <f>+VLOOKUP(X1109,bd_lista!$A$3:$C$590,3,FALSE)</f>
        <v>Ministerio de Desarrollo Rural y Tierras</v>
      </c>
      <c r="Z1109" s="303"/>
      <c r="AA1109" s="336"/>
    </row>
    <row r="1110" spans="1:27" customFormat="1" ht="15" customHeight="1">
      <c r="A1110" s="32">
        <v>25</v>
      </c>
      <c r="B1110" s="452">
        <f>+A1110</f>
        <v>25</v>
      </c>
      <c r="C1110" s="250" t="str">
        <f>+VLOOKUP(A1110,bd_lista!$A$3:$C$590,3,FALSE)</f>
        <v>Ministerio de la Presidencia</v>
      </c>
      <c r="D1110" s="454" t="str">
        <f>+C1110</f>
        <v>Ministerio de la Presidencia</v>
      </c>
      <c r="E1110" s="250" t="s">
        <v>1311</v>
      </c>
      <c r="F1110" s="246">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6">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6">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6">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6">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6">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6">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6">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6">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6">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6">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6">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6">
        <f t="shared" ca="1" si="34"/>
        <v>0</v>
      </c>
      <c r="S1110" s="246"/>
      <c r="T1110" s="246">
        <f ca="1">+T1111</f>
        <v>2048232.129999999</v>
      </c>
      <c r="U1110" s="245">
        <f t="shared" si="35"/>
        <v>1</v>
      </c>
      <c r="V1110" s="348" t="str">
        <f>+VLOOKUP(A1110,bd_lista!$A$3:$E$590,5,FALSE)</f>
        <v>Órgano Ejecutivo</v>
      </c>
      <c r="W1110" s="456" t="str">
        <f>+V1110</f>
        <v>Órgano Ejecutivo</v>
      </c>
      <c r="X1110" s="245">
        <f t="shared" si="37"/>
        <v>25</v>
      </c>
      <c r="Y1110" s="245" t="str">
        <f>+VLOOKUP(X1110,bd_lista!$A$3:$C$590,3,FALSE)</f>
        <v>Ministerio de la Presidencia</v>
      </c>
      <c r="Z1110" s="305">
        <f>+X1110</f>
        <v>25</v>
      </c>
      <c r="AA1110" s="334" t="str">
        <f>+Y1110</f>
        <v>Ministerio de la Presidencia</v>
      </c>
    </row>
    <row r="1111" spans="1:27" customFormat="1" ht="15" customHeight="1">
      <c r="A1111" s="32">
        <v>25</v>
      </c>
      <c r="B1111" s="453"/>
      <c r="C1111" s="250" t="str">
        <f>+VLOOKUP(A1111,bd_lista!$A$3:$C$590,3,FALSE)</f>
        <v>Ministerio de la Presidencia</v>
      </c>
      <c r="D1111" s="455"/>
      <c r="E1111" s="348" t="s">
        <v>1312</v>
      </c>
      <c r="F1111" s="248">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3633</v>
      </c>
      <c r="G1111" s="248">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8">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2044599.129999999</v>
      </c>
      <c r="I1111" s="248">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8">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8">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8">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8">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8">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8">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8">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8">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8">
        <f t="shared" ca="1" si="34"/>
        <v>2048232.129999999</v>
      </c>
      <c r="S1111" s="248">
        <f ca="1">+R1110+R1111</f>
        <v>2048232.129999999</v>
      </c>
      <c r="T1111" s="248">
        <f ca="1">+S1111</f>
        <v>2048232.129999999</v>
      </c>
      <c r="U1111" s="247">
        <f t="shared" si="35"/>
        <v>2</v>
      </c>
      <c r="V1111" s="348" t="str">
        <f>+VLOOKUP(A1111,bd_lista!$A$3:$E$590,5,FALSE)</f>
        <v>Órgano Ejecutivo</v>
      </c>
      <c r="W1111" s="457"/>
      <c r="X1111" s="245">
        <f t="shared" si="37"/>
        <v>25</v>
      </c>
      <c r="Y1111" s="245" t="str">
        <f>+VLOOKUP(X1111,bd_lista!$A$3:$C$590,3,FALSE)</f>
        <v>Ministerio de la Presidencia</v>
      </c>
      <c r="Z1111" s="303"/>
      <c r="AA1111" s="336"/>
    </row>
    <row r="1112" spans="1:27" customFormat="1" ht="15" customHeight="1">
      <c r="A1112" s="32">
        <v>6</v>
      </c>
      <c r="B1112" s="452">
        <f>+A1112</f>
        <v>6</v>
      </c>
      <c r="C1112" s="250" t="str">
        <f>+VLOOKUP(A1112,bd_lista!$A$3:$C$590,3,FALSE)</f>
        <v>Vicepresidencia del Estado Plurinacional</v>
      </c>
      <c r="D1112" s="454" t="str">
        <f>+C1112</f>
        <v>Vicepresidencia del Estado Plurinacional</v>
      </c>
      <c r="E1112" s="250" t="s">
        <v>1311</v>
      </c>
      <c r="F1112" s="246">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6">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1652391.92</v>
      </c>
      <c r="H1112" s="246">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6">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6">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6">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6">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6">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6">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6">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6">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6">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6">
        <f t="shared" ca="1" si="34"/>
        <v>1652391.92</v>
      </c>
      <c r="S1112" s="246"/>
      <c r="T1112" s="246">
        <f ca="1">+T1113</f>
        <v>1652392.17</v>
      </c>
      <c r="U1112" s="245">
        <f t="shared" si="35"/>
        <v>1</v>
      </c>
      <c r="V1112" s="348" t="str">
        <f>+VLOOKUP(A1112,bd_lista!$A$3:$E$590,5,FALSE)</f>
        <v>Órgano Ejecutivo</v>
      </c>
      <c r="W1112" s="456" t="str">
        <f>+V1112</f>
        <v>Órgano Ejecutivo</v>
      </c>
      <c r="X1112" s="245">
        <f t="shared" si="37"/>
        <v>6</v>
      </c>
      <c r="Y1112" s="245" t="str">
        <f>+VLOOKUP(X1112,bd_lista!$A$3:$C$590,3,FALSE)</f>
        <v>Vicepresidencia del Estado Plurinacional</v>
      </c>
      <c r="Z1112" s="305">
        <f>+X1112</f>
        <v>6</v>
      </c>
      <c r="AA1112" s="334" t="str">
        <f>+Y1112</f>
        <v>Vicepresidencia del Estado Plurinacional</v>
      </c>
    </row>
    <row r="1113" spans="1:27" customFormat="1" ht="15" customHeight="1">
      <c r="A1113" s="32">
        <v>6</v>
      </c>
      <c r="B1113" s="453"/>
      <c r="C1113" s="250" t="str">
        <f>+VLOOKUP(A1113,bd_lista!$A$3:$C$590,3,FALSE)</f>
        <v>Vicepresidencia del Estado Plurinacional</v>
      </c>
      <c r="D1113" s="455"/>
      <c r="E1113" s="348" t="s">
        <v>1312</v>
      </c>
      <c r="F1113" s="248">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0.25</v>
      </c>
      <c r="G1113" s="248">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8">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8">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8">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8">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8">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8">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8">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8">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8">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8">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8">
        <f t="shared" ca="1" si="34"/>
        <v>0.25</v>
      </c>
      <c r="S1113" s="248">
        <f ca="1">+R1112+R1113</f>
        <v>1652392.17</v>
      </c>
      <c r="T1113" s="248">
        <f ca="1">+S1113</f>
        <v>1652392.17</v>
      </c>
      <c r="U1113" s="247">
        <f t="shared" si="35"/>
        <v>2</v>
      </c>
      <c r="V1113" s="348" t="str">
        <f>+VLOOKUP(A1113,bd_lista!$A$3:$E$590,5,FALSE)</f>
        <v>Órgano Ejecutivo</v>
      </c>
      <c r="W1113" s="457"/>
      <c r="X1113" s="245">
        <f t="shared" si="37"/>
        <v>6</v>
      </c>
      <c r="Y1113" s="245" t="str">
        <f>+VLOOKUP(X1113,bd_lista!$A$3:$C$590,3,FALSE)</f>
        <v>Vicepresidencia del Estado Plurinacional</v>
      </c>
      <c r="Z1113" s="303"/>
      <c r="AA1113" s="336"/>
    </row>
    <row r="1114" spans="1:27" customFormat="1" ht="15" customHeight="1">
      <c r="A1114" s="32">
        <v>78</v>
      </c>
      <c r="B1114" s="452">
        <f>+A1114</f>
        <v>78</v>
      </c>
      <c r="C1114" s="250" t="str">
        <f>+VLOOKUP(A1114,bd_lista!$A$3:$C$590,3,FALSE)</f>
        <v>Ministerio de Hidrocarburos y Energías</v>
      </c>
      <c r="D1114" s="454" t="str">
        <f>+C1114</f>
        <v>Ministerio de Hidrocarburos y Energías</v>
      </c>
      <c r="E1114" s="250" t="s">
        <v>1311</v>
      </c>
      <c r="F1114" s="246">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6">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727644.01</v>
      </c>
      <c r="H1114" s="246">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6767.51</v>
      </c>
      <c r="I1114" s="246">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6">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6">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6">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6">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6">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6">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6">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6">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6">
        <f t="shared" ca="1" si="34"/>
        <v>734411.52</v>
      </c>
      <c r="S1114" s="246"/>
      <c r="T1114" s="246">
        <f ca="1">+T1115</f>
        <v>743176.6</v>
      </c>
      <c r="U1114" s="245">
        <f t="shared" si="35"/>
        <v>1</v>
      </c>
      <c r="V1114" s="348" t="str">
        <f>+VLOOKUP(A1114,bd_lista!$A$3:$E$590,5,FALSE)</f>
        <v>Órgano Ejecutivo</v>
      </c>
      <c r="W1114" s="456" t="str">
        <f>+V1114</f>
        <v>Órgano Ejecutivo</v>
      </c>
      <c r="X1114" s="245">
        <f t="shared" si="37"/>
        <v>78</v>
      </c>
      <c r="Y1114" s="245" t="str">
        <f>+VLOOKUP(X1114,bd_lista!$A$3:$C$590,3,FALSE)</f>
        <v>Ministerio de Hidrocarburos y Energías</v>
      </c>
      <c r="Z1114" s="305">
        <f>+X1114</f>
        <v>78</v>
      </c>
      <c r="AA1114" s="334" t="str">
        <f>+Y1114</f>
        <v>Ministerio de Hidrocarburos y Energías</v>
      </c>
    </row>
    <row r="1115" spans="1:27" customFormat="1" ht="15" customHeight="1">
      <c r="A1115" s="32">
        <v>78</v>
      </c>
      <c r="B1115" s="453"/>
      <c r="C1115" s="250" t="str">
        <f>+VLOOKUP(A1115,bd_lista!$A$3:$C$590,3,FALSE)</f>
        <v>Ministerio de Hidrocarburos y Energías</v>
      </c>
      <c r="D1115" s="455"/>
      <c r="E1115" s="348" t="s">
        <v>1312</v>
      </c>
      <c r="F1115" s="248">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8">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7662.85</v>
      </c>
      <c r="H1115" s="248">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1102.23</v>
      </c>
      <c r="I1115" s="248">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8">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8">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8">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8">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8">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8">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8">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8">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8">
        <f t="shared" ca="1" si="34"/>
        <v>8765.08</v>
      </c>
      <c r="S1115" s="248">
        <f ca="1">+R1114+R1115</f>
        <v>743176.6</v>
      </c>
      <c r="T1115" s="248">
        <f ca="1">+S1115</f>
        <v>743176.6</v>
      </c>
      <c r="U1115" s="247">
        <f t="shared" si="35"/>
        <v>2</v>
      </c>
      <c r="V1115" s="348" t="str">
        <f>+VLOOKUP(A1115,bd_lista!$A$3:$E$590,5,FALSE)</f>
        <v>Órgano Ejecutivo</v>
      </c>
      <c r="W1115" s="457"/>
      <c r="X1115" s="245">
        <f t="shared" si="37"/>
        <v>78</v>
      </c>
      <c r="Y1115" s="245" t="str">
        <f>+VLOOKUP(X1115,bd_lista!$A$3:$C$590,3,FALSE)</f>
        <v>Ministerio de Hidrocarburos y Energías</v>
      </c>
      <c r="Z1115" s="303"/>
      <c r="AA1115" s="336"/>
    </row>
    <row r="1116" spans="1:27" customFormat="1" ht="15" customHeight="1">
      <c r="A1116" s="32">
        <v>70</v>
      </c>
      <c r="B1116" s="452">
        <f>+A1116</f>
        <v>70</v>
      </c>
      <c r="C1116" s="250" t="str">
        <f>+VLOOKUP(A1116,bd_lista!$A$3:$C$590,3,FALSE)</f>
        <v>Ministerio de Trabajo, Empleo y Previsión Social</v>
      </c>
      <c r="D1116" s="454" t="str">
        <f>+C1116</f>
        <v>Ministerio de Trabajo, Empleo y Previsión Social</v>
      </c>
      <c r="E1116" s="250" t="s">
        <v>1311</v>
      </c>
      <c r="F1116" s="246">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6">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6">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6">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6">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6">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6">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6">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6">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6">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6">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6">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6">
        <f t="shared" ref="R1116:R1179" ca="1" si="38">+SUM(F1116:Q1116)</f>
        <v>0</v>
      </c>
      <c r="S1116" s="246"/>
      <c r="T1116" s="246">
        <f ca="1">+T1117</f>
        <v>722331.29</v>
      </c>
      <c r="U1116" s="245">
        <f t="shared" ref="U1116:U1141" si="39">+IF(E1116="Débitos",1,2)</f>
        <v>1</v>
      </c>
      <c r="V1116" s="348" t="str">
        <f>+VLOOKUP(A1116,bd_lista!$A$3:$E$590,5,FALSE)</f>
        <v>Órgano Ejecutivo</v>
      </c>
      <c r="W1116" s="456" t="str">
        <f>+V1116</f>
        <v>Órgano Ejecutivo</v>
      </c>
      <c r="X1116" s="245">
        <f t="shared" si="37"/>
        <v>70</v>
      </c>
      <c r="Y1116" s="245" t="str">
        <f>+VLOOKUP(X1116,bd_lista!$A$3:$C$590,3,FALSE)</f>
        <v>Ministerio de Trabajo, Empleo y Previsión Social</v>
      </c>
      <c r="Z1116" s="305">
        <f>+X1116</f>
        <v>70</v>
      </c>
      <c r="AA1116" s="334" t="str">
        <f>+Y1116</f>
        <v>Ministerio de Trabajo, Empleo y Previsión Social</v>
      </c>
    </row>
    <row r="1117" spans="1:27" customFormat="1" ht="15" customHeight="1">
      <c r="A1117" s="32">
        <v>70</v>
      </c>
      <c r="B1117" s="453"/>
      <c r="C1117" s="250" t="str">
        <f>+VLOOKUP(A1117,bd_lista!$A$3:$C$590,3,FALSE)</f>
        <v>Ministerio de Trabajo, Empleo y Previsión Social</v>
      </c>
      <c r="D1117" s="455"/>
      <c r="E1117" s="348" t="s">
        <v>1312</v>
      </c>
      <c r="F1117" s="248">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8">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8">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722331.29</v>
      </c>
      <c r="I1117" s="248">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8">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8">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8">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8">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8">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8">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8">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8">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8">
        <f t="shared" ca="1" si="38"/>
        <v>722331.29</v>
      </c>
      <c r="S1117" s="248">
        <f ca="1">+R1116+R1117</f>
        <v>722331.29</v>
      </c>
      <c r="T1117" s="248">
        <f ca="1">+S1117</f>
        <v>722331.29</v>
      </c>
      <c r="U1117" s="247">
        <f t="shared" si="39"/>
        <v>2</v>
      </c>
      <c r="V1117" s="348" t="str">
        <f>+VLOOKUP(A1117,bd_lista!$A$3:$E$590,5,FALSE)</f>
        <v>Órgano Ejecutivo</v>
      </c>
      <c r="W1117" s="457"/>
      <c r="X1117" s="245">
        <f t="shared" si="37"/>
        <v>70</v>
      </c>
      <c r="Y1117" s="245" t="str">
        <f>+VLOOKUP(X1117,bd_lista!$A$3:$C$590,3,FALSE)</f>
        <v>Ministerio de Trabajo, Empleo y Previsión Social</v>
      </c>
      <c r="Z1117" s="303"/>
      <c r="AA1117" s="336"/>
    </row>
    <row r="1118" spans="1:27" customFormat="1" ht="15" customHeight="1">
      <c r="A1118" s="32">
        <v>16</v>
      </c>
      <c r="B1118" s="452">
        <f>+A1118</f>
        <v>16</v>
      </c>
      <c r="C1118" s="250" t="str">
        <f>+VLOOKUP(A1118,bd_lista!$A$3:$C$590,3,FALSE)</f>
        <v>Ministerio de Educación</v>
      </c>
      <c r="D1118" s="454" t="str">
        <f>+C1118</f>
        <v>Ministerio de Educación</v>
      </c>
      <c r="E1118" s="250" t="s">
        <v>1311</v>
      </c>
      <c r="F1118" s="246">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6">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6">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2985.67</v>
      </c>
      <c r="I1118" s="246">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6">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6">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6">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6">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6">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6">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6">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6">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6">
        <f t="shared" ca="1" si="38"/>
        <v>2985.67</v>
      </c>
      <c r="S1118" s="246"/>
      <c r="T1118" s="246">
        <f ca="1">+T1119</f>
        <v>375223.27999999997</v>
      </c>
      <c r="U1118" s="245">
        <f t="shared" si="39"/>
        <v>1</v>
      </c>
      <c r="V1118" s="348" t="str">
        <f>+VLOOKUP(A1118,bd_lista!$A$3:$E$590,5,FALSE)</f>
        <v>Órgano Ejecutivo</v>
      </c>
      <c r="W1118" s="456" t="str">
        <f>+V1118</f>
        <v>Órgano Ejecutivo</v>
      </c>
      <c r="X1118" s="245">
        <f t="shared" si="37"/>
        <v>16</v>
      </c>
      <c r="Y1118" s="245" t="str">
        <f>+VLOOKUP(X1118,bd_lista!$A$3:$C$590,3,FALSE)</f>
        <v>Ministerio de Educación</v>
      </c>
      <c r="Z1118" s="305">
        <f>+X1118</f>
        <v>16</v>
      </c>
      <c r="AA1118" s="334" t="str">
        <f>+Y1118</f>
        <v>Ministerio de Educación</v>
      </c>
    </row>
    <row r="1119" spans="1:27" customFormat="1" ht="15" customHeight="1">
      <c r="A1119" s="32">
        <v>16</v>
      </c>
      <c r="B1119" s="453"/>
      <c r="C1119" s="250" t="str">
        <f>+VLOOKUP(A1119,bd_lista!$A$3:$C$590,3,FALSE)</f>
        <v>Ministerio de Educación</v>
      </c>
      <c r="D1119" s="455"/>
      <c r="E1119" s="348" t="s">
        <v>1312</v>
      </c>
      <c r="F1119" s="248">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8">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3000</v>
      </c>
      <c r="H1119" s="248">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369237.61</v>
      </c>
      <c r="I1119" s="248">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8">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8">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8">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8">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8">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8">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8">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8">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8">
        <f t="shared" ca="1" si="38"/>
        <v>372237.61</v>
      </c>
      <c r="S1119" s="248">
        <f ca="1">+R1118+R1119</f>
        <v>375223.27999999997</v>
      </c>
      <c r="T1119" s="248">
        <f ca="1">+S1119</f>
        <v>375223.27999999997</v>
      </c>
      <c r="U1119" s="247">
        <f t="shared" si="39"/>
        <v>2</v>
      </c>
      <c r="V1119" s="348" t="str">
        <f>+VLOOKUP(A1119,bd_lista!$A$3:$E$590,5,FALSE)</f>
        <v>Órgano Ejecutivo</v>
      </c>
      <c r="W1119" s="457"/>
      <c r="X1119" s="245">
        <f t="shared" si="37"/>
        <v>16</v>
      </c>
      <c r="Y1119" s="245" t="str">
        <f>+VLOOKUP(X1119,bd_lista!$A$3:$C$590,3,FALSE)</f>
        <v>Ministerio de Educación</v>
      </c>
      <c r="Z1119" s="303"/>
      <c r="AA1119" s="336"/>
    </row>
    <row r="1120" spans="1:27" customFormat="1" ht="15" customHeight="1">
      <c r="A1120" s="32">
        <v>15</v>
      </c>
      <c r="B1120" s="452">
        <f>+A1120</f>
        <v>15</v>
      </c>
      <c r="C1120" s="250" t="str">
        <f>+VLOOKUP(A1120,bd_lista!$A$3:$C$590,3,FALSE)</f>
        <v>Ministerio de Gobierno</v>
      </c>
      <c r="D1120" s="454" t="str">
        <f>+C1120</f>
        <v>Ministerio de Gobierno</v>
      </c>
      <c r="E1120" s="250" t="s">
        <v>1311</v>
      </c>
      <c r="F1120" s="246">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6">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6">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6">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6">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6">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6">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6">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6">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6">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6">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6">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6">
        <f t="shared" ca="1" si="38"/>
        <v>0</v>
      </c>
      <c r="S1120" s="246"/>
      <c r="T1120" s="246">
        <f ca="1">+T1121</f>
        <v>252400.64999999997</v>
      </c>
      <c r="U1120" s="245">
        <f t="shared" si="39"/>
        <v>1</v>
      </c>
      <c r="V1120" s="348" t="str">
        <f>+VLOOKUP(A1120,bd_lista!$A$3:$E$590,5,FALSE)</f>
        <v>Órgano Ejecutivo</v>
      </c>
      <c r="W1120" s="456" t="str">
        <f>+V1120</f>
        <v>Órgano Ejecutivo</v>
      </c>
      <c r="X1120" s="245">
        <f t="shared" si="37"/>
        <v>15</v>
      </c>
      <c r="Y1120" s="245" t="str">
        <f>+VLOOKUP(X1120,bd_lista!$A$3:$C$590,3,FALSE)</f>
        <v>Ministerio de Gobierno</v>
      </c>
      <c r="Z1120" s="305">
        <f>+X1120</f>
        <v>15</v>
      </c>
      <c r="AA1120" s="334" t="str">
        <f>+Y1120</f>
        <v>Ministerio de Gobierno</v>
      </c>
    </row>
    <row r="1121" spans="1:27" customFormat="1" ht="15" customHeight="1">
      <c r="A1121" s="32">
        <v>15</v>
      </c>
      <c r="B1121" s="453"/>
      <c r="C1121" s="250" t="str">
        <f>+VLOOKUP(A1121,bd_lista!$A$3:$C$590,3,FALSE)</f>
        <v>Ministerio de Gobierno</v>
      </c>
      <c r="D1121" s="455"/>
      <c r="E1121" s="348" t="s">
        <v>1312</v>
      </c>
      <c r="F1121" s="248">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5949.75</v>
      </c>
      <c r="G1121" s="248">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198283.34999999998</v>
      </c>
      <c r="H1121" s="248">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48167.549999999996</v>
      </c>
      <c r="I1121" s="248">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8">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8">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8">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8">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8">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8">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8">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8">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8">
        <f t="shared" ca="1" si="38"/>
        <v>252400.64999999997</v>
      </c>
      <c r="S1121" s="248">
        <f ca="1">+R1120+R1121</f>
        <v>252400.64999999997</v>
      </c>
      <c r="T1121" s="248">
        <f ca="1">+S1121</f>
        <v>252400.64999999997</v>
      </c>
      <c r="U1121" s="247">
        <f t="shared" si="39"/>
        <v>2</v>
      </c>
      <c r="V1121" s="348" t="str">
        <f>+VLOOKUP(A1121,bd_lista!$A$3:$E$590,5,FALSE)</f>
        <v>Órgano Ejecutivo</v>
      </c>
      <c r="W1121" s="457"/>
      <c r="X1121" s="245">
        <f t="shared" si="37"/>
        <v>15</v>
      </c>
      <c r="Y1121" s="245" t="str">
        <f>+VLOOKUP(X1121,bd_lista!$A$3:$C$590,3,FALSE)</f>
        <v>Ministerio de Gobierno</v>
      </c>
      <c r="Z1121" s="303"/>
      <c r="AA1121" s="336"/>
    </row>
    <row r="1122" spans="1:27" customFormat="1" ht="15" hidden="1" customHeight="1">
      <c r="A1122" s="32">
        <v>634</v>
      </c>
      <c r="B1122" s="452">
        <f>+A1122</f>
        <v>634</v>
      </c>
      <c r="C1122" s="250" t="str">
        <f>+VLOOKUP(A1122,bd_lista!$A$3:$C$590,3,FALSE)</f>
        <v>Empresa Púb. Deptal. Hotel Terminal-Terminal de Buses Oruro</v>
      </c>
      <c r="D1122" s="454" t="str">
        <f>+C1122</f>
        <v>Empresa Púb. Deptal. Hotel Terminal-Terminal de Buses Oruro</v>
      </c>
      <c r="E1122" s="250" t="s">
        <v>1311</v>
      </c>
      <c r="F1122" s="246">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6">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6">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6">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6">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6">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6">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6">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6">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6">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6">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6">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6">
        <f t="shared" ca="1" si="38"/>
        <v>0</v>
      </c>
      <c r="S1122" s="253"/>
      <c r="T1122" s="246">
        <f ca="1">+T1123</f>
        <v>0</v>
      </c>
      <c r="U1122" s="245">
        <f t="shared" si="39"/>
        <v>1</v>
      </c>
      <c r="V1122" s="348" t="str">
        <f>+VLOOKUP(A1122,bd_lista!$A$3:$E$590,5,FALSE)</f>
        <v>Empresas Nacionales</v>
      </c>
      <c r="W1122" s="456" t="str">
        <f>+V1122</f>
        <v>Empresas Nacionales</v>
      </c>
      <c r="X1122" s="245">
        <f>+VLOOKUP(A1122,[2]Sheet1!$A$13:$D$744,4,FALSE)</f>
        <v>0</v>
      </c>
      <c r="Y1122" s="245" t="e">
        <f>+VLOOKUP(X1122,bd_lista!$A$3:$C$590,3,FALSE)</f>
        <v>#N/A</v>
      </c>
      <c r="Z1122" s="305">
        <f>+X1122</f>
        <v>0</v>
      </c>
      <c r="AA1122" s="334" t="e">
        <f>+Y1122</f>
        <v>#N/A</v>
      </c>
    </row>
    <row r="1123" spans="1:27" customFormat="1" ht="15" hidden="1" customHeight="1">
      <c r="A1123" s="32">
        <v>634</v>
      </c>
      <c r="B1123" s="453"/>
      <c r="C1123" s="250" t="str">
        <f>+VLOOKUP(A1123,bd_lista!$A$3:$C$590,3,FALSE)</f>
        <v>Empresa Púb. Deptal. Hotel Terminal-Terminal de Buses Oruro</v>
      </c>
      <c r="D1123" s="455"/>
      <c r="E1123" s="348" t="s">
        <v>1312</v>
      </c>
      <c r="F1123" s="248">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8">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8">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8">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8">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8">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8">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8">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8">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8">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8">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8">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8">
        <f t="shared" ca="1" si="38"/>
        <v>0</v>
      </c>
      <c r="S1123" s="265">
        <f ca="1">+R1122+R1123</f>
        <v>0</v>
      </c>
      <c r="T1123" s="248">
        <f ca="1">+S1123</f>
        <v>0</v>
      </c>
      <c r="U1123" s="247">
        <f t="shared" si="39"/>
        <v>2</v>
      </c>
      <c r="V1123" s="348" t="str">
        <f>+VLOOKUP(A1123,bd_lista!$A$3:$E$590,5,FALSE)</f>
        <v>Empresas Nacionales</v>
      </c>
      <c r="W1123" s="457"/>
      <c r="X1123" s="245">
        <f>+VLOOKUP(A1123,[2]Sheet1!$A$13:$D$744,4,FALSE)</f>
        <v>0</v>
      </c>
      <c r="Y1123" s="245" t="e">
        <f>+VLOOKUP(X1123,bd_lista!$A$3:$C$590,3,FALSE)</f>
        <v>#N/A</v>
      </c>
      <c r="Z1123" s="303"/>
      <c r="AA1123" s="336"/>
    </row>
    <row r="1124" spans="1:27" customFormat="1" ht="15" customHeight="1">
      <c r="A1124" s="32">
        <v>53</v>
      </c>
      <c r="B1124" s="452">
        <f>+A1124</f>
        <v>53</v>
      </c>
      <c r="C1124" s="250" t="str">
        <f>+VLOOKUP(A1124,bd_lista!$A$3:$C$590,3,FALSE)</f>
        <v>Ministerio de Culturas, Descolonización y Despatriarcalización</v>
      </c>
      <c r="D1124" s="454" t="str">
        <f>+C1124</f>
        <v>Ministerio de Culturas, Descolonización y Despatriarcalización</v>
      </c>
      <c r="E1124" s="250" t="s">
        <v>1311</v>
      </c>
      <c r="F1124" s="246">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6">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6">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6">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6">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6">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6">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6">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6">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6">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6">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6">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6">
        <f t="shared" ca="1" si="38"/>
        <v>0</v>
      </c>
      <c r="S1124" s="246"/>
      <c r="T1124" s="246">
        <f ca="1">+T1125</f>
        <v>18303.439999999999</v>
      </c>
      <c r="U1124" s="245">
        <f t="shared" si="39"/>
        <v>1</v>
      </c>
      <c r="V1124" s="348" t="str">
        <f>+VLOOKUP(A1124,bd_lista!$A$3:$E$590,5,FALSE)</f>
        <v>Órgano Ejecutivo</v>
      </c>
      <c r="W1124" s="456" t="str">
        <f>+V1124</f>
        <v>Órgano Ejecutivo</v>
      </c>
      <c r="X1124" s="245">
        <v>53</v>
      </c>
      <c r="Y1124" s="245" t="str">
        <f>+VLOOKUP(X1124,bd_lista!$A$3:$C$590,3,FALSE)</f>
        <v>Ministerio de Culturas, Descolonización y Despatriarcalización</v>
      </c>
      <c r="Z1124" s="305">
        <f>+X1124</f>
        <v>53</v>
      </c>
      <c r="AA1124" s="334" t="str">
        <f>+Y1124</f>
        <v>Ministerio de Culturas, Descolonización y Despatriarcalización</v>
      </c>
    </row>
    <row r="1125" spans="1:27" customFormat="1" ht="15" customHeight="1">
      <c r="A1125" s="32">
        <v>53</v>
      </c>
      <c r="B1125" s="453"/>
      <c r="C1125" s="250" t="str">
        <f>+VLOOKUP(A1125,bd_lista!$A$3:$C$590,3,FALSE)</f>
        <v>Ministerio de Culturas, Descolonización y Despatriarcalización</v>
      </c>
      <c r="D1125" s="455"/>
      <c r="E1125" s="348" t="s">
        <v>1312</v>
      </c>
      <c r="F1125" s="248">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8">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8">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18303.439999999999</v>
      </c>
      <c r="I1125" s="248">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8">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8">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8">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8">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8">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8">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8">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8">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8">
        <f t="shared" ca="1" si="38"/>
        <v>18303.439999999999</v>
      </c>
      <c r="S1125" s="248">
        <f ca="1">+R1124+R1125</f>
        <v>18303.439999999999</v>
      </c>
      <c r="T1125" s="248">
        <f ca="1">+S1125</f>
        <v>18303.439999999999</v>
      </c>
      <c r="U1125" s="247">
        <f t="shared" si="39"/>
        <v>2</v>
      </c>
      <c r="V1125" s="348" t="str">
        <f>+VLOOKUP(A1125,bd_lista!$A$3:$E$590,5,FALSE)</f>
        <v>Órgano Ejecutivo</v>
      </c>
      <c r="W1125" s="457"/>
      <c r="X1125" s="245">
        <v>53</v>
      </c>
      <c r="Y1125" s="245" t="str">
        <f>+VLOOKUP(X1125,bd_lista!$A$3:$C$590,3,FALSE)</f>
        <v>Ministerio de Culturas, Descolonización y Despatriarcalización</v>
      </c>
      <c r="Z1125" s="303"/>
      <c r="AA1125" s="336"/>
    </row>
    <row r="1126" spans="1:27" customFormat="1" ht="15" customHeight="1">
      <c r="A1126" s="32">
        <v>30</v>
      </c>
      <c r="B1126" s="452">
        <f>+A1126</f>
        <v>30</v>
      </c>
      <c r="C1126" s="250" t="str">
        <f>+VLOOKUP(A1126,bd_lista!$A$3:$C$590,3,FALSE)</f>
        <v>Ministerio de Justicia y Transparencia Institucional</v>
      </c>
      <c r="D1126" s="454" t="str">
        <f>+C1126</f>
        <v>Ministerio de Justicia y Transparencia Institucional</v>
      </c>
      <c r="E1126" s="250" t="s">
        <v>1311</v>
      </c>
      <c r="F1126" s="246">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46">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46">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46">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6">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6">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6">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6">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6">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6">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6">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6">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6">
        <f t="shared" ca="1" si="38"/>
        <v>0</v>
      </c>
      <c r="S1126" s="246"/>
      <c r="T1126" s="246">
        <f ca="1">+T1127</f>
        <v>5937.84</v>
      </c>
      <c r="U1126" s="245">
        <f t="shared" si="39"/>
        <v>1</v>
      </c>
      <c r="V1126" s="348" t="str">
        <f>+VLOOKUP(A1126,bd_lista!$A$3:$E$590,5,FALSE)</f>
        <v>Órgano Ejecutivo</v>
      </c>
      <c r="W1126" s="456" t="str">
        <f>+V1126</f>
        <v>Órgano Ejecutivo</v>
      </c>
      <c r="X1126" s="245">
        <f>+A1126</f>
        <v>30</v>
      </c>
      <c r="Y1126" s="245" t="str">
        <f>+VLOOKUP(X1126,bd_lista!$A$3:$C$590,3,FALSE)</f>
        <v>Ministerio de Justicia y Transparencia Institucional</v>
      </c>
      <c r="Z1126" s="305">
        <f>+X1126</f>
        <v>30</v>
      </c>
      <c r="AA1126" s="334" t="str">
        <f>+Y1126</f>
        <v>Ministerio de Justicia y Transparencia Institucional</v>
      </c>
    </row>
    <row r="1127" spans="1:27" customFormat="1" ht="15" customHeight="1">
      <c r="A1127" s="32">
        <v>30</v>
      </c>
      <c r="B1127" s="453"/>
      <c r="C1127" s="250" t="str">
        <f>+VLOOKUP(A1127,bd_lista!$A$3:$C$590,3,FALSE)</f>
        <v>Ministerio de Justicia y Transparencia Institucional</v>
      </c>
      <c r="D1127" s="455"/>
      <c r="E1127" s="348" t="s">
        <v>1312</v>
      </c>
      <c r="F1127" s="248">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48">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1459</v>
      </c>
      <c r="H1127" s="248">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4478.84</v>
      </c>
      <c r="I1127" s="248">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8">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8">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8">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8">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8">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8">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8">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8">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8">
        <f t="shared" ca="1" si="38"/>
        <v>5937.84</v>
      </c>
      <c r="S1127" s="248">
        <f ca="1">+R1126+R1127</f>
        <v>5937.84</v>
      </c>
      <c r="T1127" s="248">
        <f ca="1">+S1127</f>
        <v>5937.84</v>
      </c>
      <c r="U1127" s="247">
        <f t="shared" si="39"/>
        <v>2</v>
      </c>
      <c r="V1127" s="348" t="str">
        <f>+VLOOKUP(A1127,bd_lista!$A$3:$E$590,5,FALSE)</f>
        <v>Órgano Ejecutivo</v>
      </c>
      <c r="W1127" s="457"/>
      <c r="X1127" s="245">
        <f>+A1127</f>
        <v>30</v>
      </c>
      <c r="Y1127" s="245" t="str">
        <f>+VLOOKUP(X1127,bd_lista!$A$3:$C$590,3,FALSE)</f>
        <v>Ministerio de Justicia y Transparencia Institucional</v>
      </c>
      <c r="Z1127" s="303"/>
      <c r="AA1127" s="336"/>
    </row>
    <row r="1128" spans="1:27" customFormat="1" ht="15" hidden="1" customHeight="1">
      <c r="A1128" s="32">
        <v>633</v>
      </c>
      <c r="B1128" s="452">
        <f>+A1128</f>
        <v>633</v>
      </c>
      <c r="C1128" s="250" t="str">
        <f>+VLOOKUP(A1128,bd_lista!$A$3:$C$590,3,FALSE)</f>
        <v>Empresa Misicuni</v>
      </c>
      <c r="D1128" s="454" t="str">
        <f>+C1128</f>
        <v>Empresa Misicuni</v>
      </c>
      <c r="E1128" s="250" t="s">
        <v>1311</v>
      </c>
      <c r="F1128" s="246">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6">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6">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6">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6">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6">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6">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6">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6">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6">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6">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6">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6">
        <f t="shared" ca="1" si="38"/>
        <v>0</v>
      </c>
      <c r="S1128" s="253"/>
      <c r="T1128" s="246">
        <f ca="1">+T1129</f>
        <v>0</v>
      </c>
      <c r="U1128" s="245">
        <f t="shared" si="39"/>
        <v>1</v>
      </c>
      <c r="V1128" s="348" t="str">
        <f>+VLOOKUP(A1128,bd_lista!$A$3:$E$590,5,FALSE)</f>
        <v>Empresas Nacionales</v>
      </c>
      <c r="W1128" s="456" t="str">
        <f>+V1128</f>
        <v>Empresas Nacionales</v>
      </c>
      <c r="X1128" s="245">
        <f>+VLOOKUP(A1128,[2]Sheet1!$A$13:$D$744,4,FALSE)</f>
        <v>86</v>
      </c>
      <c r="Y1128" s="245" t="str">
        <f>+VLOOKUP(X1128,bd_lista!$A$3:$C$590,3,FALSE)</f>
        <v>Ministerio de Medio Ambiente y Agua</v>
      </c>
      <c r="Z1128" s="305">
        <f>+X1128</f>
        <v>86</v>
      </c>
      <c r="AA1128" s="306" t="str">
        <f>+Y1128</f>
        <v>Ministerio de Medio Ambiente y Agua</v>
      </c>
    </row>
    <row r="1129" spans="1:27" customFormat="1" ht="15" hidden="1" customHeight="1">
      <c r="A1129" s="32">
        <v>633</v>
      </c>
      <c r="B1129" s="453"/>
      <c r="C1129" s="250" t="str">
        <f>+VLOOKUP(A1129,bd_lista!$A$3:$C$590,3,FALSE)</f>
        <v>Empresa Misicuni</v>
      </c>
      <c r="D1129" s="455"/>
      <c r="E1129" s="348" t="s">
        <v>1312</v>
      </c>
      <c r="F1129" s="248">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8">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8">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8">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8">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8">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8">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8">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8">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8">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8">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8">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8">
        <f t="shared" ca="1" si="38"/>
        <v>0</v>
      </c>
      <c r="S1129" s="265">
        <f ca="1">+R1128+R1129</f>
        <v>0</v>
      </c>
      <c r="T1129" s="248">
        <f ca="1">+S1129</f>
        <v>0</v>
      </c>
      <c r="U1129" s="247">
        <f t="shared" si="39"/>
        <v>2</v>
      </c>
      <c r="V1129" s="348" t="str">
        <f>+VLOOKUP(A1129,bd_lista!$A$3:$E$590,5,FALSE)</f>
        <v>Empresas Nacionales</v>
      </c>
      <c r="W1129" s="457"/>
      <c r="X1129" s="245">
        <f>+VLOOKUP(A1129,[2]Sheet1!$A$13:$D$744,4,FALSE)</f>
        <v>86</v>
      </c>
      <c r="Y1129" s="245" t="str">
        <f>+VLOOKUP(X1129,bd_lista!$A$3:$C$590,3,FALSE)</f>
        <v>Ministerio de Medio Ambiente y Agua</v>
      </c>
      <c r="Z1129" s="303"/>
      <c r="AA1129" s="304"/>
    </row>
    <row r="1130" spans="1:27" customFormat="1" ht="15" customHeight="1">
      <c r="A1130" s="280" t="s">
        <v>539</v>
      </c>
      <c r="B1130" s="452" t="s">
        <v>539</v>
      </c>
      <c r="C1130" s="250" t="str">
        <f>+VLOOKUP(A1130,bd_lista!$A$3:$C$590,3,FALSE)</f>
        <v>Dirección General de Programación y Operaciones del Tesoro</v>
      </c>
      <c r="D1130" s="454" t="str">
        <f>+C1130</f>
        <v>Dirección General de Programación y Operaciones del Tesoro</v>
      </c>
      <c r="E1130" s="250" t="s">
        <v>1311</v>
      </c>
      <c r="F1130" s="246">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363.71</v>
      </c>
      <c r="G1130" s="246">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6">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1454.65</v>
      </c>
      <c r="I1130" s="246">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6">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6">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6">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6">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6">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6">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6">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6">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6">
        <f t="shared" ca="1" si="38"/>
        <v>1818.3600000000001</v>
      </c>
      <c r="S1130" s="246"/>
      <c r="T1130" s="246">
        <f ca="1">+T1131</f>
        <v>1818.3600000000001</v>
      </c>
      <c r="U1130" s="245">
        <f t="shared" si="39"/>
        <v>1</v>
      </c>
      <c r="V1130" s="348" t="str">
        <f>+VLOOKUP(A1130,bd_lista!$A$3:$E$590,5,FALSE)</f>
        <v>Órgano Ejecutivo</v>
      </c>
      <c r="W1130" s="456" t="str">
        <f>+V1130</f>
        <v>Órgano Ejecutivo</v>
      </c>
      <c r="X1130" s="245">
        <v>99</v>
      </c>
      <c r="Y1130" s="245" t="s">
        <v>1384</v>
      </c>
      <c r="Z1130" s="305">
        <f>+X1130</f>
        <v>99</v>
      </c>
      <c r="AA1130" s="334" t="str">
        <f>+Y1130</f>
        <v>Tesoro General de la Nación</v>
      </c>
    </row>
    <row r="1131" spans="1:27" customFormat="1" ht="15" customHeight="1">
      <c r="A1131" s="280" t="s">
        <v>539</v>
      </c>
      <c r="B1131" s="453"/>
      <c r="C1131" s="250" t="str">
        <f>+VLOOKUP(A1131,bd_lista!$A$3:$C$590,3,FALSE)</f>
        <v>Dirección General de Programación y Operaciones del Tesoro</v>
      </c>
      <c r="D1131" s="455"/>
      <c r="E1131" s="348" t="s">
        <v>1312</v>
      </c>
      <c r="F1131" s="248">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48">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48">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8">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8">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8">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8">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8">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8">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8">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8">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8">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8">
        <f t="shared" ca="1" si="38"/>
        <v>0</v>
      </c>
      <c r="S1131" s="248">
        <f ca="1">+R1130+R1131</f>
        <v>1818.3600000000001</v>
      </c>
      <c r="T1131" s="248">
        <f ca="1">+S1131</f>
        <v>1818.3600000000001</v>
      </c>
      <c r="U1131" s="247">
        <f t="shared" si="39"/>
        <v>2</v>
      </c>
      <c r="V1131" s="348" t="str">
        <f>+VLOOKUP(A1131,bd_lista!$A$3:$E$590,5,FALSE)</f>
        <v>Órgano Ejecutivo</v>
      </c>
      <c r="W1131" s="457"/>
      <c r="X1131" s="245">
        <v>99</v>
      </c>
      <c r="Y1131" s="245" t="s">
        <v>1384</v>
      </c>
      <c r="Z1131" s="303"/>
      <c r="AA1131" s="336"/>
    </row>
    <row r="1132" spans="1:27" customFormat="1" ht="15" hidden="1" customHeight="1">
      <c r="A1132" s="32">
        <v>592</v>
      </c>
      <c r="B1132" s="295">
        <f>+A1132</f>
        <v>592</v>
      </c>
      <c r="C1132" s="250" t="str">
        <f>+VLOOKUP(A1132,bd_lista!$A$3:$C$590,3,FALSE)</f>
        <v>Empresa Estatal "Boliviana de Turismo"</v>
      </c>
      <c r="D1132" s="347" t="str">
        <f>+C1132</f>
        <v>Empresa Estatal "Boliviana de Turismo"</v>
      </c>
      <c r="E1132" s="250" t="s">
        <v>1311</v>
      </c>
      <c r="F1132" s="246">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6">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6">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6">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6">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6">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6">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6">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6">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6">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6">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6">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6">
        <f t="shared" ca="1" si="38"/>
        <v>0</v>
      </c>
      <c r="S1132" s="269"/>
      <c r="T1132" s="246">
        <f ca="1">+T1133</f>
        <v>0</v>
      </c>
      <c r="U1132" s="245">
        <f t="shared" si="39"/>
        <v>1</v>
      </c>
      <c r="V1132" s="348" t="str">
        <f>+VLOOKUP(A1132,bd_lista!$A$3:$E$590,5,FALSE)</f>
        <v>Empresas Nacionales</v>
      </c>
      <c r="W1132" s="347" t="str">
        <f>+V1132</f>
        <v>Empresas Nacionales</v>
      </c>
      <c r="X1132" s="245">
        <v>53</v>
      </c>
      <c r="Y1132" s="245" t="str">
        <f>+VLOOKUP(X1132,bd_lista!$A$3:$C$590,3,FALSE)</f>
        <v>Ministerio de Culturas, Descolonización y Despatriarcalización</v>
      </c>
      <c r="Z1132" s="305">
        <f>+X1132</f>
        <v>53</v>
      </c>
      <c r="AA1132" s="306" t="str">
        <f>+Y1132</f>
        <v>Ministerio de Culturas, Descolonización y Despatriarcalización</v>
      </c>
    </row>
    <row r="1133" spans="1:27" customFormat="1" ht="15" hidden="1" customHeight="1">
      <c r="A1133" s="32">
        <v>592</v>
      </c>
      <c r="B1133" s="296"/>
      <c r="C1133" s="250" t="str">
        <f>+VLOOKUP(A1133,bd_lista!$A$3:$C$590,3,FALSE)</f>
        <v>Empresa Estatal "Boliviana de Turismo"</v>
      </c>
      <c r="D1133" s="348"/>
      <c r="E1133" s="348" t="s">
        <v>1312</v>
      </c>
      <c r="F1133" s="248">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8">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8">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8">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8">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8">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8">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8">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8">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8">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8">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8">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8">
        <f t="shared" ca="1" si="38"/>
        <v>0</v>
      </c>
      <c r="S1133" s="268">
        <f ca="1">+R1132+R1133</f>
        <v>0</v>
      </c>
      <c r="T1133" s="248">
        <f ca="1">+S1133</f>
        <v>0</v>
      </c>
      <c r="U1133" s="247">
        <f t="shared" si="39"/>
        <v>2</v>
      </c>
      <c r="V1133" s="348" t="str">
        <f>+VLOOKUP(A1133,bd_lista!$A$3:$E$590,5,FALSE)</f>
        <v>Empresas Nacionales</v>
      </c>
      <c r="W1133" s="348"/>
      <c r="X1133" s="245">
        <v>53</v>
      </c>
      <c r="Y1133" s="245" t="str">
        <f>+VLOOKUP(X1133,bd_lista!$A$3:$C$590,3,FALSE)</f>
        <v>Ministerio de Culturas, Descolonización y Despatriarcalización</v>
      </c>
      <c r="Z1133" s="303"/>
      <c r="AA1133" s="304"/>
    </row>
    <row r="1134" spans="1:27" customFormat="1" ht="15" hidden="1" customHeight="1">
      <c r="A1134" s="32">
        <v>140</v>
      </c>
      <c r="B1134" s="295">
        <f>+A1134</f>
        <v>140</v>
      </c>
      <c r="C1134" s="250" t="str">
        <f>+VLOOKUP(A1134,bd_lista!$A$3:$C$590,3,FALSE)</f>
        <v>Universidad Pública de El Alto</v>
      </c>
      <c r="D1134" s="347" t="str">
        <f>+C1134</f>
        <v>Universidad Pública de El Alto</v>
      </c>
      <c r="E1134" s="250" t="s">
        <v>1311</v>
      </c>
      <c r="F1134" s="246">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6">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6">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6">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6">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6">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6">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6">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6">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6">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6">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6">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6">
        <f t="shared" ca="1" si="38"/>
        <v>0</v>
      </c>
      <c r="S1134" s="246"/>
      <c r="T1134" s="246">
        <f ca="1">+T1135</f>
        <v>18987.330000000002</v>
      </c>
      <c r="U1134" s="245">
        <f t="shared" si="39"/>
        <v>1</v>
      </c>
      <c r="V1134" s="348" t="str">
        <f>+VLOOKUP(A1134,bd_lista!$A$3:$E$590,5,FALSE)</f>
        <v>Universidades Públicas</v>
      </c>
      <c r="W1134" s="347" t="str">
        <f>+V1134</f>
        <v>Universidades Públicas</v>
      </c>
      <c r="X1134" s="245">
        <f>+VLOOKUP(A1134,[2]Sheet1!$A$13:$D$744,4,FALSE)</f>
        <v>0</v>
      </c>
      <c r="Y1134" s="245" t="e">
        <f>+VLOOKUP(X1134,bd_lista!$A$3:$C$590,3,FALSE)</f>
        <v>#N/A</v>
      </c>
      <c r="Z1134" s="305">
        <f>+X1134</f>
        <v>0</v>
      </c>
      <c r="AA1134" s="306" t="e">
        <f>+Y1134</f>
        <v>#N/A</v>
      </c>
    </row>
    <row r="1135" spans="1:27" customFormat="1" ht="15" hidden="1" customHeight="1">
      <c r="A1135" s="32">
        <v>140</v>
      </c>
      <c r="B1135" s="296"/>
      <c r="C1135" s="250" t="str">
        <f>+VLOOKUP(A1135,bd_lista!$A$3:$C$590,3,FALSE)</f>
        <v>Universidad Pública de El Alto</v>
      </c>
      <c r="D1135" s="348"/>
      <c r="E1135" s="348" t="s">
        <v>1312</v>
      </c>
      <c r="F1135" s="248">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8">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8">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8">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8">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8">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8">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8">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8">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8">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8">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8">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8">
        <f t="shared" ca="1" si="38"/>
        <v>18987.330000000002</v>
      </c>
      <c r="S1135" s="248">
        <f ca="1">+R1134+R1135</f>
        <v>18987.330000000002</v>
      </c>
      <c r="T1135" s="246">
        <f ca="1">+S1135</f>
        <v>18987.330000000002</v>
      </c>
      <c r="U1135" s="245">
        <f t="shared" si="39"/>
        <v>2</v>
      </c>
      <c r="V1135" s="348" t="str">
        <f>+VLOOKUP(A1135,bd_lista!$A$3:$E$590,5,FALSE)</f>
        <v>Universidades Públicas</v>
      </c>
      <c r="W1135" s="348"/>
      <c r="X1135" s="245">
        <f>+VLOOKUP(A1135,[2]Sheet1!$A$13:$D$744,4,FALSE)</f>
        <v>0</v>
      </c>
      <c r="Y1135" s="245" t="e">
        <f>+VLOOKUP(X1135,bd_lista!$A$3:$C$590,3,FALSE)</f>
        <v>#N/A</v>
      </c>
      <c r="Z1135" s="303"/>
      <c r="AA1135" s="304"/>
    </row>
    <row r="1136" spans="1:27" customFormat="1" ht="15" hidden="1" customHeight="1">
      <c r="A1136" s="32">
        <v>76</v>
      </c>
      <c r="B1136" s="295">
        <f>+A1136</f>
        <v>76</v>
      </c>
      <c r="C1136" s="250" t="str">
        <f>+VLOOKUP(A1136,bd_lista!$A$3:$C$590,3,FALSE)</f>
        <v>Ministerio de Minería y Metalurgia</v>
      </c>
      <c r="D1136" s="347" t="str">
        <f>+C1136</f>
        <v>Ministerio de Minería y Metalurgia</v>
      </c>
      <c r="E1136" s="250" t="s">
        <v>1311</v>
      </c>
      <c r="F1136" s="246">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6">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6">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6">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6">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6">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6">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6">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6">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6">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6">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6">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6">
        <f t="shared" ca="1" si="38"/>
        <v>0</v>
      </c>
      <c r="S1136" s="246"/>
      <c r="T1136" s="274">
        <f ca="1">+T1137</f>
        <v>0</v>
      </c>
      <c r="U1136" s="281">
        <f t="shared" si="39"/>
        <v>1</v>
      </c>
      <c r="V1136" s="348" t="str">
        <f>+VLOOKUP(A1136,bd_lista!$A$3:$E$590,5,FALSE)</f>
        <v>Órgano Ejecutivo</v>
      </c>
      <c r="W1136" s="347" t="str">
        <f>+V1136</f>
        <v>Órgano Ejecutivo</v>
      </c>
      <c r="X1136" s="245">
        <f>+A1136</f>
        <v>76</v>
      </c>
      <c r="Y1136" s="245" t="str">
        <f>+VLOOKUP(X1136,bd_lista!$A$3:$C$590,3,FALSE)</f>
        <v>Ministerio de Minería y Metalurgia</v>
      </c>
      <c r="Z1136" s="305">
        <f>+X1136</f>
        <v>76</v>
      </c>
      <c r="AA1136" s="334" t="str">
        <f>+Y1136</f>
        <v>Ministerio de Minería y Metalurgia</v>
      </c>
    </row>
    <row r="1137" spans="1:27" customFormat="1" ht="15" hidden="1" customHeight="1">
      <c r="A1137" s="32">
        <v>76</v>
      </c>
      <c r="B1137" s="296"/>
      <c r="C1137" s="250" t="str">
        <f>+VLOOKUP(A1137,bd_lista!$A$3:$C$590,3,FALSE)</f>
        <v>Ministerio de Minería y Metalurgia</v>
      </c>
      <c r="D1137" s="348"/>
      <c r="E1137" s="348" t="s">
        <v>1312</v>
      </c>
      <c r="F1137" s="248">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8">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8">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8">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8">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8">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8">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8">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8">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8">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8">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8">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8">
        <f t="shared" ca="1" si="38"/>
        <v>0</v>
      </c>
      <c r="S1137" s="248">
        <f ca="1">+R1136+R1137</f>
        <v>0</v>
      </c>
      <c r="T1137" s="248">
        <f ca="1">+S1137</f>
        <v>0</v>
      </c>
      <c r="U1137" s="247">
        <f t="shared" si="39"/>
        <v>2</v>
      </c>
      <c r="V1137" s="348" t="str">
        <f>+VLOOKUP(A1137,bd_lista!$A$3:$E$590,5,FALSE)</f>
        <v>Órgano Ejecutivo</v>
      </c>
      <c r="W1137" s="348"/>
      <c r="X1137" s="245">
        <f>+A1137</f>
        <v>76</v>
      </c>
      <c r="Y1137" s="245" t="str">
        <f>+VLOOKUP(X1137,bd_lista!$A$3:$C$590,3,FALSE)</f>
        <v>Ministerio de Minería y Metalurgia</v>
      </c>
      <c r="Z1137" s="303"/>
      <c r="AA1137" s="336"/>
    </row>
    <row r="1138" spans="1:27" customFormat="1" ht="15" hidden="1" customHeight="1">
      <c r="A1138" s="32">
        <v>139</v>
      </c>
      <c r="B1138" s="295">
        <f>+A1138</f>
        <v>139</v>
      </c>
      <c r="C1138" s="250" t="str">
        <f>+VLOOKUP(A1138,bd_lista!$A$3:$C$590,3,FALSE)</f>
        <v>Universidad Mayor de San Andrés</v>
      </c>
      <c r="D1138" s="347" t="str">
        <f>+C1138</f>
        <v>Universidad Mayor de San Andrés</v>
      </c>
      <c r="E1138" s="250" t="s">
        <v>1311</v>
      </c>
      <c r="F1138" s="246">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6">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6">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6">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6">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6">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6">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6">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6">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6">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6">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6">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6">
        <f t="shared" ca="1" si="38"/>
        <v>0</v>
      </c>
      <c r="S1138" s="246"/>
      <c r="T1138" s="246">
        <f ca="1">+T1139</f>
        <v>2572.06</v>
      </c>
      <c r="U1138" s="245">
        <f t="shared" si="39"/>
        <v>1</v>
      </c>
      <c r="V1138" s="348" t="str">
        <f>+VLOOKUP(A1138,bd_lista!$A$3:$E$590,5,FALSE)</f>
        <v>Universidades Públicas</v>
      </c>
      <c r="W1138" s="347" t="str">
        <f>+V1138</f>
        <v>Universidades Públicas</v>
      </c>
      <c r="X1138" s="245">
        <f>+VLOOKUP(A1138,[2]Sheet1!$A$13:$D$744,4,FALSE)</f>
        <v>0</v>
      </c>
      <c r="Y1138" s="245" t="e">
        <f>+VLOOKUP(X1138,bd_lista!$A$3:$C$590,3,FALSE)</f>
        <v>#N/A</v>
      </c>
      <c r="Z1138" s="305">
        <f>+X1138</f>
        <v>0</v>
      </c>
      <c r="AA1138" s="306" t="e">
        <f>+Y1138</f>
        <v>#N/A</v>
      </c>
    </row>
    <row r="1139" spans="1:27" customFormat="1" ht="15" hidden="1" customHeight="1">
      <c r="A1139" s="32">
        <v>139</v>
      </c>
      <c r="B1139" s="296"/>
      <c r="C1139" s="250" t="str">
        <f>+VLOOKUP(A1139,bd_lista!$A$3:$C$590,3,FALSE)</f>
        <v>Universidad Mayor de San Andrés</v>
      </c>
      <c r="D1139" s="348"/>
      <c r="E1139" s="348" t="s">
        <v>1312</v>
      </c>
      <c r="F1139" s="248">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8">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8">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2572.06</v>
      </c>
      <c r="I1139" s="248">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8">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8">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8">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8">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8">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8">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8">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8">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8">
        <f t="shared" ca="1" si="38"/>
        <v>2572.06</v>
      </c>
      <c r="S1139" s="248">
        <f ca="1">+R1138+R1139</f>
        <v>2572.06</v>
      </c>
      <c r="T1139" s="248">
        <f ca="1">+S1139</f>
        <v>2572.06</v>
      </c>
      <c r="U1139" s="247">
        <f t="shared" si="39"/>
        <v>2</v>
      </c>
      <c r="V1139" s="348" t="str">
        <f>+VLOOKUP(A1139,bd_lista!$A$3:$E$590,5,FALSE)</f>
        <v>Universidades Públicas</v>
      </c>
      <c r="W1139" s="348"/>
      <c r="X1139" s="245">
        <f>+VLOOKUP(A1139,[2]Sheet1!$A$13:$D$744,4,FALSE)</f>
        <v>0</v>
      </c>
      <c r="Y1139" s="245" t="e">
        <f>+VLOOKUP(X1139,bd_lista!$A$3:$C$590,3,FALSE)</f>
        <v>#N/A</v>
      </c>
      <c r="Z1139" s="303"/>
      <c r="AA1139" s="304"/>
    </row>
    <row r="1140" spans="1:27" customFormat="1" ht="15" hidden="1" customHeight="1">
      <c r="A1140" s="32">
        <v>145</v>
      </c>
      <c r="B1140" s="295">
        <f>+A1140</f>
        <v>145</v>
      </c>
      <c r="C1140" s="250" t="str">
        <f>+VLOOKUP(A1140,bd_lista!$A$3:$C$590,3,FALSE)</f>
        <v>Universidad Autónoma Juan Misael Saracho</v>
      </c>
      <c r="D1140" s="347" t="str">
        <f>+C1140</f>
        <v>Universidad Autónoma Juan Misael Saracho</v>
      </c>
      <c r="E1140" s="250" t="s">
        <v>1311</v>
      </c>
      <c r="F1140" s="246">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6">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6">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6">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6">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6">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6">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6">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6">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6">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6">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6">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6">
        <f t="shared" ca="1" si="38"/>
        <v>0</v>
      </c>
      <c r="S1140" s="246"/>
      <c r="T1140" s="246">
        <f ca="1">+T1141</f>
        <v>1530.98</v>
      </c>
      <c r="U1140" s="245">
        <f t="shared" si="39"/>
        <v>1</v>
      </c>
      <c r="V1140" s="348" t="str">
        <f>+VLOOKUP(A1140,bd_lista!$A$3:$E$590,5,FALSE)</f>
        <v>Universidades Públicas</v>
      </c>
      <c r="W1140" s="347" t="str">
        <f>+V1140</f>
        <v>Universidades Públicas</v>
      </c>
      <c r="X1140" s="245">
        <f>+VLOOKUP(A1140,[2]Sheet1!$A$13:$D$744,4,FALSE)</f>
        <v>0</v>
      </c>
      <c r="Y1140" s="245" t="e">
        <f>+VLOOKUP(X1140,bd_lista!$A$3:$C$590,3,FALSE)</f>
        <v>#N/A</v>
      </c>
      <c r="Z1140" s="305">
        <f>+X1140</f>
        <v>0</v>
      </c>
      <c r="AA1140" s="306" t="e">
        <f>+Y1140</f>
        <v>#N/A</v>
      </c>
    </row>
    <row r="1141" spans="1:27" customFormat="1" ht="15" hidden="1" customHeight="1">
      <c r="A1141" s="32">
        <v>145</v>
      </c>
      <c r="B1141" s="296"/>
      <c r="C1141" s="250" t="str">
        <f>+VLOOKUP(A1141,bd_lista!$A$3:$C$590,3,FALSE)</f>
        <v>Universidad Autónoma Juan Misael Saracho</v>
      </c>
      <c r="D1141" s="348"/>
      <c r="E1141" s="348" t="s">
        <v>1312</v>
      </c>
      <c r="F1141" s="248">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8">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8">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8">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8">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8">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8">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8">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8">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8">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8">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8">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8">
        <f t="shared" ca="1" si="38"/>
        <v>1530.98</v>
      </c>
      <c r="S1141" s="248">
        <f ca="1">+R1140+R1141</f>
        <v>1530.98</v>
      </c>
      <c r="T1141" s="248">
        <f ca="1">+S1141</f>
        <v>1530.98</v>
      </c>
      <c r="U1141" s="247">
        <f t="shared" si="39"/>
        <v>2</v>
      </c>
      <c r="V1141" s="348" t="str">
        <f>+VLOOKUP(A1141,bd_lista!$A$3:$E$590,5,FALSE)</f>
        <v>Universidades Públicas</v>
      </c>
      <c r="W1141" s="348"/>
      <c r="X1141" s="245">
        <f>+VLOOKUP(A1141,[2]Sheet1!$A$13:$D$744,4,FALSE)</f>
        <v>0</v>
      </c>
      <c r="Y1141" s="245" t="e">
        <f>+VLOOKUP(X1141,bd_lista!$A$3:$C$590,3,FALSE)</f>
        <v>#N/A</v>
      </c>
      <c r="Z1141" s="303"/>
      <c r="AA1141" s="304"/>
    </row>
    <row r="1142" spans="1:27" customFormat="1" ht="15" hidden="1" customHeight="1">
      <c r="A1142" s="32">
        <v>2303</v>
      </c>
      <c r="B1142" s="295">
        <f>+A1142</f>
        <v>2303</v>
      </c>
      <c r="C1142" s="250" t="str">
        <f>+VLOOKUP(A1142,bd_lista!$A$3:$C$590,3,FALSE)</f>
        <v>Empresa Municipal de Areas Verdes y Recreación alternativa</v>
      </c>
      <c r="D1142" s="347" t="str">
        <f>+C1142</f>
        <v>Empresa Municipal de Areas Verdes y Recreación alternativa</v>
      </c>
      <c r="E1142" s="245" t="s">
        <v>1311</v>
      </c>
      <c r="F1142" s="246">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6">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6">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6">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6">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6">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6">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6">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6">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6">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6">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6">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6">
        <f t="shared" ref="R1142:R1157" ca="1" si="40">+SUM(F1142:Q1142)</f>
        <v>0</v>
      </c>
      <c r="S1142" s="253"/>
      <c r="T1142" s="246">
        <f ca="1">+T1143</f>
        <v>0</v>
      </c>
      <c r="U1142" s="245">
        <f t="shared" ref="U1142:U1157" si="41">+IF(E1142="Débitos",1,2)</f>
        <v>1</v>
      </c>
      <c r="V1142" s="348" t="str">
        <f>+VLOOKUP(A1142,bd_lista!$A$3:$E$590,5,FALSE)</f>
        <v>Empresas Municipales</v>
      </c>
      <c r="W1142" s="347" t="str">
        <f>+V1142</f>
        <v>Empresas Municipales</v>
      </c>
      <c r="X1142" s="245">
        <f>+VLOOKUP(A1142,[2]Sheet1!$A$13:$D$744,4,FALSE)</f>
        <v>0</v>
      </c>
      <c r="Y1142" s="245" t="e">
        <f>+VLOOKUP(X1142,bd_lista!$A$3:$C$590,3,FALSE)</f>
        <v>#N/A</v>
      </c>
      <c r="Z1142" s="305">
        <f>+X1142</f>
        <v>0</v>
      </c>
      <c r="AA1142" s="306" t="e">
        <f>+Y1142</f>
        <v>#N/A</v>
      </c>
    </row>
    <row r="1143" spans="1:27" customFormat="1" ht="15" hidden="1" customHeight="1">
      <c r="A1143" s="32">
        <v>2303</v>
      </c>
      <c r="B1143" s="296"/>
      <c r="C1143" s="250" t="str">
        <f>+VLOOKUP(A1143,bd_lista!$A$3:$C$590,3,FALSE)</f>
        <v>Empresa Municipal de Areas Verdes y Recreación alternativa</v>
      </c>
      <c r="D1143" s="348"/>
      <c r="E1143" s="247" t="s">
        <v>1312</v>
      </c>
      <c r="F1143" s="248">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8">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8">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8">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8">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8">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8">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8">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8">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8">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8">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8">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8">
        <f t="shared" ca="1" si="40"/>
        <v>0</v>
      </c>
      <c r="S1143" s="265">
        <f ca="1">+R1142+R1143</f>
        <v>0</v>
      </c>
      <c r="T1143" s="248">
        <f ca="1">+S1143</f>
        <v>0</v>
      </c>
      <c r="U1143" s="247">
        <f t="shared" si="41"/>
        <v>2</v>
      </c>
      <c r="V1143" s="348" t="str">
        <f>+VLOOKUP(A1143,bd_lista!$A$3:$E$590,5,FALSE)</f>
        <v>Empresas Municipales</v>
      </c>
      <c r="W1143" s="348"/>
      <c r="X1143" s="245">
        <f>+VLOOKUP(A1143,[2]Sheet1!$A$13:$D$744,4,FALSE)</f>
        <v>0</v>
      </c>
      <c r="Y1143" s="245" t="e">
        <f>+VLOOKUP(X1143,bd_lista!$A$3:$C$590,3,FALSE)</f>
        <v>#N/A</v>
      </c>
      <c r="Z1143" s="303"/>
      <c r="AA1143" s="304"/>
    </row>
    <row r="1144" spans="1:27" customFormat="1" ht="27" hidden="1" customHeight="1">
      <c r="A1144" s="32">
        <v>2318</v>
      </c>
      <c r="B1144" s="295">
        <f>+A1144</f>
        <v>2318</v>
      </c>
      <c r="C1144" s="250" t="str">
        <f>+VLOOKUP(A1144,bd_lista!$A$3:$C$590,3,FALSE)</f>
        <v>Entidad Descentralizada UMMIPRE PROMAN</v>
      </c>
      <c r="D1144" s="347" t="str">
        <f>+C1144</f>
        <v>Entidad Descentralizada UMMIPRE PROMAN</v>
      </c>
      <c r="E1144" s="245" t="s">
        <v>1311</v>
      </c>
      <c r="F1144" s="246">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6">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6">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6">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6">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6">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6">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6">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6">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6">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6">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6">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6">
        <f t="shared" ca="1" si="40"/>
        <v>0</v>
      </c>
      <c r="S1144" s="253"/>
      <c r="T1144" s="246">
        <f ca="1">+T1145</f>
        <v>0</v>
      </c>
      <c r="U1144" s="245">
        <f t="shared" si="41"/>
        <v>1</v>
      </c>
      <c r="V1144" s="348" t="str">
        <f>+VLOOKUP(A1144,bd_lista!$A$3:$E$590,5,FALSE)</f>
        <v>Empresas Municipales</v>
      </c>
      <c r="W1144" s="347" t="str">
        <f>+V1144</f>
        <v>Empresas Municipales</v>
      </c>
      <c r="X1144" s="245">
        <f>+VLOOKUP(A1144,[2]Sheet1!$A$13:$D$744,4,FALSE)</f>
        <v>0</v>
      </c>
      <c r="Y1144" s="245" t="e">
        <f>+VLOOKUP(X1144,bd_lista!$A$3:$C$590,3,FALSE)</f>
        <v>#N/A</v>
      </c>
      <c r="Z1144" s="305">
        <f>+X1144</f>
        <v>0</v>
      </c>
      <c r="AA1144" s="334" t="e">
        <f>+Y1144</f>
        <v>#N/A</v>
      </c>
    </row>
    <row r="1145" spans="1:27" customFormat="1" ht="27" hidden="1" customHeight="1">
      <c r="A1145" s="32">
        <v>2318</v>
      </c>
      <c r="B1145" s="296"/>
      <c r="C1145" s="250" t="str">
        <f>+VLOOKUP(A1145,bd_lista!$A$3:$C$590,3,FALSE)</f>
        <v>Entidad Descentralizada UMMIPRE PROMAN</v>
      </c>
      <c r="D1145" s="348"/>
      <c r="E1145" s="247" t="s">
        <v>1312</v>
      </c>
      <c r="F1145" s="246">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6">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6">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6">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6">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6">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6">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6">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6">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6">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6">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6">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6">
        <f t="shared" ca="1" si="40"/>
        <v>0</v>
      </c>
      <c r="S1145" s="253">
        <f ca="1">+R1144+R1145</f>
        <v>0</v>
      </c>
      <c r="T1145" s="246">
        <f ca="1">+S1145</f>
        <v>0</v>
      </c>
      <c r="U1145" s="245">
        <f t="shared" si="41"/>
        <v>2</v>
      </c>
      <c r="V1145" s="348" t="str">
        <f>+VLOOKUP(A1145,bd_lista!$A$3:$E$590,5,FALSE)</f>
        <v>Empresas Municipales</v>
      </c>
      <c r="W1145" s="348"/>
      <c r="X1145" s="245">
        <f>+VLOOKUP(A1145,[2]Sheet1!$A$13:$D$744,4,FALSE)</f>
        <v>0</v>
      </c>
      <c r="Y1145" s="245" t="e">
        <f>+VLOOKUP(X1145,bd_lista!$A$3:$C$590,3,FALSE)</f>
        <v>#N/A</v>
      </c>
      <c r="Z1145" s="303"/>
      <c r="AA1145" s="336"/>
    </row>
    <row r="1146" spans="1:27" customFormat="1" ht="27" hidden="1" customHeight="1">
      <c r="A1146" s="32">
        <v>2334</v>
      </c>
      <c r="B1146" s="295">
        <f>+A1146</f>
        <v>2334</v>
      </c>
      <c r="C1146" s="250" t="str">
        <f>+VLOOKUP(A1146,bd_lista!$A$3:$C$590,3,FALSE)</f>
        <v>ENTIDAD DESCENTRALIZADA MUNICIPAL DE MAQUINARIA Y EQUIPO</v>
      </c>
      <c r="D1146" s="347" t="str">
        <f>+C1146</f>
        <v>ENTIDAD DESCENTRALIZADA MUNICIPAL DE MAQUINARIA Y EQUIPO</v>
      </c>
      <c r="E1146" s="245" t="s">
        <v>1311</v>
      </c>
      <c r="F1146" s="246">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6">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6">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6">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6">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6">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6">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6">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6">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6">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6">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6">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6">
        <f t="shared" ca="1" si="40"/>
        <v>0</v>
      </c>
      <c r="S1146" s="253"/>
      <c r="T1146" s="246">
        <f ca="1">+T1147</f>
        <v>0</v>
      </c>
      <c r="U1146" s="245">
        <f t="shared" si="41"/>
        <v>1</v>
      </c>
      <c r="V1146" s="348" t="str">
        <f>+VLOOKUP(A1146,bd_lista!$A$3:$E$590,5,FALSE)</f>
        <v>Empresas Municipales</v>
      </c>
      <c r="W1146" s="347" t="str">
        <f>+V1146</f>
        <v>Empresas Municipales</v>
      </c>
      <c r="X1146" s="245">
        <f>+VLOOKUP(A1146,[2]Sheet1!$A$13:$D$744,4,FALSE)</f>
        <v>0</v>
      </c>
      <c r="Y1146" s="245" t="e">
        <f>+VLOOKUP(X1146,bd_lista!$A$3:$C$590,3,FALSE)</f>
        <v>#N/A</v>
      </c>
      <c r="Z1146" s="305">
        <f>+X1146</f>
        <v>0</v>
      </c>
      <c r="AA1146" s="334" t="e">
        <f>+Y1146</f>
        <v>#N/A</v>
      </c>
    </row>
    <row r="1147" spans="1:27" customFormat="1" ht="27" hidden="1" customHeight="1">
      <c r="A1147" s="32">
        <v>2334</v>
      </c>
      <c r="B1147" s="296"/>
      <c r="C1147" s="250" t="str">
        <f>+VLOOKUP(A1147,bd_lista!$A$3:$C$590,3,FALSE)</f>
        <v>ENTIDAD DESCENTRALIZADA MUNICIPAL DE MAQUINARIA Y EQUIPO</v>
      </c>
      <c r="D1147" s="348"/>
      <c r="E1147" s="247" t="s">
        <v>1312</v>
      </c>
      <c r="F1147" s="246">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6">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6">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6">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6">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6">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6">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6">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6">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6">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6">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6">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6">
        <f t="shared" ca="1" si="40"/>
        <v>0</v>
      </c>
      <c r="S1147" s="253">
        <f ca="1">+R1146+R1147</f>
        <v>0</v>
      </c>
      <c r="T1147" s="246">
        <f ca="1">+S1147</f>
        <v>0</v>
      </c>
      <c r="U1147" s="245">
        <f t="shared" si="41"/>
        <v>2</v>
      </c>
      <c r="V1147" s="348" t="str">
        <f>+VLOOKUP(A1147,bd_lista!$A$3:$E$590,5,FALSE)</f>
        <v>Empresas Municipales</v>
      </c>
      <c r="W1147" s="348"/>
      <c r="X1147" s="245">
        <f>+VLOOKUP(A1147,[2]Sheet1!$A$13:$D$744,4,FALSE)</f>
        <v>0</v>
      </c>
      <c r="Y1147" s="245" t="e">
        <f>+VLOOKUP(X1147,bd_lista!$A$3:$C$590,3,FALSE)</f>
        <v>#N/A</v>
      </c>
      <c r="Z1147" s="303"/>
      <c r="AA1147" s="336"/>
    </row>
    <row r="1148" spans="1:27" customFormat="1" ht="27" hidden="1" customHeight="1">
      <c r="A1148" s="32">
        <v>761</v>
      </c>
      <c r="B1148" s="295">
        <f>+A1148</f>
        <v>761</v>
      </c>
      <c r="C1148" s="250" t="str">
        <f>+VLOOKUP(A1148,bd_lista!$A$3:$C$590,3,FALSE)</f>
        <v>Servicio Autónomo Municipal de Agua Potable y Alcantarillado</v>
      </c>
      <c r="D1148" s="347" t="str">
        <f>+C1148</f>
        <v>Servicio Autónomo Municipal de Agua Potable y Alcantarillado</v>
      </c>
      <c r="E1148" s="245" t="s">
        <v>1311</v>
      </c>
      <c r="F1148" s="246">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6">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6">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6">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6">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6">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6">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6">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6">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6">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6">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6">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6">
        <f t="shared" ca="1" si="40"/>
        <v>0</v>
      </c>
      <c r="S1148" s="253"/>
      <c r="T1148" s="246">
        <f ca="1">+T1149</f>
        <v>0</v>
      </c>
      <c r="U1148" s="245">
        <f t="shared" si="41"/>
        <v>1</v>
      </c>
      <c r="V1148" s="348" t="str">
        <f>+VLOOKUP(A1148,bd_lista!$A$3:$E$590,5,FALSE)</f>
        <v>Empresas Municipales</v>
      </c>
      <c r="W1148" s="347" t="str">
        <f>+V1148</f>
        <v>Empresas Municipales</v>
      </c>
      <c r="X1148" s="245">
        <f>+VLOOKUP(A1148,[2]Sheet1!$A$13:$D$744,4,FALSE)</f>
        <v>0</v>
      </c>
      <c r="Y1148" s="245" t="e">
        <f>+VLOOKUP(X1148,bd_lista!$A$3:$C$590,3,FALSE)</f>
        <v>#N/A</v>
      </c>
      <c r="Z1148" s="305">
        <f>+X1148</f>
        <v>0</v>
      </c>
      <c r="AA1148" s="334" t="e">
        <f>+Y1148</f>
        <v>#N/A</v>
      </c>
    </row>
    <row r="1149" spans="1:27" customFormat="1" ht="27" hidden="1" customHeight="1">
      <c r="A1149" s="32">
        <v>761</v>
      </c>
      <c r="B1149" s="296"/>
      <c r="C1149" s="250" t="str">
        <f>+VLOOKUP(A1149,bd_lista!$A$3:$C$590,3,FALSE)</f>
        <v>Servicio Autónomo Municipal de Agua Potable y Alcantarillado</v>
      </c>
      <c r="D1149" s="348"/>
      <c r="E1149" s="247" t="s">
        <v>1312</v>
      </c>
      <c r="F1149" s="246">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6">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6">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6">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6">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6">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6">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6">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6">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6">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6">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6">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6">
        <f t="shared" ca="1" si="40"/>
        <v>0</v>
      </c>
      <c r="S1149" s="253">
        <f ca="1">+R1148+R1149</f>
        <v>0</v>
      </c>
      <c r="T1149" s="246">
        <f ca="1">+S1149</f>
        <v>0</v>
      </c>
      <c r="U1149" s="245">
        <f t="shared" si="41"/>
        <v>2</v>
      </c>
      <c r="V1149" s="348" t="str">
        <f>+VLOOKUP(A1149,bd_lista!$A$3:$E$590,5,FALSE)</f>
        <v>Empresas Municipales</v>
      </c>
      <c r="W1149" s="348"/>
      <c r="X1149" s="245">
        <f>+VLOOKUP(A1149,[2]Sheet1!$A$13:$D$744,4,FALSE)</f>
        <v>0</v>
      </c>
      <c r="Y1149" s="245" t="e">
        <f>+VLOOKUP(X1149,bd_lista!$A$3:$C$590,3,FALSE)</f>
        <v>#N/A</v>
      </c>
      <c r="Z1149" s="303"/>
      <c r="AA1149" s="336"/>
    </row>
    <row r="1150" spans="1:27" customFormat="1" ht="15" hidden="1" customHeight="1">
      <c r="A1150" s="32">
        <v>781</v>
      </c>
      <c r="B1150" s="295">
        <f>+A1150</f>
        <v>781</v>
      </c>
      <c r="C1150" s="250" t="str">
        <f>+VLOOKUP(A1150,bd_lista!$A$3:$C$590,3,FALSE)</f>
        <v>Servicio Municipal de Agua Potable y Alcantarillado</v>
      </c>
      <c r="D1150" s="347" t="str">
        <f>+C1150</f>
        <v>Servicio Municipal de Agua Potable y Alcantarillado</v>
      </c>
      <c r="E1150" s="245" t="s">
        <v>1311</v>
      </c>
      <c r="F1150" s="246">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6">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6">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6">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6">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6">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6">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6">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6">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6">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6">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6">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6">
        <f t="shared" ca="1" si="40"/>
        <v>0</v>
      </c>
      <c r="S1150" s="253"/>
      <c r="T1150" s="246">
        <f ca="1">+T1151</f>
        <v>0</v>
      </c>
      <c r="U1150" s="245">
        <f t="shared" si="41"/>
        <v>1</v>
      </c>
      <c r="V1150" s="348" t="str">
        <f>+VLOOKUP(A1150,bd_lista!$A$3:$E$590,5,FALSE)</f>
        <v>Empresas Municipales</v>
      </c>
      <c r="W1150" s="347" t="str">
        <f>+V1150</f>
        <v>Empresas Municipales</v>
      </c>
      <c r="X1150" s="245">
        <f>+VLOOKUP(A1150,[2]Sheet1!$A$13:$D$744,4,FALSE)</f>
        <v>0</v>
      </c>
      <c r="Y1150" s="245" t="e">
        <f>+VLOOKUP(X1150,bd_lista!$A$3:$C$590,3,FALSE)</f>
        <v>#N/A</v>
      </c>
      <c r="Z1150" s="305">
        <f>+X1150</f>
        <v>0</v>
      </c>
      <c r="AA1150" s="334" t="e">
        <f>+Y1150</f>
        <v>#N/A</v>
      </c>
    </row>
    <row r="1151" spans="1:27" customFormat="1" ht="15" hidden="1" customHeight="1">
      <c r="A1151" s="32">
        <v>781</v>
      </c>
      <c r="B1151" s="296"/>
      <c r="C1151" s="250" t="str">
        <f>+VLOOKUP(A1151,bd_lista!$A$3:$C$590,3,FALSE)</f>
        <v>Servicio Municipal de Agua Potable y Alcantarillado</v>
      </c>
      <c r="D1151" s="348"/>
      <c r="E1151" s="247" t="s">
        <v>1312</v>
      </c>
      <c r="F1151" s="246">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6">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6">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6">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6">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6">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6">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6">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6">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6">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6">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6">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6">
        <f t="shared" ca="1" si="40"/>
        <v>0</v>
      </c>
      <c r="S1151" s="253">
        <f ca="1">+R1150+R1151</f>
        <v>0</v>
      </c>
      <c r="T1151" s="246">
        <f ca="1">+S1151</f>
        <v>0</v>
      </c>
      <c r="U1151" s="245">
        <f t="shared" si="41"/>
        <v>2</v>
      </c>
      <c r="V1151" s="348" t="str">
        <f>+VLOOKUP(A1151,bd_lista!$A$3:$E$590,5,FALSE)</f>
        <v>Empresas Municipales</v>
      </c>
      <c r="W1151" s="348"/>
      <c r="X1151" s="245">
        <f>+VLOOKUP(A1151,[2]Sheet1!$A$13:$D$744,4,FALSE)</f>
        <v>0</v>
      </c>
      <c r="Y1151" s="245" t="e">
        <f>+VLOOKUP(X1151,bd_lista!$A$3:$C$590,3,FALSE)</f>
        <v>#N/A</v>
      </c>
      <c r="Z1151" s="303"/>
      <c r="AA1151" s="336"/>
    </row>
    <row r="1152" spans="1:27" customFormat="1" ht="27" hidden="1" customHeight="1">
      <c r="A1152" s="32">
        <v>821</v>
      </c>
      <c r="B1152" s="295">
        <f>+A1152</f>
        <v>821</v>
      </c>
      <c r="C1152" s="250" t="str">
        <f>+VLOOKUP(A1152,bd_lista!$A$3:$C$590,3,FALSE)</f>
        <v>Administración Autónoma para Obras Sanitarias - Potosí</v>
      </c>
      <c r="D1152" s="347" t="str">
        <f>+C1152</f>
        <v>Administración Autónoma para Obras Sanitarias - Potosí</v>
      </c>
      <c r="E1152" s="245" t="s">
        <v>1311</v>
      </c>
      <c r="F1152" s="246">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6">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6">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6">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6">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6">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6">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6">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6">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6">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6">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6">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6">
        <f t="shared" ca="1" si="40"/>
        <v>0</v>
      </c>
      <c r="S1152" s="253"/>
      <c r="T1152" s="246">
        <f ca="1">+T1153</f>
        <v>0</v>
      </c>
      <c r="U1152" s="245">
        <f t="shared" si="41"/>
        <v>1</v>
      </c>
      <c r="V1152" s="348" t="str">
        <f>+VLOOKUP(A1152,bd_lista!$A$3:$E$590,5,FALSE)</f>
        <v>Empresas Municipales</v>
      </c>
      <c r="W1152" s="347" t="str">
        <f>+V1152</f>
        <v>Empresas Municipales</v>
      </c>
      <c r="X1152" s="245">
        <f>+VLOOKUP(A1152,[2]Sheet1!$A$13:$D$744,4,FALSE)</f>
        <v>0</v>
      </c>
      <c r="Y1152" s="245" t="e">
        <f>+VLOOKUP(X1152,bd_lista!$A$3:$C$590,3,FALSE)</f>
        <v>#N/A</v>
      </c>
      <c r="Z1152" s="305">
        <f>+X1152</f>
        <v>0</v>
      </c>
      <c r="AA1152" s="334" t="e">
        <f>+Y1152</f>
        <v>#N/A</v>
      </c>
    </row>
    <row r="1153" spans="1:27" customFormat="1" ht="15" hidden="1" customHeight="1">
      <c r="A1153" s="32">
        <v>821</v>
      </c>
      <c r="B1153" s="296"/>
      <c r="C1153" s="250" t="str">
        <f>+VLOOKUP(A1153,bd_lista!$A$3:$C$590,3,FALSE)</f>
        <v>Administración Autónoma para Obras Sanitarias - Potosí</v>
      </c>
      <c r="D1153" s="348"/>
      <c r="E1153" s="247" t="s">
        <v>1312</v>
      </c>
      <c r="F1153" s="246">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6">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6">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6">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6">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6">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6">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6">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6">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6">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6">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6">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6">
        <f t="shared" ca="1" si="40"/>
        <v>0</v>
      </c>
      <c r="S1153" s="253">
        <f ca="1">+R1152+R1153</f>
        <v>0</v>
      </c>
      <c r="T1153" s="246">
        <f ca="1">+S1153</f>
        <v>0</v>
      </c>
      <c r="U1153" s="245">
        <f t="shared" si="41"/>
        <v>2</v>
      </c>
      <c r="V1153" s="348" t="str">
        <f>+VLOOKUP(A1153,bd_lista!$A$3:$E$590,5,FALSE)</f>
        <v>Empresas Municipales</v>
      </c>
      <c r="W1153" s="348"/>
      <c r="X1153" s="245">
        <f>+VLOOKUP(A1153,[2]Sheet1!$A$13:$D$744,4,FALSE)</f>
        <v>0</v>
      </c>
      <c r="Y1153" s="245" t="e">
        <f>+VLOOKUP(X1153,bd_lista!$A$3:$C$590,3,FALSE)</f>
        <v>#N/A</v>
      </c>
      <c r="Z1153" s="303"/>
      <c r="AA1153" s="336"/>
    </row>
    <row r="1154" spans="1:27" customFormat="1" ht="15" hidden="1" customHeight="1">
      <c r="A1154" s="32">
        <v>831</v>
      </c>
      <c r="B1154" s="295">
        <f>+A1154</f>
        <v>831</v>
      </c>
      <c r="C1154" s="250" t="str">
        <f>+VLOOKUP(A1154,bd_lista!$A$3:$C$590,3,FALSE)</f>
        <v>Servicio Local de Acueductos y Alcantarillado - Oruro</v>
      </c>
      <c r="D1154" s="347" t="str">
        <f>+C1154</f>
        <v>Servicio Local de Acueductos y Alcantarillado - Oruro</v>
      </c>
      <c r="E1154" s="245" t="s">
        <v>1311</v>
      </c>
      <c r="F1154" s="246">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6">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6">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6">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6">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6">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6">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6">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6">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6">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6">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6">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6">
        <f t="shared" ca="1" si="40"/>
        <v>0</v>
      </c>
      <c r="S1154" s="253"/>
      <c r="T1154" s="246">
        <f ca="1">+T1155</f>
        <v>0</v>
      </c>
      <c r="U1154" s="245">
        <f t="shared" si="41"/>
        <v>1</v>
      </c>
      <c r="V1154" s="348" t="str">
        <f>+VLOOKUP(A1154,bd_lista!$A$3:$E$590,5,FALSE)</f>
        <v>Empresas Municipales</v>
      </c>
      <c r="W1154" s="347" t="str">
        <f>+V1154</f>
        <v>Empresas Municipales</v>
      </c>
      <c r="X1154" s="245">
        <f>+VLOOKUP(A1154,[2]Sheet1!$A$13:$D$744,4,FALSE)</f>
        <v>0</v>
      </c>
      <c r="Y1154" s="245" t="e">
        <f>+VLOOKUP(X1154,bd_lista!$A$3:$C$590,3,FALSE)</f>
        <v>#N/A</v>
      </c>
      <c r="Z1154" s="305">
        <f>+X1154</f>
        <v>0</v>
      </c>
      <c r="AA1154" s="334" t="e">
        <f>+Y1154</f>
        <v>#N/A</v>
      </c>
    </row>
    <row r="1155" spans="1:27" customFormat="1" ht="15" hidden="1" customHeight="1">
      <c r="A1155" s="32">
        <v>831</v>
      </c>
      <c r="B1155" s="296"/>
      <c r="C1155" s="250" t="str">
        <f>+VLOOKUP(A1155,bd_lista!$A$3:$C$590,3,FALSE)</f>
        <v>Servicio Local de Acueductos y Alcantarillado - Oruro</v>
      </c>
      <c r="D1155" s="348"/>
      <c r="E1155" s="247" t="s">
        <v>1312</v>
      </c>
      <c r="F1155" s="246">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6">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6">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6">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6">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6">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6">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6">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6">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6">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6">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6">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6">
        <f t="shared" ca="1" si="40"/>
        <v>0</v>
      </c>
      <c r="S1155" s="253">
        <f ca="1">+R1154+R1155</f>
        <v>0</v>
      </c>
      <c r="T1155" s="246">
        <f ca="1">+S1155</f>
        <v>0</v>
      </c>
      <c r="U1155" s="245">
        <f t="shared" si="41"/>
        <v>2</v>
      </c>
      <c r="V1155" s="348" t="str">
        <f>+VLOOKUP(A1155,bd_lista!$A$3:$E$590,5,FALSE)</f>
        <v>Empresas Municipales</v>
      </c>
      <c r="W1155" s="348"/>
      <c r="X1155" s="245">
        <f>+VLOOKUP(A1155,[2]Sheet1!$A$13:$D$744,4,FALSE)</f>
        <v>0</v>
      </c>
      <c r="Y1155" s="245" t="e">
        <f>+VLOOKUP(X1155,bd_lista!$A$3:$C$590,3,FALSE)</f>
        <v>#N/A</v>
      </c>
      <c r="Z1155" s="303"/>
      <c r="AA1155" s="336"/>
    </row>
    <row r="1156" spans="1:27" customFormat="1" ht="27" hidden="1" customHeight="1">
      <c r="A1156" s="32">
        <v>2301</v>
      </c>
      <c r="B1156" s="295">
        <f>+A1156</f>
        <v>2301</v>
      </c>
      <c r="C1156" s="250" t="str">
        <f>+VLOOKUP(A1156,bd_lista!$A$3:$C$590,3,FALSE)</f>
        <v>Empresa Municipal de Gestión de Residuos Sólidos</v>
      </c>
      <c r="D1156" s="347" t="str">
        <f>+C1156</f>
        <v>Empresa Municipal de Gestión de Residuos Sólidos</v>
      </c>
      <c r="E1156" s="245" t="s">
        <v>1311</v>
      </c>
      <c r="F1156" s="246">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6">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6">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6">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6">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6">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6">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6">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6">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6">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6">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6">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6">
        <f t="shared" ca="1" si="40"/>
        <v>0</v>
      </c>
      <c r="S1156" s="253"/>
      <c r="T1156" s="246">
        <f ca="1">+T1157</f>
        <v>0</v>
      </c>
      <c r="U1156" s="245">
        <f t="shared" si="41"/>
        <v>1</v>
      </c>
      <c r="V1156" s="348" t="str">
        <f>+VLOOKUP(A1156,bd_lista!$A$3:$E$590,5,FALSE)</f>
        <v>Empresas Municipales</v>
      </c>
      <c r="W1156" s="347" t="str">
        <f>+V1156</f>
        <v>Empresas Municipales</v>
      </c>
      <c r="X1156" s="245">
        <f>+VLOOKUP(A1156,[2]Sheet1!$A$13:$D$744,4,FALSE)</f>
        <v>0</v>
      </c>
      <c r="Y1156" s="245" t="e">
        <f>+VLOOKUP(X1156,bd_lista!$A$3:$C$590,3,FALSE)</f>
        <v>#N/A</v>
      </c>
      <c r="Z1156" s="305">
        <f>+X1156</f>
        <v>0</v>
      </c>
      <c r="AA1156" s="334" t="e">
        <f>+Y1156</f>
        <v>#N/A</v>
      </c>
    </row>
    <row r="1157" spans="1:27" customFormat="1" ht="27" hidden="1" customHeight="1">
      <c r="A1157" s="32">
        <v>2301</v>
      </c>
      <c r="B1157" s="296"/>
      <c r="C1157" s="250" t="str">
        <f>+VLOOKUP(A1157,bd_lista!$A$3:$C$590,3,FALSE)</f>
        <v>Empresa Municipal de Gestión de Residuos Sólidos</v>
      </c>
      <c r="D1157" s="348"/>
      <c r="E1157" s="247" t="s">
        <v>1312</v>
      </c>
      <c r="F1157" s="246">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6">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6">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6">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6">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6">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6">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6">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6">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6">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6">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6">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6">
        <f t="shared" ca="1" si="40"/>
        <v>0</v>
      </c>
      <c r="S1157" s="253">
        <f ca="1">+R1156+R1157</f>
        <v>0</v>
      </c>
      <c r="T1157" s="246">
        <f ca="1">+S1157</f>
        <v>0</v>
      </c>
      <c r="U1157" s="245">
        <f t="shared" si="41"/>
        <v>2</v>
      </c>
      <c r="V1157" s="348" t="str">
        <f>+VLOOKUP(A1157,bd_lista!$A$3:$E$590,5,FALSE)</f>
        <v>Empresas Municipales</v>
      </c>
      <c r="W1157" s="348"/>
      <c r="X1157" s="245">
        <f>+VLOOKUP(A1157,[2]Sheet1!$A$13:$D$744,4,FALSE)</f>
        <v>0</v>
      </c>
      <c r="Y1157" s="245" t="e">
        <f>+VLOOKUP(X1157,bd_lista!$A$3:$C$590,3,FALSE)</f>
        <v>#N/A</v>
      </c>
      <c r="Z1157" s="303"/>
      <c r="AA1157" s="336"/>
    </row>
    <row r="1158" spans="1:27" customFormat="1" ht="27" hidden="1" customHeight="1">
      <c r="A1158" s="32">
        <v>2302</v>
      </c>
      <c r="B1158" s="295">
        <f>+A1158</f>
        <v>2302</v>
      </c>
      <c r="C1158" s="250" t="str">
        <f>+VLOOKUP(A1158,bd_lista!$A$3:$C$590,3,FALSE)</f>
        <v>Empresa Municipal de Agua Potable y Alcantarillado Sacaba</v>
      </c>
      <c r="D1158" s="347" t="str">
        <f>+C1158</f>
        <v>Empresa Municipal de Agua Potable y Alcantarillado Sacaba</v>
      </c>
      <c r="E1158" s="245" t="s">
        <v>1311</v>
      </c>
      <c r="F1158" s="246">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6">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6">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6">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6">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6">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6">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6">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6">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6">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6">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6">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6">
        <f t="shared" ref="R1158:R1179" ca="1" si="42">+SUM(F1158:Q1158)</f>
        <v>0</v>
      </c>
      <c r="S1158" s="253"/>
      <c r="T1158" s="246">
        <f ca="1">+T1159</f>
        <v>0</v>
      </c>
      <c r="U1158" s="245">
        <f t="shared" ref="U1158:U1179" si="43">+IF(E1158="Débitos",1,2)</f>
        <v>1</v>
      </c>
      <c r="V1158" s="348" t="str">
        <f>+VLOOKUP(A1158,bd_lista!$A$3:$E$590,5,FALSE)</f>
        <v>Empresas Municipales</v>
      </c>
      <c r="W1158" s="347" t="str">
        <f>+V1158</f>
        <v>Empresas Municipales</v>
      </c>
      <c r="X1158" s="245">
        <f>+VLOOKUP(A1158,[2]Sheet1!$A$13:$D$744,4,FALSE)</f>
        <v>0</v>
      </c>
      <c r="Y1158" s="245" t="e">
        <f>+VLOOKUP(X1158,bd_lista!$A$3:$C$590,3,FALSE)</f>
        <v>#N/A</v>
      </c>
      <c r="Z1158" s="305">
        <f>+X1158</f>
        <v>0</v>
      </c>
      <c r="AA1158" s="334" t="e">
        <f>+Y1158</f>
        <v>#N/A</v>
      </c>
    </row>
    <row r="1159" spans="1:27" customFormat="1" ht="27" hidden="1" customHeight="1">
      <c r="A1159" s="32">
        <v>2302</v>
      </c>
      <c r="B1159" s="296"/>
      <c r="C1159" s="250" t="str">
        <f>+VLOOKUP(A1159,bd_lista!$A$3:$C$590,3,FALSE)</f>
        <v>Empresa Municipal de Agua Potable y Alcantarillado Sacaba</v>
      </c>
      <c r="D1159" s="348"/>
      <c r="E1159" s="247" t="s">
        <v>1312</v>
      </c>
      <c r="F1159" s="246">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6">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6">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6">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6">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6">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6">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6">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6">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6">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6">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6">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6">
        <f t="shared" ca="1" si="42"/>
        <v>0</v>
      </c>
      <c r="S1159" s="253">
        <f ca="1">+R1158+R1159</f>
        <v>0</v>
      </c>
      <c r="T1159" s="246">
        <f ca="1">+S1159</f>
        <v>0</v>
      </c>
      <c r="U1159" s="245">
        <f t="shared" si="43"/>
        <v>2</v>
      </c>
      <c r="V1159" s="348" t="str">
        <f>+VLOOKUP(A1159,bd_lista!$A$3:$E$590,5,FALSE)</f>
        <v>Empresas Municipales</v>
      </c>
      <c r="W1159" s="348"/>
      <c r="X1159" s="245">
        <f>+VLOOKUP(A1159,[2]Sheet1!$A$13:$D$744,4,FALSE)</f>
        <v>0</v>
      </c>
      <c r="Y1159" s="245" t="e">
        <f>+VLOOKUP(X1159,bd_lista!$A$3:$C$590,3,FALSE)</f>
        <v>#N/A</v>
      </c>
      <c r="Z1159" s="303"/>
      <c r="AA1159" s="336"/>
    </row>
    <row r="1160" spans="1:27" customFormat="1" ht="27" hidden="1" customHeight="1">
      <c r="A1160" s="32">
        <v>2313</v>
      </c>
      <c r="B1160" s="295">
        <f>+A1160</f>
        <v>2313</v>
      </c>
      <c r="C1160" s="250" t="str">
        <f>+VLOOKUP(A1160,bd_lista!$A$3:$C$590,3,FALSE)</f>
        <v>ENTIDAD MUNICIPAL DE ASEO URBANO SUCRE</v>
      </c>
      <c r="D1160" s="347" t="str">
        <f>+C1160</f>
        <v>ENTIDAD MUNICIPAL DE ASEO URBANO SUCRE</v>
      </c>
      <c r="E1160" s="245" t="s">
        <v>1311</v>
      </c>
      <c r="F1160" s="246">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6">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6">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6">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6">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6">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6">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6">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6">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6">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6">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6">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6">
        <f t="shared" ca="1" si="42"/>
        <v>0</v>
      </c>
      <c r="S1160" s="253"/>
      <c r="T1160" s="246">
        <f ca="1">+T1161</f>
        <v>0</v>
      </c>
      <c r="U1160" s="245">
        <f t="shared" si="43"/>
        <v>1</v>
      </c>
      <c r="V1160" s="348" t="str">
        <f>+VLOOKUP(A1160,bd_lista!$A$3:$E$590,5,FALSE)</f>
        <v>Empresas Municipales</v>
      </c>
      <c r="W1160" s="347" t="str">
        <f>+V1160</f>
        <v>Empresas Municipales</v>
      </c>
      <c r="X1160" s="245">
        <f>+VLOOKUP(A1160,[2]Sheet1!$A$13:$D$744,4,FALSE)</f>
        <v>0</v>
      </c>
      <c r="Y1160" s="245" t="e">
        <f>+VLOOKUP(X1160,bd_lista!$A$3:$C$590,3,FALSE)</f>
        <v>#N/A</v>
      </c>
      <c r="Z1160" s="305">
        <f>+X1160</f>
        <v>0</v>
      </c>
      <c r="AA1160" s="334" t="e">
        <f>+Y1160</f>
        <v>#N/A</v>
      </c>
    </row>
    <row r="1161" spans="1:27" customFormat="1" ht="27" hidden="1" customHeight="1">
      <c r="A1161" s="32">
        <v>2313</v>
      </c>
      <c r="B1161" s="296"/>
      <c r="C1161" s="250" t="str">
        <f>+VLOOKUP(A1161,bd_lista!$A$3:$C$590,3,FALSE)</f>
        <v>ENTIDAD MUNICIPAL DE ASEO URBANO SUCRE</v>
      </c>
      <c r="D1161" s="348"/>
      <c r="E1161" s="247" t="s">
        <v>1312</v>
      </c>
      <c r="F1161" s="246">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6">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6">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6">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6">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6">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6">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6">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6">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6">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6">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6">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6">
        <f t="shared" ca="1" si="42"/>
        <v>0</v>
      </c>
      <c r="S1161" s="253">
        <f ca="1">+R1160+R1161</f>
        <v>0</v>
      </c>
      <c r="T1161" s="246">
        <f ca="1">+S1161</f>
        <v>0</v>
      </c>
      <c r="U1161" s="245">
        <f t="shared" si="43"/>
        <v>2</v>
      </c>
      <c r="V1161" s="348" t="str">
        <f>+VLOOKUP(A1161,bd_lista!$A$3:$E$590,5,FALSE)</f>
        <v>Empresas Municipales</v>
      </c>
      <c r="W1161" s="348"/>
      <c r="X1161" s="245">
        <f>+VLOOKUP(A1161,[2]Sheet1!$A$13:$D$744,4,FALSE)</f>
        <v>0</v>
      </c>
      <c r="Y1161" s="245" t="e">
        <f>+VLOOKUP(X1161,bd_lista!$A$3:$C$590,3,FALSE)</f>
        <v>#N/A</v>
      </c>
      <c r="Z1161" s="303"/>
      <c r="AA1161" s="336"/>
    </row>
    <row r="1162" spans="1:27" customFormat="1" ht="27" hidden="1" customHeight="1">
      <c r="A1162" s="32">
        <v>2314</v>
      </c>
      <c r="B1162" s="295">
        <f>+A1162</f>
        <v>2314</v>
      </c>
      <c r="C1162" s="250" t="str">
        <f>+VLOOKUP(A1162,bd_lista!$A$3:$C$590,3,FALSE)</f>
        <v>EMPRESA MUNICIPAL DE AREAS VERDES SUCRE</v>
      </c>
      <c r="D1162" s="347" t="str">
        <f>+C1162</f>
        <v>EMPRESA MUNICIPAL DE AREAS VERDES SUCRE</v>
      </c>
      <c r="E1162" s="245" t="s">
        <v>1311</v>
      </c>
      <c r="F1162" s="246">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6">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6">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6">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6">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6">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6">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6">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6">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6">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6">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6">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6">
        <f t="shared" ca="1" si="42"/>
        <v>0</v>
      </c>
      <c r="S1162" s="253"/>
      <c r="T1162" s="246">
        <f ca="1">+T1163</f>
        <v>0</v>
      </c>
      <c r="U1162" s="245">
        <f t="shared" si="43"/>
        <v>1</v>
      </c>
      <c r="V1162" s="348" t="str">
        <f>+VLOOKUP(A1162,bd_lista!$A$3:$E$590,5,FALSE)</f>
        <v>Empresas Municipales</v>
      </c>
      <c r="W1162" s="347" t="str">
        <f>+V1162</f>
        <v>Empresas Municipales</v>
      </c>
      <c r="X1162" s="245">
        <f>+VLOOKUP(A1162,[2]Sheet1!$A$13:$D$744,4,FALSE)</f>
        <v>0</v>
      </c>
      <c r="Y1162" s="245" t="e">
        <f>+VLOOKUP(X1162,bd_lista!$A$3:$C$590,3,FALSE)</f>
        <v>#N/A</v>
      </c>
      <c r="Z1162" s="305">
        <f>+X1162</f>
        <v>0</v>
      </c>
      <c r="AA1162" s="334" t="e">
        <f>+Y1162</f>
        <v>#N/A</v>
      </c>
    </row>
    <row r="1163" spans="1:27" customFormat="1" ht="27" hidden="1" customHeight="1">
      <c r="A1163" s="32">
        <v>2314</v>
      </c>
      <c r="B1163" s="296"/>
      <c r="C1163" s="250" t="str">
        <f>+VLOOKUP(A1163,bd_lista!$A$3:$C$590,3,FALSE)</f>
        <v>EMPRESA MUNICIPAL DE AREAS VERDES SUCRE</v>
      </c>
      <c r="D1163" s="348"/>
      <c r="E1163" s="247" t="s">
        <v>1312</v>
      </c>
      <c r="F1163" s="246">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6">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6">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6">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6">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6">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6">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6">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6">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6">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6">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6">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6">
        <f t="shared" ca="1" si="42"/>
        <v>0</v>
      </c>
      <c r="S1163" s="253">
        <f ca="1">+R1162+R1163</f>
        <v>0</v>
      </c>
      <c r="T1163" s="246">
        <f ca="1">+S1163</f>
        <v>0</v>
      </c>
      <c r="U1163" s="245">
        <f t="shared" si="43"/>
        <v>2</v>
      </c>
      <c r="V1163" s="348" t="str">
        <f>+VLOOKUP(A1163,bd_lista!$A$3:$E$590,5,FALSE)</f>
        <v>Empresas Municipales</v>
      </c>
      <c r="W1163" s="348"/>
      <c r="X1163" s="245">
        <f>+VLOOKUP(A1163,[2]Sheet1!$A$13:$D$744,4,FALSE)</f>
        <v>0</v>
      </c>
      <c r="Y1163" s="245" t="e">
        <f>+VLOOKUP(X1163,bd_lista!$A$3:$C$590,3,FALSE)</f>
        <v>#N/A</v>
      </c>
      <c r="Z1163" s="303"/>
      <c r="AA1163" s="336"/>
    </row>
    <row r="1164" spans="1:27" customFormat="1" ht="27" hidden="1" customHeight="1">
      <c r="A1164" s="32">
        <v>2315</v>
      </c>
      <c r="B1164" s="295">
        <f>+A1164</f>
        <v>2315</v>
      </c>
      <c r="C1164" s="250" t="str">
        <f>+VLOOKUP(A1164,bd_lista!$A$3:$C$590,3,FALSE)</f>
        <v xml:space="preserve">Empresa Municipal de Servicio de Aseo </v>
      </c>
      <c r="D1164" s="347" t="str">
        <f>+C1164</f>
        <v xml:space="preserve">Empresa Municipal de Servicio de Aseo </v>
      </c>
      <c r="E1164" s="245" t="s">
        <v>1311</v>
      </c>
      <c r="F1164" s="246">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6">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6">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6">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6">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6">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6">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6">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6">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6">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6">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6">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6">
        <f t="shared" ca="1" si="42"/>
        <v>0</v>
      </c>
      <c r="S1164" s="253"/>
      <c r="T1164" s="246">
        <f ca="1">+T1165</f>
        <v>0</v>
      </c>
      <c r="U1164" s="245">
        <f t="shared" si="43"/>
        <v>1</v>
      </c>
      <c r="V1164" s="348" t="str">
        <f>+VLOOKUP(A1164,bd_lista!$A$3:$E$590,5,FALSE)</f>
        <v>Empresas Municipales</v>
      </c>
      <c r="W1164" s="347" t="str">
        <f>+V1164</f>
        <v>Empresas Municipales</v>
      </c>
      <c r="X1164" s="245">
        <f>+VLOOKUP(A1164,[2]Sheet1!$A$13:$D$744,4,FALSE)</f>
        <v>0</v>
      </c>
      <c r="Y1164" s="245" t="e">
        <f>+VLOOKUP(X1164,bd_lista!$A$3:$C$590,3,FALSE)</f>
        <v>#N/A</v>
      </c>
      <c r="Z1164" s="305">
        <f>+X1164</f>
        <v>0</v>
      </c>
      <c r="AA1164" s="334" t="e">
        <f>+Y1164</f>
        <v>#N/A</v>
      </c>
    </row>
    <row r="1165" spans="1:27" customFormat="1" ht="27" hidden="1" customHeight="1">
      <c r="A1165" s="32">
        <v>2315</v>
      </c>
      <c r="B1165" s="296"/>
      <c r="C1165" s="250" t="str">
        <f>+VLOOKUP(A1165,bd_lista!$A$3:$C$590,3,FALSE)</f>
        <v xml:space="preserve">Empresa Municipal de Servicio de Aseo </v>
      </c>
      <c r="D1165" s="348"/>
      <c r="E1165" s="247" t="s">
        <v>1312</v>
      </c>
      <c r="F1165" s="246">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6">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6">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6">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6">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6">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6">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6">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6">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6">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6">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6">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6">
        <f t="shared" ca="1" si="42"/>
        <v>0</v>
      </c>
      <c r="S1165" s="253">
        <f ca="1">+R1164+R1165</f>
        <v>0</v>
      </c>
      <c r="T1165" s="246">
        <f ca="1">+S1165</f>
        <v>0</v>
      </c>
      <c r="U1165" s="245">
        <f t="shared" si="43"/>
        <v>2</v>
      </c>
      <c r="V1165" s="348" t="str">
        <f>+VLOOKUP(A1165,bd_lista!$A$3:$E$590,5,FALSE)</f>
        <v>Empresas Municipales</v>
      </c>
      <c r="W1165" s="348"/>
      <c r="X1165" s="245">
        <f>+VLOOKUP(A1165,[2]Sheet1!$A$13:$D$744,4,FALSE)</f>
        <v>0</v>
      </c>
      <c r="Y1165" s="245" t="e">
        <f>+VLOOKUP(X1165,bd_lista!$A$3:$C$590,3,FALSE)</f>
        <v>#N/A</v>
      </c>
      <c r="Z1165" s="303"/>
      <c r="AA1165" s="336"/>
    </row>
    <row r="1166" spans="1:27" customFormat="1" ht="27" hidden="1" customHeight="1">
      <c r="A1166" s="32">
        <v>2316</v>
      </c>
      <c r="B1166" s="295">
        <f>+A1166</f>
        <v>2316</v>
      </c>
      <c r="C1166" s="250" t="str">
        <f>+VLOOKUP(A1166,bd_lista!$A$3:$C$590,3,FALSE)</f>
        <v>Empresa Municipal de Áreas Verdes, Parques y Forestación</v>
      </c>
      <c r="D1166" s="347" t="str">
        <f>+C1166</f>
        <v>Empresa Municipal de Áreas Verdes, Parques y Forestación</v>
      </c>
      <c r="E1166" s="245" t="s">
        <v>1311</v>
      </c>
      <c r="F1166" s="246">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6">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6">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6">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6">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6">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6">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6">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6">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6">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6">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6">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6">
        <f t="shared" ca="1" si="42"/>
        <v>0</v>
      </c>
      <c r="S1166" s="253"/>
      <c r="T1166" s="246">
        <f ca="1">+T1167</f>
        <v>0</v>
      </c>
      <c r="U1166" s="245">
        <f t="shared" si="43"/>
        <v>1</v>
      </c>
      <c r="V1166" s="348" t="str">
        <f>+VLOOKUP(A1166,bd_lista!$A$3:$E$590,5,FALSE)</f>
        <v>Empresas Municipales</v>
      </c>
      <c r="W1166" s="347" t="str">
        <f>+V1166</f>
        <v>Empresas Municipales</v>
      </c>
      <c r="X1166" s="245">
        <f>+VLOOKUP(A1166,[2]Sheet1!$A$13:$D$744,4,FALSE)</f>
        <v>0</v>
      </c>
      <c r="Y1166" s="245" t="e">
        <f>+VLOOKUP(X1166,bd_lista!$A$3:$C$590,3,FALSE)</f>
        <v>#N/A</v>
      </c>
      <c r="Z1166" s="305">
        <f>+X1166</f>
        <v>0</v>
      </c>
      <c r="AA1166" s="334" t="e">
        <f>+Y1166</f>
        <v>#N/A</v>
      </c>
    </row>
    <row r="1167" spans="1:27" customFormat="1" ht="27" hidden="1" customHeight="1">
      <c r="A1167" s="32">
        <v>2316</v>
      </c>
      <c r="B1167" s="296"/>
      <c r="C1167" s="250" t="str">
        <f>+VLOOKUP(A1167,bd_lista!$A$3:$C$590,3,FALSE)</f>
        <v>Empresa Municipal de Áreas Verdes, Parques y Forestación</v>
      </c>
      <c r="D1167" s="348"/>
      <c r="E1167" s="247" t="s">
        <v>1312</v>
      </c>
      <c r="F1167" s="246">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6">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6">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6">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6">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6">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6">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6">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6">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6">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6">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6">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6">
        <f t="shared" ca="1" si="42"/>
        <v>0</v>
      </c>
      <c r="S1167" s="253">
        <f ca="1">+R1166+R1167</f>
        <v>0</v>
      </c>
      <c r="T1167" s="246">
        <f ca="1">+S1167</f>
        <v>0</v>
      </c>
      <c r="U1167" s="245">
        <f t="shared" si="43"/>
        <v>2</v>
      </c>
      <c r="V1167" s="348" t="str">
        <f>+VLOOKUP(A1167,bd_lista!$A$3:$E$590,5,FALSE)</f>
        <v>Empresas Municipales</v>
      </c>
      <c r="W1167" s="348"/>
      <c r="X1167" s="245">
        <f>+VLOOKUP(A1167,[2]Sheet1!$A$13:$D$744,4,FALSE)</f>
        <v>0</v>
      </c>
      <c r="Y1167" s="245" t="e">
        <f>+VLOOKUP(X1167,bd_lista!$A$3:$C$590,3,FALSE)</f>
        <v>#N/A</v>
      </c>
      <c r="Z1167" s="303"/>
      <c r="AA1167" s="336"/>
    </row>
    <row r="1168" spans="1:27" customFormat="1" ht="27" hidden="1" customHeight="1">
      <c r="A1168" s="32">
        <v>2319</v>
      </c>
      <c r="B1168" s="295">
        <f>+A1168</f>
        <v>2319</v>
      </c>
      <c r="C1168" s="250" t="str">
        <f>+VLOOKUP(A1168,bd_lista!$A$3:$C$590,3,FALSE)</f>
        <v>EMPRESA PÚBLICA DEPARTAMENTAL ESTRATÉGICA DE AGUAS - LA PAZ</v>
      </c>
      <c r="D1168" s="347" t="str">
        <f>+C1168</f>
        <v>EMPRESA PÚBLICA DEPARTAMENTAL ESTRATÉGICA DE AGUAS - LA PAZ</v>
      </c>
      <c r="E1168" s="245" t="s">
        <v>1311</v>
      </c>
      <c r="F1168" s="246">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6">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6">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6">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6">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6">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6">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6">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6">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6">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6">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6">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6">
        <f t="shared" ca="1" si="42"/>
        <v>0</v>
      </c>
      <c r="S1168" s="253"/>
      <c r="T1168" s="246">
        <f ca="1">+T1169</f>
        <v>0</v>
      </c>
      <c r="U1168" s="245">
        <f t="shared" si="43"/>
        <v>1</v>
      </c>
      <c r="V1168" s="348" t="str">
        <f>+VLOOKUP(A1168,bd_lista!$A$3:$E$590,5,FALSE)</f>
        <v>Empresas Municipales</v>
      </c>
      <c r="W1168" s="347" t="str">
        <f>+V1168</f>
        <v>Empresas Municipales</v>
      </c>
      <c r="X1168" s="245">
        <f>+VLOOKUP(A1168,[2]Sheet1!$A$13:$D$744,4,FALSE)</f>
        <v>0</v>
      </c>
      <c r="Y1168" s="245" t="e">
        <f>+VLOOKUP(X1168,bd_lista!$A$3:$C$590,3,FALSE)</f>
        <v>#N/A</v>
      </c>
      <c r="Z1168" s="305">
        <f>+X1168</f>
        <v>0</v>
      </c>
      <c r="AA1168" s="334" t="e">
        <f>+Y1168</f>
        <v>#N/A</v>
      </c>
    </row>
    <row r="1169" spans="1:27" customFormat="1" ht="27" hidden="1" customHeight="1">
      <c r="A1169" s="32">
        <v>2319</v>
      </c>
      <c r="B1169" s="296"/>
      <c r="C1169" s="250" t="str">
        <f>+VLOOKUP(A1169,bd_lista!$A$3:$C$590,3,FALSE)</f>
        <v>EMPRESA PÚBLICA DEPARTAMENTAL ESTRATÉGICA DE AGUAS - LA PAZ</v>
      </c>
      <c r="D1169" s="348"/>
      <c r="E1169" s="247" t="s">
        <v>1312</v>
      </c>
      <c r="F1169" s="246">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6">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6">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6">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6">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6">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6">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6">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6">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6">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6">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6">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6">
        <f t="shared" ca="1" si="42"/>
        <v>0</v>
      </c>
      <c r="S1169" s="253">
        <f ca="1">+R1168+R1169</f>
        <v>0</v>
      </c>
      <c r="T1169" s="246">
        <f ca="1">+S1169</f>
        <v>0</v>
      </c>
      <c r="U1169" s="245">
        <f t="shared" si="43"/>
        <v>2</v>
      </c>
      <c r="V1169" s="348" t="str">
        <f>+VLOOKUP(A1169,bd_lista!$A$3:$E$590,5,FALSE)</f>
        <v>Empresas Municipales</v>
      </c>
      <c r="W1169" s="348"/>
      <c r="X1169" s="245">
        <f>+VLOOKUP(A1169,[2]Sheet1!$A$13:$D$744,4,FALSE)</f>
        <v>0</v>
      </c>
      <c r="Y1169" s="245" t="e">
        <f>+VLOOKUP(X1169,bd_lista!$A$3:$C$590,3,FALSE)</f>
        <v>#N/A</v>
      </c>
      <c r="Z1169" s="303"/>
      <c r="AA1169" s="336"/>
    </row>
    <row r="1170" spans="1:27" customFormat="1" ht="27" hidden="1" customHeight="1">
      <c r="A1170" s="32">
        <v>716</v>
      </c>
      <c r="B1170" s="295">
        <f>+A1170</f>
        <v>716</v>
      </c>
      <c r="C1170" s="250" t="str">
        <f>+VLOOKUP(A1170,bd_lista!$A$3:$C$590,3,FALSE)</f>
        <v>Empresa Tarijeña del Gas</v>
      </c>
      <c r="D1170" s="347" t="str">
        <f>+C1170</f>
        <v>Empresa Tarijeña del Gas</v>
      </c>
      <c r="E1170" s="250" t="s">
        <v>1311</v>
      </c>
      <c r="F1170" s="246">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6">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6">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6">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6">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6">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6">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6">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6">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6">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6">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6">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6">
        <f t="shared" ca="1" si="42"/>
        <v>0</v>
      </c>
      <c r="S1170" s="253"/>
      <c r="T1170" s="246">
        <f ca="1">+T1171</f>
        <v>0</v>
      </c>
      <c r="U1170" s="245">
        <f t="shared" si="43"/>
        <v>1</v>
      </c>
      <c r="V1170" s="348" t="str">
        <f>+VLOOKUP(A1170,bd_lista!$A$3:$E$590,5,FALSE)</f>
        <v>Empresas Municipales</v>
      </c>
      <c r="W1170" s="347" t="str">
        <f>+V1170</f>
        <v>Empresas Municipales</v>
      </c>
      <c r="X1170" s="245">
        <f>+VLOOKUP(A1170,[2]Sheet1!$A$13:$D$744,4,FALSE)</f>
        <v>78</v>
      </c>
      <c r="Y1170" s="245" t="str">
        <f>+VLOOKUP(X1170,bd_lista!$A$3:$C$590,3,FALSE)</f>
        <v>Ministerio de Hidrocarburos y Energías</v>
      </c>
      <c r="Z1170" s="305">
        <f>+X1170</f>
        <v>78</v>
      </c>
      <c r="AA1170" s="306" t="str">
        <f>+Y1170</f>
        <v>Ministerio de Hidrocarburos y Energías</v>
      </c>
    </row>
    <row r="1171" spans="1:27" customFormat="1" ht="27" hidden="1" customHeight="1">
      <c r="A1171" s="32">
        <v>716</v>
      </c>
      <c r="B1171" s="296"/>
      <c r="C1171" s="250" t="str">
        <f>+VLOOKUP(A1171,bd_lista!$A$3:$C$590,3,FALSE)</f>
        <v>Empresa Tarijeña del Gas</v>
      </c>
      <c r="D1171" s="348"/>
      <c r="E1171" s="348" t="s">
        <v>1312</v>
      </c>
      <c r="F1171" s="246">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6">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6">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6">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6">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6">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6">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6">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6">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6">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6">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6">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6">
        <f t="shared" ca="1" si="42"/>
        <v>0</v>
      </c>
      <c r="S1171" s="253">
        <f ca="1">+R1170+R1171</f>
        <v>0</v>
      </c>
      <c r="T1171" s="246">
        <f ca="1">+S1171</f>
        <v>0</v>
      </c>
      <c r="U1171" s="245">
        <f t="shared" si="43"/>
        <v>2</v>
      </c>
      <c r="V1171" s="348" t="str">
        <f>+VLOOKUP(A1171,bd_lista!$A$3:$E$590,5,FALSE)</f>
        <v>Empresas Municipales</v>
      </c>
      <c r="W1171" s="348"/>
      <c r="X1171" s="245">
        <f>+VLOOKUP(A1171,[2]Sheet1!$A$13:$D$744,4,FALSE)</f>
        <v>78</v>
      </c>
      <c r="Y1171" s="245" t="str">
        <f>+VLOOKUP(X1171,bd_lista!$A$3:$C$590,3,FALSE)</f>
        <v>Ministerio de Hidrocarburos y Energías</v>
      </c>
      <c r="Z1171" s="303"/>
      <c r="AA1171" s="304"/>
    </row>
    <row r="1172" spans="1:27" customFormat="1" ht="15" hidden="1" customHeight="1">
      <c r="A1172" s="32">
        <v>2312</v>
      </c>
      <c r="B1172" s="295">
        <f>+A1172</f>
        <v>2312</v>
      </c>
      <c r="C1172" s="250" t="str">
        <f>+VLOOKUP(A1172,bd_lista!$A$3:$C$590,3,FALSE)</f>
        <v>EMPRESA MUNICIPAL DE AGUA POTABLE Y ALCANTARILLADO VIACHA</v>
      </c>
      <c r="D1172" s="347" t="str">
        <f>+C1172</f>
        <v>EMPRESA MUNICIPAL DE AGUA POTABLE Y ALCANTARILLADO VIACHA</v>
      </c>
      <c r="E1172" s="245" t="s">
        <v>1311</v>
      </c>
      <c r="F1172" s="246">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6">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6">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6">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6">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6">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6">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6">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6">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6">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6">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6">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6">
        <f t="shared" ca="1" si="42"/>
        <v>0</v>
      </c>
      <c r="S1172" s="253"/>
      <c r="T1172" s="246">
        <f ca="1">+T1173</f>
        <v>0</v>
      </c>
      <c r="U1172" s="245">
        <f t="shared" si="43"/>
        <v>1</v>
      </c>
      <c r="V1172" s="348" t="str">
        <f>+VLOOKUP(A1172,bd_lista!$A$3:$E$590,5,FALSE)</f>
        <v>Empresas Municipales</v>
      </c>
      <c r="W1172" s="347" t="str">
        <f>+V1172</f>
        <v>Empresas Municipales</v>
      </c>
      <c r="X1172" s="245">
        <f>+VLOOKUP(A1172,[2]Sheet1!$A$13:$D$744,4,FALSE)</f>
        <v>0</v>
      </c>
      <c r="Y1172" s="245" t="e">
        <f>+VLOOKUP(X1172,bd_lista!$A$3:$C$590,3,FALSE)</f>
        <v>#N/A</v>
      </c>
      <c r="Z1172" s="305">
        <f>+X1172</f>
        <v>0</v>
      </c>
      <c r="AA1172" s="306" t="e">
        <f>+Y1172</f>
        <v>#N/A</v>
      </c>
    </row>
    <row r="1173" spans="1:27" customFormat="1" ht="15" hidden="1" customHeight="1">
      <c r="A1173" s="32">
        <v>2312</v>
      </c>
      <c r="B1173" s="296"/>
      <c r="C1173" s="250" t="str">
        <f>+VLOOKUP(A1173,bd_lista!$A$3:$C$590,3,FALSE)</f>
        <v>EMPRESA MUNICIPAL DE AGUA POTABLE Y ALCANTARILLADO VIACHA</v>
      </c>
      <c r="D1173" s="348"/>
      <c r="E1173" s="247" t="s">
        <v>1312</v>
      </c>
      <c r="F1173" s="248">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8">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8">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8">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8">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8">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8">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8">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8">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8">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8">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8">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8">
        <f t="shared" ca="1" si="42"/>
        <v>0</v>
      </c>
      <c r="S1173" s="253">
        <f ca="1">+R1172+R1173</f>
        <v>0</v>
      </c>
      <c r="T1173" s="248">
        <f ca="1">+S1173</f>
        <v>0</v>
      </c>
      <c r="U1173" s="245">
        <f t="shared" si="43"/>
        <v>2</v>
      </c>
      <c r="V1173" s="348" t="str">
        <f>+VLOOKUP(A1173,bd_lista!$A$3:$E$590,5,FALSE)</f>
        <v>Empresas Municipales</v>
      </c>
      <c r="W1173" s="348"/>
      <c r="X1173" s="245">
        <f>+VLOOKUP(A1173,[2]Sheet1!$A$13:$D$744,4,FALSE)</f>
        <v>0</v>
      </c>
      <c r="Y1173" s="245" t="e">
        <f>+VLOOKUP(X1173,bd_lista!$A$3:$C$590,3,FALSE)</f>
        <v>#N/A</v>
      </c>
      <c r="Z1173" s="303"/>
      <c r="AA1173" s="304"/>
    </row>
    <row r="1174" spans="1:27" customFormat="1" ht="15" hidden="1" customHeight="1">
      <c r="A1174" s="32">
        <v>2317</v>
      </c>
      <c r="B1174" s="295">
        <f>+A1174</f>
        <v>2317</v>
      </c>
      <c r="C1174" s="250" t="str">
        <f>+VLOOKUP(A1174,bd_lista!$A$3:$C$590,3,FALSE)</f>
        <v>Empresa Municipal de Asfaltos y Vías</v>
      </c>
      <c r="D1174" s="347" t="str">
        <f>+C1174</f>
        <v>Empresa Municipal de Asfaltos y Vías</v>
      </c>
      <c r="E1174" s="245" t="s">
        <v>1311</v>
      </c>
      <c r="F1174" s="246">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6">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6">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6">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6">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6">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6">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6">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6">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6">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6">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6">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6">
        <f t="shared" ca="1" si="42"/>
        <v>0</v>
      </c>
      <c r="S1174" s="253"/>
      <c r="T1174" s="246">
        <f ca="1">+T1175</f>
        <v>0</v>
      </c>
      <c r="U1174" s="245">
        <f t="shared" si="43"/>
        <v>1</v>
      </c>
      <c r="V1174" s="348" t="str">
        <f>+VLOOKUP(A1174,bd_lista!$A$3:$E$590,5,FALSE)</f>
        <v>Empresas Municipales</v>
      </c>
      <c r="W1174" s="263" t="str">
        <f>+V1174</f>
        <v>Empresas Municipales</v>
      </c>
      <c r="X1174" s="245">
        <f>+VLOOKUP(A1174,[2]Sheet1!$A$13:$D$744,4,FALSE)</f>
        <v>0</v>
      </c>
      <c r="Y1174" s="245" t="e">
        <f>+VLOOKUP(X1174,bd_lista!$A$3:$C$590,3,FALSE)</f>
        <v>#N/A</v>
      </c>
      <c r="Z1174" s="305">
        <f>+X1174</f>
        <v>0</v>
      </c>
      <c r="AA1174" s="250" t="e">
        <f>+Y1174</f>
        <v>#N/A</v>
      </c>
    </row>
    <row r="1175" spans="1:27" customFormat="1" ht="15" hidden="1" customHeight="1">
      <c r="A1175" s="32">
        <v>2317</v>
      </c>
      <c r="B1175" s="296"/>
      <c r="C1175" s="250" t="str">
        <f>+VLOOKUP(A1175,bd_lista!$A$3:$C$590,3,FALSE)</f>
        <v>Empresa Municipal de Asfaltos y Vías</v>
      </c>
      <c r="D1175" s="348"/>
      <c r="E1175" s="247" t="s">
        <v>1312</v>
      </c>
      <c r="F1175" s="246">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6">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6">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6">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6">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6">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6">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6">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6">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6">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6">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6">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6">
        <f t="shared" ca="1" si="42"/>
        <v>0</v>
      </c>
      <c r="S1175" s="253">
        <f ca="1">+R1174+R1175</f>
        <v>0</v>
      </c>
      <c r="T1175" s="246">
        <f ca="1">+S1175</f>
        <v>0</v>
      </c>
      <c r="U1175" s="245">
        <f t="shared" si="43"/>
        <v>2</v>
      </c>
      <c r="V1175" s="348" t="str">
        <f>+VLOOKUP(A1175,bd_lista!$A$3:$E$590,5,FALSE)</f>
        <v>Empresas Municipales</v>
      </c>
      <c r="W1175" s="251"/>
      <c r="X1175" s="245">
        <f>+VLOOKUP(A1175,[2]Sheet1!$A$13:$D$744,4,FALSE)</f>
        <v>0</v>
      </c>
      <c r="Y1175" s="245" t="e">
        <f>+VLOOKUP(X1175,bd_lista!$A$3:$C$590,3,FALSE)</f>
        <v>#N/A</v>
      </c>
      <c r="Z1175" s="303"/>
      <c r="AA1175" s="250"/>
    </row>
    <row r="1176" spans="1:27" customFormat="1" ht="15" hidden="1" customHeight="1">
      <c r="A1176" s="32">
        <v>2320</v>
      </c>
      <c r="B1176" s="297">
        <f>+A1176</f>
        <v>2320</v>
      </c>
      <c r="C1176" s="250" t="str">
        <f>+VLOOKUP(A1176,bd_lista!$A$3:$C$590,3,FALSE)</f>
        <v>EMPRESA PUBLICA MUNICIPAL DE SERVICIOS DE AGUA Y ALCANTARRILLADO SANITARIO DE COBIJA</v>
      </c>
      <c r="D1176" s="347" t="str">
        <f>+C1176</f>
        <v>EMPRESA PUBLICA MUNICIPAL DE SERVICIOS DE AGUA Y ALCANTARRILLADO SANITARIO DE COBIJA</v>
      </c>
      <c r="E1176" s="245" t="s">
        <v>1311</v>
      </c>
      <c r="F1176" s="246">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6">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6">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6">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6">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6">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6">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6">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6">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6">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6">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6">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6">
        <f t="shared" ca="1" si="42"/>
        <v>0</v>
      </c>
      <c r="S1176" s="253"/>
      <c r="T1176" s="246">
        <f ca="1">+T1177</f>
        <v>0</v>
      </c>
      <c r="U1176" s="245">
        <f t="shared" si="43"/>
        <v>1</v>
      </c>
      <c r="V1176" s="348" t="str">
        <f>+VLOOKUP(A1176,bd_lista!$A$3:$E$590,5,FALSE)</f>
        <v>Empresas Municipales</v>
      </c>
      <c r="W1176" s="263" t="str">
        <f>+V1176</f>
        <v>Empresas Municipales</v>
      </c>
      <c r="X1176" s="245">
        <f>+VLOOKUP(A1176,[2]Sheet1!$A$13:$D$744,4,FALSE)</f>
        <v>0</v>
      </c>
      <c r="Y1176" s="245" t="e">
        <f>+VLOOKUP(X1176,bd_lista!$A$3:$C$590,3,FALSE)</f>
        <v>#N/A</v>
      </c>
      <c r="Z1176" s="305">
        <f>+X1176</f>
        <v>0</v>
      </c>
      <c r="AA1176" s="250" t="e">
        <f>+Y1176</f>
        <v>#N/A</v>
      </c>
    </row>
    <row r="1177" spans="1:27" customFormat="1" ht="15" hidden="1" customHeight="1">
      <c r="A1177" s="32">
        <v>2320</v>
      </c>
      <c r="B1177" s="297"/>
      <c r="C1177" s="250" t="str">
        <f>+VLOOKUP(A1177,bd_lista!$A$3:$C$590,3,FALSE)</f>
        <v>EMPRESA PUBLICA MUNICIPAL DE SERVICIOS DE AGUA Y ALCANTARRILLADO SANITARIO DE COBIJA</v>
      </c>
      <c r="D1177" s="348"/>
      <c r="E1177" s="247" t="s">
        <v>1312</v>
      </c>
      <c r="F1177" s="246">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6">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6">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6">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6">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6">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6">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6">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6">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6">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6">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6">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6">
        <f t="shared" ca="1" si="42"/>
        <v>0</v>
      </c>
      <c r="S1177" s="253">
        <f ca="1">+R1176+R1177</f>
        <v>0</v>
      </c>
      <c r="T1177" s="246">
        <f ca="1">+S1177</f>
        <v>0</v>
      </c>
      <c r="U1177" s="245">
        <f t="shared" si="43"/>
        <v>2</v>
      </c>
      <c r="V1177" s="348" t="str">
        <f>+VLOOKUP(A1177,bd_lista!$A$3:$E$590,5,FALSE)</f>
        <v>Empresas Municipales</v>
      </c>
      <c r="W1177" s="251"/>
      <c r="X1177" s="245">
        <f>+VLOOKUP(A1177,[2]Sheet1!$A$13:$D$744,4,FALSE)</f>
        <v>0</v>
      </c>
      <c r="Y1177" s="245" t="e">
        <f>+VLOOKUP(X1177,bd_lista!$A$3:$C$590,3,FALSE)</f>
        <v>#N/A</v>
      </c>
      <c r="Z1177" s="303"/>
      <c r="AA1177" s="250"/>
    </row>
    <row r="1178" spans="1:27" ht="27" hidden="1" customHeight="1">
      <c r="A1178" s="332">
        <v>2336</v>
      </c>
      <c r="B1178" s="297">
        <f>+A1178</f>
        <v>2336</v>
      </c>
      <c r="C1178" s="250" t="str">
        <f>+VLOOKUP(A1178,bd_lista!$A$3:$C$590,3,FALSE)</f>
        <v>EMPRESA PÚBLICA DEPARTAMENTAL FÁBRICA DE CALAMINAS Y CLAVOS POTOSI</v>
      </c>
      <c r="D1178" s="347" t="str">
        <f>+C1178</f>
        <v>EMPRESA PÚBLICA DEPARTAMENTAL FÁBRICA DE CALAMINAS Y CLAVOS POTOSI</v>
      </c>
      <c r="E1178" s="245" t="s">
        <v>1311</v>
      </c>
      <c r="F1178" s="246">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6">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6">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6">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6">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6">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6">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6">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6">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6">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6">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6">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6">
        <f t="shared" ca="1" si="42"/>
        <v>0</v>
      </c>
      <c r="S1178" s="253"/>
      <c r="T1178" s="246">
        <f ca="1">+T1179</f>
        <v>0</v>
      </c>
      <c r="U1178" s="245">
        <f t="shared" si="43"/>
        <v>1</v>
      </c>
      <c r="V1178" s="348" t="str">
        <f>+VLOOKUP(A1178,bd_lista!$A$3:$E$590,5,FALSE)</f>
        <v>Empresas Departamentales</v>
      </c>
      <c r="W1178" s="263" t="str">
        <f>+V1178</f>
        <v>Empresas Departamentales</v>
      </c>
      <c r="X1178" s="245">
        <f>+VLOOKUP(A1178,[2]Sheet1!$A$13:$D$744,4,FALSE)</f>
        <v>0</v>
      </c>
      <c r="Y1178" s="245" t="e">
        <f>+VLOOKUP(X1178,bd_lista!$A$3:$C$590,3,FALSE)</f>
        <v>#N/A</v>
      </c>
      <c r="Z1178" s="305">
        <f>+X1178</f>
        <v>0</v>
      </c>
      <c r="AA1178" s="250" t="e">
        <f>+Y1178</f>
        <v>#N/A</v>
      </c>
    </row>
    <row r="1179" spans="1:27" ht="15" hidden="1" customHeight="1">
      <c r="A1179" s="332">
        <v>2336</v>
      </c>
      <c r="B1179" s="297"/>
      <c r="C1179" s="250" t="str">
        <f>+VLOOKUP(A1179,bd_lista!$A$3:$C$590,3,FALSE)</f>
        <v>EMPRESA PÚBLICA DEPARTAMENTAL FÁBRICA DE CALAMINAS Y CLAVOS POTOSI</v>
      </c>
      <c r="D1179" s="348"/>
      <c r="E1179" s="247" t="s">
        <v>1312</v>
      </c>
      <c r="F1179" s="246">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6">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6">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6">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6">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6">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6">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6">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6">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6">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6">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6">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6">
        <f t="shared" ca="1" si="42"/>
        <v>0</v>
      </c>
      <c r="S1179" s="253">
        <f ca="1">+R1178+R1179</f>
        <v>0</v>
      </c>
      <c r="T1179" s="246">
        <f ca="1">+S1179</f>
        <v>0</v>
      </c>
      <c r="U1179" s="245">
        <f t="shared" si="43"/>
        <v>2</v>
      </c>
      <c r="V1179" s="348" t="str">
        <f>+VLOOKUP(A1179,bd_lista!$A$3:$E$590,5,FALSE)</f>
        <v>Empresas Departamentales</v>
      </c>
      <c r="W1179" s="251"/>
      <c r="X1179" s="245">
        <f>+VLOOKUP(A1179,[2]Sheet1!$A$13:$D$744,4,FALSE)</f>
        <v>0</v>
      </c>
      <c r="Y1179" s="245" t="e">
        <f>+VLOOKUP(X1179,bd_lista!$A$3:$C$590,3,FALSE)</f>
        <v>#N/A</v>
      </c>
      <c r="Z1179" s="303"/>
      <c r="AA1179" s="250"/>
    </row>
    <row r="1180" spans="1:27">
      <c r="D1180" s="351"/>
    </row>
  </sheetData>
  <autoFilter ref="A5:AA1179" xr:uid="{E5FFFC49-AB01-4026-894C-A597054DDD30}">
    <filterColumn colId="19">
      <filters>
        <filter val="1.047.513,62"/>
        <filter val="1.071,00"/>
        <filter val="1.213.187,55"/>
        <filter val="1.390.078,88"/>
        <filter val="1.397.710,14"/>
        <filter val="1.530,98"/>
        <filter val="1.589.864,00"/>
        <filter val="1.652.392,17"/>
        <filter val="1.800,00"/>
        <filter val="1.806.222,72"/>
        <filter val="1.818,36"/>
        <filter val="1.989,13"/>
        <filter val="10.269.889,85"/>
        <filter val="10.560.466,00"/>
        <filter val="10.869.893,24"/>
        <filter val="10.902.394,88"/>
        <filter val="100,00"/>
        <filter val="100.000,00"/>
        <filter val="101.597,52"/>
        <filter val="105,30"/>
        <filter val="11.543,10"/>
        <filter val="11.892,34"/>
        <filter val="114.696,83"/>
        <filter val="12.596,92"/>
        <filter val="12.944,30"/>
        <filter val="13.326.190,30"/>
        <filter val="139.111,25"/>
        <filter val="14.398.917,79"/>
        <filter val="14.646.333,09"/>
        <filter val="14.740.278,58"/>
        <filter val="148.868,83"/>
        <filter val="15.183.985,94"/>
        <filter val="15.515,96"/>
        <filter val="15.660,00"/>
        <filter val="15.675.817,71"/>
        <filter val="16.037.801,40"/>
        <filter val="16.664.420,15"/>
        <filter val="167.741,72"/>
        <filter val="17.779,85"/>
        <filter val="17.819.544,31"/>
        <filter val="18.303,44"/>
        <filter val="18.987,33"/>
        <filter val="19.395.576,46"/>
        <filter val="2.048.232,13"/>
        <filter val="2.058,56"/>
        <filter val="2.116,53"/>
        <filter val="2.202.827,70"/>
        <filter val="2.217,85"/>
        <filter val="2.315.615,11"/>
        <filter val="2.322,22"/>
        <filter val="2.333,99"/>
        <filter val="2.364,97"/>
        <filter val="2.522,00"/>
        <filter val="2.540.667.874,02"/>
        <filter val="2.572,06"/>
        <filter val="2.601.511.666,62"/>
        <filter val="2.752,00"/>
        <filter val="2.894,00"/>
        <filter val="2.946,60"/>
        <filter val="205.494,00"/>
        <filter val="21.465,00"/>
        <filter val="22.881,10"/>
        <filter val="24.762.073,88"/>
        <filter val="245.742,59"/>
        <filter val="252.400,65"/>
        <filter val="26.802.615,08"/>
        <filter val="27.927,00"/>
        <filter val="28.540,30"/>
        <filter val="291.849,59"/>
        <filter val="3.034.834,79"/>
        <filter val="3.184.873,95"/>
        <filter val="3.414.853,37"/>
        <filter val="3.648,90"/>
        <filter val="3.900,47"/>
        <filter val="314.745,30"/>
        <filter val="333,13"/>
        <filter val="336.652.029,88"/>
        <filter val="34.750.863,37"/>
        <filter val="355.953,06"/>
        <filter val="36.151,33"/>
        <filter val="361,00"/>
        <filter val="367.368,90"/>
        <filter val="375.223,28"/>
        <filter val="4.061.407,47"/>
        <filter val="4.349,64"/>
        <filter val="4.628.324,87"/>
        <filter val="4.650,20"/>
        <filter val="40.077.387,23"/>
        <filter val="400,00"/>
        <filter val="414,88"/>
        <filter val="415.364,32"/>
        <filter val="435,28"/>
        <filter val="44.132.745,71"/>
        <filter val="452.802.050,71"/>
        <filter val="47.561.834,73"/>
        <filter val="48.226,18"/>
        <filter val="5.219.733,44"/>
        <filter val="5.859.840,73"/>
        <filter val="5.937,84"/>
        <filter val="5.984,70"/>
        <filter val="500.371,00"/>
        <filter val="53.069.222,86"/>
        <filter val="53.788,12"/>
        <filter val="54,00"/>
        <filter val="564.265,00"/>
        <filter val="566.222,50"/>
        <filter val="57.757,00"/>
        <filter val="592.396.740,45"/>
        <filter val="6.164.498,00"/>
        <filter val="6.196,65"/>
        <filter val="6.438,66"/>
        <filter val="6.519.645,27"/>
        <filter val="6.910.376,90"/>
        <filter val="69.405,00"/>
        <filter val="722.331,29"/>
        <filter val="741.451,08"/>
        <filter val="743.176,60"/>
        <filter val="75.569.630,48"/>
        <filter val="756.909,01"/>
        <filter val="757.772,77"/>
        <filter val="800,00"/>
        <filter val="800.000,00"/>
        <filter val="824,81"/>
        <filter val="885.623,05"/>
        <filter val="9.223.141,62"/>
        <filter val="945.515,12"/>
        <filter val="949.664,10"/>
        <filter val="955,00"/>
      </filters>
    </filterColumn>
    <filterColumn colId="21">
      <filters>
        <filter val="Empresas Nacionales"/>
        <filter val="Instituciones de Seguridad Social"/>
        <filter val="Instituciones Descentralizadas"/>
        <filter val="INSTITUCIONES FINANCIERAS BANCARIAS"/>
        <filter val="Instituciones Financieras no Bancarias"/>
        <filter val="Órgano Ejecutivo"/>
      </filters>
    </filterColumn>
  </autoFilter>
  <sortState xmlns:xlrd2="http://schemas.microsoft.com/office/spreadsheetml/2017/richdata2" ref="A30:AA1131">
    <sortCondition ref="V6:V1131"/>
    <sortCondition descending="1" ref="T6:T1131"/>
  </sortState>
  <mergeCells count="1632">
    <mergeCell ref="B54:B55"/>
    <mergeCell ref="D52:D53"/>
    <mergeCell ref="D54:D55"/>
    <mergeCell ref="W52:W53"/>
    <mergeCell ref="W54:W55"/>
    <mergeCell ref="W1126:W1127"/>
    <mergeCell ref="W1128:W1129"/>
    <mergeCell ref="W1130:W1131"/>
    <mergeCell ref="W1116:W1117"/>
    <mergeCell ref="W1118:W1119"/>
    <mergeCell ref="W1120:W1121"/>
    <mergeCell ref="W1122:W1123"/>
    <mergeCell ref="W1124:W1125"/>
    <mergeCell ref="W1106:W1107"/>
    <mergeCell ref="W1108:W1109"/>
    <mergeCell ref="W1110:W1111"/>
    <mergeCell ref="W1112:W1113"/>
    <mergeCell ref="W1114:W1115"/>
    <mergeCell ref="W1096:W1097"/>
    <mergeCell ref="W1098:W1099"/>
    <mergeCell ref="W1100:W1101"/>
    <mergeCell ref="W1102:W1103"/>
    <mergeCell ref="W1104:W1105"/>
    <mergeCell ref="W1086:W1087"/>
    <mergeCell ref="W1088:W1089"/>
    <mergeCell ref="W1090:W1091"/>
    <mergeCell ref="W1092:W1093"/>
    <mergeCell ref="W1094:W1095"/>
    <mergeCell ref="W1076:W1077"/>
    <mergeCell ref="W1078:W1079"/>
    <mergeCell ref="W1080:W1081"/>
    <mergeCell ref="W1082:W1083"/>
    <mergeCell ref="W1084:W1085"/>
    <mergeCell ref="W1066:W1067"/>
    <mergeCell ref="W1068:W1069"/>
    <mergeCell ref="W1070:W1071"/>
    <mergeCell ref="W1072:W1073"/>
    <mergeCell ref="W1074:W1075"/>
    <mergeCell ref="W1056:W1057"/>
    <mergeCell ref="W1058:W1059"/>
    <mergeCell ref="W1060:W1061"/>
    <mergeCell ref="W1062:W1063"/>
    <mergeCell ref="W1064:W1065"/>
    <mergeCell ref="W1046:W1047"/>
    <mergeCell ref="W1048:W1049"/>
    <mergeCell ref="W1050:W1051"/>
    <mergeCell ref="W1052:W1053"/>
    <mergeCell ref="W1054:W1055"/>
    <mergeCell ref="W1036:W1037"/>
    <mergeCell ref="W1038:W1039"/>
    <mergeCell ref="W1040:W1041"/>
    <mergeCell ref="W1042:W1043"/>
    <mergeCell ref="W1044:W1045"/>
    <mergeCell ref="W1026:W1027"/>
    <mergeCell ref="W1028:W1029"/>
    <mergeCell ref="W1030:W1031"/>
    <mergeCell ref="W1032:W1033"/>
    <mergeCell ref="W1034:W1035"/>
    <mergeCell ref="W1016:W1017"/>
    <mergeCell ref="W1018:W1019"/>
    <mergeCell ref="W1020:W1021"/>
    <mergeCell ref="W1022:W1023"/>
    <mergeCell ref="W1024:W1025"/>
    <mergeCell ref="W1006:W1007"/>
    <mergeCell ref="W1008:W1009"/>
    <mergeCell ref="W1010:W1011"/>
    <mergeCell ref="W1012:W1013"/>
    <mergeCell ref="W1014:W1015"/>
    <mergeCell ref="W996:W997"/>
    <mergeCell ref="W998:W999"/>
    <mergeCell ref="W1000:W1001"/>
    <mergeCell ref="W1002:W1003"/>
    <mergeCell ref="W1004:W1005"/>
    <mergeCell ref="W986:W987"/>
    <mergeCell ref="W988:W989"/>
    <mergeCell ref="W990:W991"/>
    <mergeCell ref="W992:W993"/>
    <mergeCell ref="W994:W995"/>
    <mergeCell ref="W976:W977"/>
    <mergeCell ref="W978:W979"/>
    <mergeCell ref="W980:W981"/>
    <mergeCell ref="W982:W983"/>
    <mergeCell ref="W984:W985"/>
    <mergeCell ref="W966:W967"/>
    <mergeCell ref="W968:W969"/>
    <mergeCell ref="W970:W971"/>
    <mergeCell ref="W972:W973"/>
    <mergeCell ref="W974:W975"/>
    <mergeCell ref="W956:W957"/>
    <mergeCell ref="W958:W959"/>
    <mergeCell ref="W960:W961"/>
    <mergeCell ref="W962:W963"/>
    <mergeCell ref="W964:W965"/>
    <mergeCell ref="W946:W947"/>
    <mergeCell ref="W948:W949"/>
    <mergeCell ref="W950:W951"/>
    <mergeCell ref="W952:W953"/>
    <mergeCell ref="W954:W955"/>
    <mergeCell ref="W936:W937"/>
    <mergeCell ref="W938:W939"/>
    <mergeCell ref="W940:W941"/>
    <mergeCell ref="W942:W943"/>
    <mergeCell ref="W944:W945"/>
    <mergeCell ref="W926:W927"/>
    <mergeCell ref="W928:W929"/>
    <mergeCell ref="W930:W931"/>
    <mergeCell ref="W932:W933"/>
    <mergeCell ref="W934:W935"/>
    <mergeCell ref="W916:W917"/>
    <mergeCell ref="W918:W919"/>
    <mergeCell ref="W920:W921"/>
    <mergeCell ref="W922:W923"/>
    <mergeCell ref="W924:W925"/>
    <mergeCell ref="W906:W907"/>
    <mergeCell ref="W908:W909"/>
    <mergeCell ref="W910:W911"/>
    <mergeCell ref="W912:W913"/>
    <mergeCell ref="W914:W915"/>
    <mergeCell ref="W896:W897"/>
    <mergeCell ref="W898:W899"/>
    <mergeCell ref="W900:W901"/>
    <mergeCell ref="W902:W903"/>
    <mergeCell ref="W904:W905"/>
    <mergeCell ref="W886:W887"/>
    <mergeCell ref="W888:W889"/>
    <mergeCell ref="W890:W891"/>
    <mergeCell ref="W892:W893"/>
    <mergeCell ref="W894:W895"/>
    <mergeCell ref="W876:W877"/>
    <mergeCell ref="W878:W879"/>
    <mergeCell ref="W880:W881"/>
    <mergeCell ref="W882:W883"/>
    <mergeCell ref="W884:W885"/>
    <mergeCell ref="W866:W867"/>
    <mergeCell ref="W868:W869"/>
    <mergeCell ref="W870:W871"/>
    <mergeCell ref="W872:W873"/>
    <mergeCell ref="W874:W875"/>
    <mergeCell ref="W856:W857"/>
    <mergeCell ref="W858:W859"/>
    <mergeCell ref="W860:W861"/>
    <mergeCell ref="W862:W863"/>
    <mergeCell ref="W864:W865"/>
    <mergeCell ref="W846:W847"/>
    <mergeCell ref="W848:W849"/>
    <mergeCell ref="W850:W851"/>
    <mergeCell ref="W852:W853"/>
    <mergeCell ref="W854:W855"/>
    <mergeCell ref="W836:W837"/>
    <mergeCell ref="W838:W839"/>
    <mergeCell ref="W840:W841"/>
    <mergeCell ref="W842:W843"/>
    <mergeCell ref="W844:W845"/>
    <mergeCell ref="W826:W827"/>
    <mergeCell ref="W828:W829"/>
    <mergeCell ref="W830:W831"/>
    <mergeCell ref="W832:W833"/>
    <mergeCell ref="W834:W835"/>
    <mergeCell ref="W816:W817"/>
    <mergeCell ref="W818:W819"/>
    <mergeCell ref="W820:W821"/>
    <mergeCell ref="W822:W823"/>
    <mergeCell ref="W824:W825"/>
    <mergeCell ref="W806:W807"/>
    <mergeCell ref="W808:W809"/>
    <mergeCell ref="W810:W811"/>
    <mergeCell ref="W812:W813"/>
    <mergeCell ref="W814:W815"/>
    <mergeCell ref="W796:W797"/>
    <mergeCell ref="W798:W799"/>
    <mergeCell ref="W800:W801"/>
    <mergeCell ref="W802:W803"/>
    <mergeCell ref="W804:W805"/>
    <mergeCell ref="W786:W787"/>
    <mergeCell ref="W788:W789"/>
    <mergeCell ref="W790:W791"/>
    <mergeCell ref="W792:W793"/>
    <mergeCell ref="W794:W795"/>
    <mergeCell ref="W776:W777"/>
    <mergeCell ref="W778:W779"/>
    <mergeCell ref="W780:W781"/>
    <mergeCell ref="W782:W783"/>
    <mergeCell ref="W784:W785"/>
    <mergeCell ref="W766:W767"/>
    <mergeCell ref="W768:W769"/>
    <mergeCell ref="W770:W771"/>
    <mergeCell ref="W772:W773"/>
    <mergeCell ref="W774:W775"/>
    <mergeCell ref="W756:W757"/>
    <mergeCell ref="W758:W759"/>
    <mergeCell ref="W760:W761"/>
    <mergeCell ref="W762:W763"/>
    <mergeCell ref="W764:W765"/>
    <mergeCell ref="W746:W747"/>
    <mergeCell ref="W748:W749"/>
    <mergeCell ref="W750:W751"/>
    <mergeCell ref="W752:W753"/>
    <mergeCell ref="W754:W755"/>
    <mergeCell ref="W736:W737"/>
    <mergeCell ref="W738:W739"/>
    <mergeCell ref="W740:W741"/>
    <mergeCell ref="W742:W743"/>
    <mergeCell ref="W744:W745"/>
    <mergeCell ref="W726:W727"/>
    <mergeCell ref="W728:W729"/>
    <mergeCell ref="W730:W731"/>
    <mergeCell ref="W732:W733"/>
    <mergeCell ref="W734:W735"/>
    <mergeCell ref="W716:W717"/>
    <mergeCell ref="W718:W719"/>
    <mergeCell ref="W720:W721"/>
    <mergeCell ref="W722:W723"/>
    <mergeCell ref="W724:W725"/>
    <mergeCell ref="W706:W707"/>
    <mergeCell ref="W708:W709"/>
    <mergeCell ref="W710:W711"/>
    <mergeCell ref="W712:W713"/>
    <mergeCell ref="W714:W715"/>
    <mergeCell ref="W696:W697"/>
    <mergeCell ref="W698:W699"/>
    <mergeCell ref="W700:W701"/>
    <mergeCell ref="W702:W703"/>
    <mergeCell ref="W704:W705"/>
    <mergeCell ref="W686:W687"/>
    <mergeCell ref="W688:W689"/>
    <mergeCell ref="W690:W691"/>
    <mergeCell ref="W692:W693"/>
    <mergeCell ref="W694:W695"/>
    <mergeCell ref="W676:W677"/>
    <mergeCell ref="W678:W679"/>
    <mergeCell ref="W680:W681"/>
    <mergeCell ref="W682:W683"/>
    <mergeCell ref="W684:W685"/>
    <mergeCell ref="W666:W667"/>
    <mergeCell ref="W668:W669"/>
    <mergeCell ref="W670:W671"/>
    <mergeCell ref="W672:W673"/>
    <mergeCell ref="W674:W675"/>
    <mergeCell ref="W656:W657"/>
    <mergeCell ref="W658:W659"/>
    <mergeCell ref="W660:W661"/>
    <mergeCell ref="W662:W663"/>
    <mergeCell ref="W664:W665"/>
    <mergeCell ref="W646:W647"/>
    <mergeCell ref="W648:W649"/>
    <mergeCell ref="W650:W651"/>
    <mergeCell ref="W652:W653"/>
    <mergeCell ref="W654:W655"/>
    <mergeCell ref="W636:W637"/>
    <mergeCell ref="W638:W639"/>
    <mergeCell ref="W640:W641"/>
    <mergeCell ref="W642:W643"/>
    <mergeCell ref="W644:W645"/>
    <mergeCell ref="W626:W627"/>
    <mergeCell ref="W628:W629"/>
    <mergeCell ref="W630:W631"/>
    <mergeCell ref="W632:W633"/>
    <mergeCell ref="W634:W635"/>
    <mergeCell ref="W616:W617"/>
    <mergeCell ref="W618:W619"/>
    <mergeCell ref="W620:W621"/>
    <mergeCell ref="W622:W623"/>
    <mergeCell ref="W624:W625"/>
    <mergeCell ref="W606:W607"/>
    <mergeCell ref="W608:W609"/>
    <mergeCell ref="W610:W611"/>
    <mergeCell ref="W612:W613"/>
    <mergeCell ref="W614:W615"/>
    <mergeCell ref="W596:W597"/>
    <mergeCell ref="W598:W599"/>
    <mergeCell ref="W600:W601"/>
    <mergeCell ref="W602:W603"/>
    <mergeCell ref="W604:W605"/>
    <mergeCell ref="W586:W587"/>
    <mergeCell ref="W588:W589"/>
    <mergeCell ref="W590:W591"/>
    <mergeCell ref="W592:W593"/>
    <mergeCell ref="W594:W595"/>
    <mergeCell ref="W576:W577"/>
    <mergeCell ref="W578:W579"/>
    <mergeCell ref="W580:W581"/>
    <mergeCell ref="W582:W583"/>
    <mergeCell ref="W584:W585"/>
    <mergeCell ref="W566:W567"/>
    <mergeCell ref="W568:W569"/>
    <mergeCell ref="W570:W571"/>
    <mergeCell ref="W572:W573"/>
    <mergeCell ref="W574:W575"/>
    <mergeCell ref="W556:W557"/>
    <mergeCell ref="W558:W559"/>
    <mergeCell ref="W560:W561"/>
    <mergeCell ref="W562:W563"/>
    <mergeCell ref="W564:W565"/>
    <mergeCell ref="W546:W547"/>
    <mergeCell ref="W548:W549"/>
    <mergeCell ref="W550:W551"/>
    <mergeCell ref="W552:W553"/>
    <mergeCell ref="W554:W555"/>
    <mergeCell ref="W536:W537"/>
    <mergeCell ref="W538:W539"/>
    <mergeCell ref="W540:W541"/>
    <mergeCell ref="W542:W543"/>
    <mergeCell ref="W544:W545"/>
    <mergeCell ref="W526:W527"/>
    <mergeCell ref="W528:W529"/>
    <mergeCell ref="W530:W531"/>
    <mergeCell ref="W532:W533"/>
    <mergeCell ref="W534:W535"/>
    <mergeCell ref="W516:W517"/>
    <mergeCell ref="W518:W519"/>
    <mergeCell ref="W520:W521"/>
    <mergeCell ref="W522:W523"/>
    <mergeCell ref="W524:W525"/>
    <mergeCell ref="W506:W507"/>
    <mergeCell ref="W508:W509"/>
    <mergeCell ref="W510:W511"/>
    <mergeCell ref="W512:W513"/>
    <mergeCell ref="W514:W515"/>
    <mergeCell ref="W496:W497"/>
    <mergeCell ref="W498:W499"/>
    <mergeCell ref="W500:W501"/>
    <mergeCell ref="W502:W503"/>
    <mergeCell ref="W504:W505"/>
    <mergeCell ref="W486:W487"/>
    <mergeCell ref="W488:W489"/>
    <mergeCell ref="W490:W491"/>
    <mergeCell ref="W492:W493"/>
    <mergeCell ref="W494:W495"/>
    <mergeCell ref="W476:W477"/>
    <mergeCell ref="W478:W479"/>
    <mergeCell ref="W480:W481"/>
    <mergeCell ref="W482:W483"/>
    <mergeCell ref="W484:W485"/>
    <mergeCell ref="W466:W467"/>
    <mergeCell ref="W468:W469"/>
    <mergeCell ref="W470:W471"/>
    <mergeCell ref="W472:W473"/>
    <mergeCell ref="W474:W475"/>
    <mergeCell ref="W456:W457"/>
    <mergeCell ref="W458:W459"/>
    <mergeCell ref="W460:W461"/>
    <mergeCell ref="W462:W463"/>
    <mergeCell ref="W464:W465"/>
    <mergeCell ref="W446:W447"/>
    <mergeCell ref="W448:W449"/>
    <mergeCell ref="W450:W451"/>
    <mergeCell ref="W452:W453"/>
    <mergeCell ref="W454:W455"/>
    <mergeCell ref="W436:W437"/>
    <mergeCell ref="W438:W439"/>
    <mergeCell ref="W440:W441"/>
    <mergeCell ref="W442:W443"/>
    <mergeCell ref="W444:W445"/>
    <mergeCell ref="W426:W427"/>
    <mergeCell ref="W428:W429"/>
    <mergeCell ref="W430:W431"/>
    <mergeCell ref="W432:W433"/>
    <mergeCell ref="W434:W435"/>
    <mergeCell ref="W416:W417"/>
    <mergeCell ref="W418:W419"/>
    <mergeCell ref="W420:W421"/>
    <mergeCell ref="W422:W423"/>
    <mergeCell ref="W424:W425"/>
    <mergeCell ref="W406:W407"/>
    <mergeCell ref="W408:W409"/>
    <mergeCell ref="W410:W411"/>
    <mergeCell ref="W412:W413"/>
    <mergeCell ref="W414:W415"/>
    <mergeCell ref="W396:W397"/>
    <mergeCell ref="W398:W399"/>
    <mergeCell ref="W400:W401"/>
    <mergeCell ref="W402:W403"/>
    <mergeCell ref="W404:W405"/>
    <mergeCell ref="W386:W387"/>
    <mergeCell ref="W388:W389"/>
    <mergeCell ref="W390:W391"/>
    <mergeCell ref="W392:W393"/>
    <mergeCell ref="W394:W395"/>
    <mergeCell ref="W376:W377"/>
    <mergeCell ref="W378:W379"/>
    <mergeCell ref="W380:W381"/>
    <mergeCell ref="W382:W383"/>
    <mergeCell ref="W384:W385"/>
    <mergeCell ref="W366:W367"/>
    <mergeCell ref="W368:W369"/>
    <mergeCell ref="W370:W371"/>
    <mergeCell ref="W372:W373"/>
    <mergeCell ref="W374:W375"/>
    <mergeCell ref="W356:W357"/>
    <mergeCell ref="W358:W359"/>
    <mergeCell ref="W360:W361"/>
    <mergeCell ref="W362:W363"/>
    <mergeCell ref="W364:W365"/>
    <mergeCell ref="W346:W347"/>
    <mergeCell ref="W348:W349"/>
    <mergeCell ref="W350:W351"/>
    <mergeCell ref="W352:W353"/>
    <mergeCell ref="W354:W355"/>
    <mergeCell ref="W336:W337"/>
    <mergeCell ref="W338:W339"/>
    <mergeCell ref="W340:W341"/>
    <mergeCell ref="W342:W343"/>
    <mergeCell ref="W344:W345"/>
    <mergeCell ref="W326:W327"/>
    <mergeCell ref="W328:W329"/>
    <mergeCell ref="W330:W331"/>
    <mergeCell ref="W332:W333"/>
    <mergeCell ref="W334:W335"/>
    <mergeCell ref="W316:W317"/>
    <mergeCell ref="W318:W319"/>
    <mergeCell ref="W320:W321"/>
    <mergeCell ref="W322:W323"/>
    <mergeCell ref="W324:W325"/>
    <mergeCell ref="W306:W307"/>
    <mergeCell ref="W308:W309"/>
    <mergeCell ref="W310:W311"/>
    <mergeCell ref="W312:W313"/>
    <mergeCell ref="W314:W315"/>
    <mergeCell ref="W296:W297"/>
    <mergeCell ref="W298:W299"/>
    <mergeCell ref="W300:W301"/>
    <mergeCell ref="W302:W303"/>
    <mergeCell ref="W304:W305"/>
    <mergeCell ref="W286:W287"/>
    <mergeCell ref="W288:W289"/>
    <mergeCell ref="W290:W291"/>
    <mergeCell ref="W292:W293"/>
    <mergeCell ref="W294:W295"/>
    <mergeCell ref="W276:W277"/>
    <mergeCell ref="W278:W279"/>
    <mergeCell ref="W280:W281"/>
    <mergeCell ref="W282:W283"/>
    <mergeCell ref="W284:W285"/>
    <mergeCell ref="W266:W267"/>
    <mergeCell ref="W268:W269"/>
    <mergeCell ref="W270:W271"/>
    <mergeCell ref="W272:W273"/>
    <mergeCell ref="W274:W275"/>
    <mergeCell ref="W256:W257"/>
    <mergeCell ref="W258:W259"/>
    <mergeCell ref="W260:W261"/>
    <mergeCell ref="W262:W263"/>
    <mergeCell ref="W264:W265"/>
    <mergeCell ref="W246:W247"/>
    <mergeCell ref="W248:W249"/>
    <mergeCell ref="W250:W251"/>
    <mergeCell ref="W252:W253"/>
    <mergeCell ref="W254:W255"/>
    <mergeCell ref="W178:W179"/>
    <mergeCell ref="W180:W181"/>
    <mergeCell ref="W182:W183"/>
    <mergeCell ref="W184:W185"/>
    <mergeCell ref="W166:W167"/>
    <mergeCell ref="W168:W169"/>
    <mergeCell ref="W170:W171"/>
    <mergeCell ref="W172:W173"/>
    <mergeCell ref="W174:W175"/>
    <mergeCell ref="W236:W237"/>
    <mergeCell ref="W238:W239"/>
    <mergeCell ref="W240:W241"/>
    <mergeCell ref="W242:W243"/>
    <mergeCell ref="W244:W245"/>
    <mergeCell ref="W226:W227"/>
    <mergeCell ref="W228:W229"/>
    <mergeCell ref="W230:W231"/>
    <mergeCell ref="W232:W233"/>
    <mergeCell ref="W234:W235"/>
    <mergeCell ref="W216:W217"/>
    <mergeCell ref="W218:W219"/>
    <mergeCell ref="W220:W221"/>
    <mergeCell ref="W222:W223"/>
    <mergeCell ref="W224:W225"/>
    <mergeCell ref="W206:W207"/>
    <mergeCell ref="W208:W209"/>
    <mergeCell ref="W210:W211"/>
    <mergeCell ref="W212:W213"/>
    <mergeCell ref="W214:W215"/>
    <mergeCell ref="W106:W107"/>
    <mergeCell ref="W108:W109"/>
    <mergeCell ref="W110:W111"/>
    <mergeCell ref="W112:W113"/>
    <mergeCell ref="W114:W115"/>
    <mergeCell ref="W96:W97"/>
    <mergeCell ref="W98:W99"/>
    <mergeCell ref="W100:W101"/>
    <mergeCell ref="W102:W103"/>
    <mergeCell ref="W104:W105"/>
    <mergeCell ref="W86:W87"/>
    <mergeCell ref="W88:W89"/>
    <mergeCell ref="W90:W91"/>
    <mergeCell ref="W92:W93"/>
    <mergeCell ref="W94:W95"/>
    <mergeCell ref="W156:W157"/>
    <mergeCell ref="W158:W159"/>
    <mergeCell ref="W146:W147"/>
    <mergeCell ref="W148:W149"/>
    <mergeCell ref="W150:W151"/>
    <mergeCell ref="W152:W153"/>
    <mergeCell ref="W154:W155"/>
    <mergeCell ref="W136:W137"/>
    <mergeCell ref="W138:W139"/>
    <mergeCell ref="W140:W141"/>
    <mergeCell ref="W142:W143"/>
    <mergeCell ref="W144:W145"/>
    <mergeCell ref="W126:W127"/>
    <mergeCell ref="W128:W129"/>
    <mergeCell ref="W130:W131"/>
    <mergeCell ref="W132:W133"/>
    <mergeCell ref="W134:W135"/>
    <mergeCell ref="D1122:D1123"/>
    <mergeCell ref="D1124:D1125"/>
    <mergeCell ref="D1126:D1127"/>
    <mergeCell ref="D1128:D1129"/>
    <mergeCell ref="D1130:D1131"/>
    <mergeCell ref="D1112:D1113"/>
    <mergeCell ref="D1114:D1115"/>
    <mergeCell ref="D1116:D1117"/>
    <mergeCell ref="D1118:D1119"/>
    <mergeCell ref="D1120:D1121"/>
    <mergeCell ref="D1102:D1103"/>
    <mergeCell ref="D1104:D1105"/>
    <mergeCell ref="D1106:D1107"/>
    <mergeCell ref="W116:W117"/>
    <mergeCell ref="W118:W119"/>
    <mergeCell ref="W120:W121"/>
    <mergeCell ref="W122:W123"/>
    <mergeCell ref="W124:W125"/>
    <mergeCell ref="W160:W161"/>
    <mergeCell ref="W162:W163"/>
    <mergeCell ref="W164:W165"/>
    <mergeCell ref="W196:W197"/>
    <mergeCell ref="W198:W199"/>
    <mergeCell ref="W200:W201"/>
    <mergeCell ref="W202:W203"/>
    <mergeCell ref="W204:W205"/>
    <mergeCell ref="W186:W187"/>
    <mergeCell ref="W188:W189"/>
    <mergeCell ref="W190:W191"/>
    <mergeCell ref="W192:W193"/>
    <mergeCell ref="W194:W195"/>
    <mergeCell ref="W176:W177"/>
    <mergeCell ref="W76:W77"/>
    <mergeCell ref="W78:W79"/>
    <mergeCell ref="W80:W81"/>
    <mergeCell ref="W82:W83"/>
    <mergeCell ref="W84:W85"/>
    <mergeCell ref="W48:W49"/>
    <mergeCell ref="W50:W51"/>
    <mergeCell ref="W56:W57"/>
    <mergeCell ref="W58:W59"/>
    <mergeCell ref="W60:W61"/>
    <mergeCell ref="W62:W63"/>
    <mergeCell ref="W64:W65"/>
    <mergeCell ref="W66:W67"/>
    <mergeCell ref="W68:W69"/>
    <mergeCell ref="W70:W71"/>
    <mergeCell ref="W72:W73"/>
    <mergeCell ref="W74:W75"/>
    <mergeCell ref="D1108:D1109"/>
    <mergeCell ref="D1110:D1111"/>
    <mergeCell ref="D1092:D1093"/>
    <mergeCell ref="D1094:D1095"/>
    <mergeCell ref="D1096:D1097"/>
    <mergeCell ref="D1098:D1099"/>
    <mergeCell ref="D1100:D1101"/>
    <mergeCell ref="D1082:D1083"/>
    <mergeCell ref="D1084:D1085"/>
    <mergeCell ref="D1086:D1087"/>
    <mergeCell ref="D1088:D1089"/>
    <mergeCell ref="D1090:D1091"/>
    <mergeCell ref="D1072:D1073"/>
    <mergeCell ref="D1074:D1075"/>
    <mergeCell ref="D1076:D1077"/>
    <mergeCell ref="D1078:D1079"/>
    <mergeCell ref="D1080:D1081"/>
    <mergeCell ref="D1062:D1063"/>
    <mergeCell ref="D1064:D1065"/>
    <mergeCell ref="D1066:D1067"/>
    <mergeCell ref="D1068:D1069"/>
    <mergeCell ref="D1070:D1071"/>
    <mergeCell ref="D1052:D1053"/>
    <mergeCell ref="D1054:D1055"/>
    <mergeCell ref="D1056:D1057"/>
    <mergeCell ref="D1058:D1059"/>
    <mergeCell ref="D1060:D1061"/>
    <mergeCell ref="D1042:D1043"/>
    <mergeCell ref="D1044:D1045"/>
    <mergeCell ref="D1046:D1047"/>
    <mergeCell ref="D1048:D1049"/>
    <mergeCell ref="D1050:D1051"/>
    <mergeCell ref="D1032:D1033"/>
    <mergeCell ref="D1034:D1035"/>
    <mergeCell ref="D1036:D1037"/>
    <mergeCell ref="D1038:D1039"/>
    <mergeCell ref="D1040:D1041"/>
    <mergeCell ref="D1022:D1023"/>
    <mergeCell ref="D1024:D1025"/>
    <mergeCell ref="D1026:D1027"/>
    <mergeCell ref="D1028:D1029"/>
    <mergeCell ref="D1030:D1031"/>
    <mergeCell ref="D1012:D1013"/>
    <mergeCell ref="D1014:D1015"/>
    <mergeCell ref="D1016:D1017"/>
    <mergeCell ref="D1018:D1019"/>
    <mergeCell ref="D1020:D1021"/>
    <mergeCell ref="D1002:D1003"/>
    <mergeCell ref="D1004:D1005"/>
    <mergeCell ref="D1006:D1007"/>
    <mergeCell ref="D1008:D1009"/>
    <mergeCell ref="D1010:D1011"/>
    <mergeCell ref="D992:D993"/>
    <mergeCell ref="D994:D995"/>
    <mergeCell ref="D996:D997"/>
    <mergeCell ref="D998:D999"/>
    <mergeCell ref="D1000:D1001"/>
    <mergeCell ref="D982:D983"/>
    <mergeCell ref="D984:D985"/>
    <mergeCell ref="D986:D987"/>
    <mergeCell ref="D988:D989"/>
    <mergeCell ref="D990:D991"/>
    <mergeCell ref="D972:D973"/>
    <mergeCell ref="D974:D975"/>
    <mergeCell ref="D976:D977"/>
    <mergeCell ref="D978:D979"/>
    <mergeCell ref="D980:D981"/>
    <mergeCell ref="D962:D963"/>
    <mergeCell ref="D964:D965"/>
    <mergeCell ref="D966:D967"/>
    <mergeCell ref="D968:D969"/>
    <mergeCell ref="D970:D971"/>
    <mergeCell ref="D952:D953"/>
    <mergeCell ref="D954:D955"/>
    <mergeCell ref="D956:D957"/>
    <mergeCell ref="D958:D959"/>
    <mergeCell ref="D960:D961"/>
    <mergeCell ref="D942:D943"/>
    <mergeCell ref="D944:D945"/>
    <mergeCell ref="D946:D947"/>
    <mergeCell ref="D948:D949"/>
    <mergeCell ref="D950:D951"/>
    <mergeCell ref="D932:D933"/>
    <mergeCell ref="D934:D935"/>
    <mergeCell ref="D936:D937"/>
    <mergeCell ref="D938:D939"/>
    <mergeCell ref="D940:D941"/>
    <mergeCell ref="D922:D923"/>
    <mergeCell ref="D924:D925"/>
    <mergeCell ref="D926:D927"/>
    <mergeCell ref="D928:D929"/>
    <mergeCell ref="D930:D931"/>
    <mergeCell ref="D912:D913"/>
    <mergeCell ref="D914:D915"/>
    <mergeCell ref="D916:D917"/>
    <mergeCell ref="D918:D919"/>
    <mergeCell ref="D920:D921"/>
    <mergeCell ref="D902:D903"/>
    <mergeCell ref="D904:D905"/>
    <mergeCell ref="D906:D907"/>
    <mergeCell ref="D908:D909"/>
    <mergeCell ref="D910:D911"/>
    <mergeCell ref="D892:D893"/>
    <mergeCell ref="D894:D895"/>
    <mergeCell ref="D896:D897"/>
    <mergeCell ref="D898:D899"/>
    <mergeCell ref="D900:D901"/>
    <mergeCell ref="D882:D883"/>
    <mergeCell ref="D884:D885"/>
    <mergeCell ref="D886:D887"/>
    <mergeCell ref="D888:D889"/>
    <mergeCell ref="D890:D891"/>
    <mergeCell ref="D872:D873"/>
    <mergeCell ref="D874:D875"/>
    <mergeCell ref="D876:D877"/>
    <mergeCell ref="D878:D879"/>
    <mergeCell ref="D880:D881"/>
    <mergeCell ref="D862:D863"/>
    <mergeCell ref="D864:D865"/>
    <mergeCell ref="D866:D867"/>
    <mergeCell ref="D868:D869"/>
    <mergeCell ref="D870:D871"/>
    <mergeCell ref="D852:D853"/>
    <mergeCell ref="D854:D855"/>
    <mergeCell ref="D856:D857"/>
    <mergeCell ref="D858:D859"/>
    <mergeCell ref="D860:D861"/>
    <mergeCell ref="D842:D843"/>
    <mergeCell ref="D844:D845"/>
    <mergeCell ref="D846:D847"/>
    <mergeCell ref="D848:D849"/>
    <mergeCell ref="D850:D851"/>
    <mergeCell ref="D832:D833"/>
    <mergeCell ref="D834:D835"/>
    <mergeCell ref="D836:D837"/>
    <mergeCell ref="D838:D839"/>
    <mergeCell ref="D840:D841"/>
    <mergeCell ref="D822:D823"/>
    <mergeCell ref="D824:D825"/>
    <mergeCell ref="D826:D827"/>
    <mergeCell ref="D828:D829"/>
    <mergeCell ref="D830:D831"/>
    <mergeCell ref="D812:D813"/>
    <mergeCell ref="D814:D815"/>
    <mergeCell ref="D816:D817"/>
    <mergeCell ref="D818:D819"/>
    <mergeCell ref="D820:D821"/>
    <mergeCell ref="D802:D803"/>
    <mergeCell ref="D804:D805"/>
    <mergeCell ref="D806:D807"/>
    <mergeCell ref="D808:D809"/>
    <mergeCell ref="D810:D811"/>
    <mergeCell ref="D792:D793"/>
    <mergeCell ref="D794:D795"/>
    <mergeCell ref="D796:D797"/>
    <mergeCell ref="D798:D799"/>
    <mergeCell ref="D800:D801"/>
    <mergeCell ref="D782:D783"/>
    <mergeCell ref="D784:D785"/>
    <mergeCell ref="D786:D787"/>
    <mergeCell ref="D788:D789"/>
    <mergeCell ref="D790:D791"/>
    <mergeCell ref="D772:D773"/>
    <mergeCell ref="D774:D775"/>
    <mergeCell ref="D776:D777"/>
    <mergeCell ref="D778:D779"/>
    <mergeCell ref="D780:D781"/>
    <mergeCell ref="D762:D763"/>
    <mergeCell ref="D764:D765"/>
    <mergeCell ref="D766:D767"/>
    <mergeCell ref="D768:D769"/>
    <mergeCell ref="D770:D771"/>
    <mergeCell ref="D752:D753"/>
    <mergeCell ref="D754:D755"/>
    <mergeCell ref="D756:D757"/>
    <mergeCell ref="D758:D759"/>
    <mergeCell ref="D760:D761"/>
    <mergeCell ref="D742:D743"/>
    <mergeCell ref="D744:D745"/>
    <mergeCell ref="D746:D747"/>
    <mergeCell ref="D748:D749"/>
    <mergeCell ref="D750:D751"/>
    <mergeCell ref="D732:D733"/>
    <mergeCell ref="D734:D735"/>
    <mergeCell ref="D736:D737"/>
    <mergeCell ref="D738:D739"/>
    <mergeCell ref="D740:D741"/>
    <mergeCell ref="D722:D723"/>
    <mergeCell ref="D724:D725"/>
    <mergeCell ref="D726:D727"/>
    <mergeCell ref="D728:D729"/>
    <mergeCell ref="D730:D731"/>
    <mergeCell ref="D712:D713"/>
    <mergeCell ref="D714:D715"/>
    <mergeCell ref="D716:D717"/>
    <mergeCell ref="D718:D719"/>
    <mergeCell ref="D720:D721"/>
    <mergeCell ref="D702:D703"/>
    <mergeCell ref="D704:D705"/>
    <mergeCell ref="D706:D707"/>
    <mergeCell ref="D708:D709"/>
    <mergeCell ref="D710:D711"/>
    <mergeCell ref="D692:D693"/>
    <mergeCell ref="D694:D695"/>
    <mergeCell ref="D696:D697"/>
    <mergeCell ref="D698:D699"/>
    <mergeCell ref="D700:D701"/>
    <mergeCell ref="D682:D683"/>
    <mergeCell ref="D684:D685"/>
    <mergeCell ref="D686:D687"/>
    <mergeCell ref="D688:D689"/>
    <mergeCell ref="D690:D691"/>
    <mergeCell ref="D672:D673"/>
    <mergeCell ref="D674:D675"/>
    <mergeCell ref="D676:D677"/>
    <mergeCell ref="D678:D679"/>
    <mergeCell ref="D680:D681"/>
    <mergeCell ref="D662:D663"/>
    <mergeCell ref="D664:D665"/>
    <mergeCell ref="D666:D667"/>
    <mergeCell ref="D668:D669"/>
    <mergeCell ref="D670:D671"/>
    <mergeCell ref="D652:D653"/>
    <mergeCell ref="D654:D655"/>
    <mergeCell ref="D656:D657"/>
    <mergeCell ref="D658:D659"/>
    <mergeCell ref="D660:D661"/>
    <mergeCell ref="D642:D643"/>
    <mergeCell ref="D644:D645"/>
    <mergeCell ref="D646:D647"/>
    <mergeCell ref="D648:D649"/>
    <mergeCell ref="D650:D651"/>
    <mergeCell ref="D632:D633"/>
    <mergeCell ref="D634:D635"/>
    <mergeCell ref="D636:D637"/>
    <mergeCell ref="D638:D639"/>
    <mergeCell ref="D640:D641"/>
    <mergeCell ref="D622:D623"/>
    <mergeCell ref="D624:D625"/>
    <mergeCell ref="D626:D627"/>
    <mergeCell ref="D628:D629"/>
    <mergeCell ref="D630:D631"/>
    <mergeCell ref="D612:D613"/>
    <mergeCell ref="D614:D615"/>
    <mergeCell ref="D616:D617"/>
    <mergeCell ref="D618:D619"/>
    <mergeCell ref="D620:D621"/>
    <mergeCell ref="D602:D603"/>
    <mergeCell ref="D604:D605"/>
    <mergeCell ref="D606:D607"/>
    <mergeCell ref="D608:D609"/>
    <mergeCell ref="D610:D611"/>
    <mergeCell ref="D592:D593"/>
    <mergeCell ref="D594:D595"/>
    <mergeCell ref="D596:D597"/>
    <mergeCell ref="D598:D599"/>
    <mergeCell ref="D600:D601"/>
    <mergeCell ref="D582:D583"/>
    <mergeCell ref="D584:D585"/>
    <mergeCell ref="D586:D587"/>
    <mergeCell ref="D588:D589"/>
    <mergeCell ref="D590:D591"/>
    <mergeCell ref="D572:D573"/>
    <mergeCell ref="D574:D575"/>
    <mergeCell ref="D576:D577"/>
    <mergeCell ref="D578:D579"/>
    <mergeCell ref="D580:D581"/>
    <mergeCell ref="D562:D563"/>
    <mergeCell ref="D564:D565"/>
    <mergeCell ref="D566:D567"/>
    <mergeCell ref="D568:D569"/>
    <mergeCell ref="D570:D571"/>
    <mergeCell ref="D552:D553"/>
    <mergeCell ref="D554:D555"/>
    <mergeCell ref="D556:D557"/>
    <mergeCell ref="D558:D559"/>
    <mergeCell ref="D560:D561"/>
    <mergeCell ref="D542:D543"/>
    <mergeCell ref="D544:D545"/>
    <mergeCell ref="D546:D547"/>
    <mergeCell ref="D548:D549"/>
    <mergeCell ref="D550:D551"/>
    <mergeCell ref="D532:D533"/>
    <mergeCell ref="D534:D535"/>
    <mergeCell ref="D536:D537"/>
    <mergeCell ref="D538:D539"/>
    <mergeCell ref="D540:D541"/>
    <mergeCell ref="D522:D523"/>
    <mergeCell ref="D524:D525"/>
    <mergeCell ref="D526:D527"/>
    <mergeCell ref="D528:D529"/>
    <mergeCell ref="D530:D531"/>
    <mergeCell ref="D512:D513"/>
    <mergeCell ref="D514:D515"/>
    <mergeCell ref="D516:D517"/>
    <mergeCell ref="D518:D519"/>
    <mergeCell ref="D520:D521"/>
    <mergeCell ref="D502:D503"/>
    <mergeCell ref="D504:D505"/>
    <mergeCell ref="D506:D507"/>
    <mergeCell ref="D508:D509"/>
    <mergeCell ref="D510:D511"/>
    <mergeCell ref="D492:D493"/>
    <mergeCell ref="D494:D495"/>
    <mergeCell ref="D496:D497"/>
    <mergeCell ref="D498:D499"/>
    <mergeCell ref="D500:D501"/>
    <mergeCell ref="D482:D483"/>
    <mergeCell ref="D484:D485"/>
    <mergeCell ref="D486:D487"/>
    <mergeCell ref="D488:D489"/>
    <mergeCell ref="D490:D491"/>
    <mergeCell ref="D472:D473"/>
    <mergeCell ref="D474:D475"/>
    <mergeCell ref="D476:D477"/>
    <mergeCell ref="D478:D479"/>
    <mergeCell ref="D480:D481"/>
    <mergeCell ref="D462:D463"/>
    <mergeCell ref="D464:D465"/>
    <mergeCell ref="D466:D467"/>
    <mergeCell ref="D468:D469"/>
    <mergeCell ref="D470:D471"/>
    <mergeCell ref="D452:D453"/>
    <mergeCell ref="D454:D455"/>
    <mergeCell ref="D456:D457"/>
    <mergeCell ref="D458:D459"/>
    <mergeCell ref="D460:D461"/>
    <mergeCell ref="D442:D443"/>
    <mergeCell ref="D444:D445"/>
    <mergeCell ref="D446:D447"/>
    <mergeCell ref="D448:D449"/>
    <mergeCell ref="D450:D451"/>
    <mergeCell ref="D432:D433"/>
    <mergeCell ref="D434:D435"/>
    <mergeCell ref="D436:D437"/>
    <mergeCell ref="D438:D439"/>
    <mergeCell ref="D440:D441"/>
    <mergeCell ref="D422:D423"/>
    <mergeCell ref="D424:D425"/>
    <mergeCell ref="D426:D427"/>
    <mergeCell ref="D428:D429"/>
    <mergeCell ref="D430:D431"/>
    <mergeCell ref="D412:D413"/>
    <mergeCell ref="D414:D415"/>
    <mergeCell ref="D416:D417"/>
    <mergeCell ref="D418:D419"/>
    <mergeCell ref="D420:D421"/>
    <mergeCell ref="D402:D403"/>
    <mergeCell ref="D404:D405"/>
    <mergeCell ref="D406:D407"/>
    <mergeCell ref="D408:D409"/>
    <mergeCell ref="D410:D411"/>
    <mergeCell ref="D392:D393"/>
    <mergeCell ref="D394:D395"/>
    <mergeCell ref="D396:D397"/>
    <mergeCell ref="D398:D399"/>
    <mergeCell ref="D400:D401"/>
    <mergeCell ref="D382:D383"/>
    <mergeCell ref="D384:D385"/>
    <mergeCell ref="D386:D387"/>
    <mergeCell ref="D388:D389"/>
    <mergeCell ref="D390:D391"/>
    <mergeCell ref="D372:D373"/>
    <mergeCell ref="D374:D375"/>
    <mergeCell ref="D376:D377"/>
    <mergeCell ref="D378:D379"/>
    <mergeCell ref="D380:D381"/>
    <mergeCell ref="D362:D363"/>
    <mergeCell ref="D364:D365"/>
    <mergeCell ref="D366:D367"/>
    <mergeCell ref="D368:D369"/>
    <mergeCell ref="D370:D371"/>
    <mergeCell ref="D352:D353"/>
    <mergeCell ref="D354:D355"/>
    <mergeCell ref="D356:D357"/>
    <mergeCell ref="D358:D359"/>
    <mergeCell ref="D360:D361"/>
    <mergeCell ref="D342:D343"/>
    <mergeCell ref="D344:D345"/>
    <mergeCell ref="D346:D347"/>
    <mergeCell ref="D348:D349"/>
    <mergeCell ref="D350:D351"/>
    <mergeCell ref="D332:D333"/>
    <mergeCell ref="D334:D335"/>
    <mergeCell ref="D336:D337"/>
    <mergeCell ref="D338:D339"/>
    <mergeCell ref="D340:D341"/>
    <mergeCell ref="D322:D323"/>
    <mergeCell ref="D324:D325"/>
    <mergeCell ref="D326:D327"/>
    <mergeCell ref="D328:D329"/>
    <mergeCell ref="D330:D331"/>
    <mergeCell ref="D312:D313"/>
    <mergeCell ref="D314:D315"/>
    <mergeCell ref="D316:D317"/>
    <mergeCell ref="D318:D319"/>
    <mergeCell ref="D320:D321"/>
    <mergeCell ref="D302:D303"/>
    <mergeCell ref="D304:D305"/>
    <mergeCell ref="D306:D307"/>
    <mergeCell ref="D308:D309"/>
    <mergeCell ref="D310:D311"/>
    <mergeCell ref="D292:D293"/>
    <mergeCell ref="D294:D295"/>
    <mergeCell ref="D296:D297"/>
    <mergeCell ref="D298:D299"/>
    <mergeCell ref="D300:D301"/>
    <mergeCell ref="D282:D283"/>
    <mergeCell ref="D284:D285"/>
    <mergeCell ref="D286:D287"/>
    <mergeCell ref="D288:D289"/>
    <mergeCell ref="D290:D291"/>
    <mergeCell ref="D272:D273"/>
    <mergeCell ref="D274:D275"/>
    <mergeCell ref="D276:D277"/>
    <mergeCell ref="D278:D279"/>
    <mergeCell ref="D280:D281"/>
    <mergeCell ref="D262:D263"/>
    <mergeCell ref="D264:D265"/>
    <mergeCell ref="D266:D267"/>
    <mergeCell ref="D268:D269"/>
    <mergeCell ref="D270:D271"/>
    <mergeCell ref="D252:D253"/>
    <mergeCell ref="D254:D255"/>
    <mergeCell ref="D256:D257"/>
    <mergeCell ref="D258:D259"/>
    <mergeCell ref="D260:D261"/>
    <mergeCell ref="D242:D243"/>
    <mergeCell ref="D244:D245"/>
    <mergeCell ref="D246:D247"/>
    <mergeCell ref="D248:D249"/>
    <mergeCell ref="D250:D251"/>
    <mergeCell ref="D232:D233"/>
    <mergeCell ref="D234:D235"/>
    <mergeCell ref="D236:D237"/>
    <mergeCell ref="D238:D239"/>
    <mergeCell ref="D240:D241"/>
    <mergeCell ref="D222:D223"/>
    <mergeCell ref="D224:D225"/>
    <mergeCell ref="D226:D227"/>
    <mergeCell ref="D228:D229"/>
    <mergeCell ref="D230:D231"/>
    <mergeCell ref="D212:D213"/>
    <mergeCell ref="D214:D215"/>
    <mergeCell ref="D216:D217"/>
    <mergeCell ref="D218:D219"/>
    <mergeCell ref="D220:D221"/>
    <mergeCell ref="D202:D203"/>
    <mergeCell ref="D204:D205"/>
    <mergeCell ref="D206:D207"/>
    <mergeCell ref="D208:D209"/>
    <mergeCell ref="D210:D211"/>
    <mergeCell ref="D192:D193"/>
    <mergeCell ref="D194:D195"/>
    <mergeCell ref="D196:D197"/>
    <mergeCell ref="D198:D199"/>
    <mergeCell ref="D200:D201"/>
    <mergeCell ref="D182:D183"/>
    <mergeCell ref="D184:D185"/>
    <mergeCell ref="D186:D187"/>
    <mergeCell ref="D188:D189"/>
    <mergeCell ref="D190:D191"/>
    <mergeCell ref="D172:D173"/>
    <mergeCell ref="D174:D175"/>
    <mergeCell ref="D176:D177"/>
    <mergeCell ref="D178:D179"/>
    <mergeCell ref="D180:D181"/>
    <mergeCell ref="D162:D163"/>
    <mergeCell ref="D164:D165"/>
    <mergeCell ref="D166:D167"/>
    <mergeCell ref="D168:D169"/>
    <mergeCell ref="D170:D171"/>
    <mergeCell ref="D152:D153"/>
    <mergeCell ref="D154:D155"/>
    <mergeCell ref="D156:D157"/>
    <mergeCell ref="D158:D159"/>
    <mergeCell ref="D160:D161"/>
    <mergeCell ref="D88:D89"/>
    <mergeCell ref="D90:D91"/>
    <mergeCell ref="D72:D73"/>
    <mergeCell ref="D74:D75"/>
    <mergeCell ref="D76:D77"/>
    <mergeCell ref="D78:D79"/>
    <mergeCell ref="D80:D81"/>
    <mergeCell ref="D142:D143"/>
    <mergeCell ref="D144:D145"/>
    <mergeCell ref="D146:D147"/>
    <mergeCell ref="D148:D149"/>
    <mergeCell ref="D150:D151"/>
    <mergeCell ref="D132:D133"/>
    <mergeCell ref="D134:D135"/>
    <mergeCell ref="D136:D137"/>
    <mergeCell ref="D138:D139"/>
    <mergeCell ref="D140:D141"/>
    <mergeCell ref="D122:D123"/>
    <mergeCell ref="D124:D125"/>
    <mergeCell ref="D126:D127"/>
    <mergeCell ref="D128:D129"/>
    <mergeCell ref="D130:D131"/>
    <mergeCell ref="D112:D113"/>
    <mergeCell ref="D114:D115"/>
    <mergeCell ref="D116:D117"/>
    <mergeCell ref="D118:D119"/>
    <mergeCell ref="D120:D121"/>
    <mergeCell ref="B1128:B1129"/>
    <mergeCell ref="B1130:B1131"/>
    <mergeCell ref="D48:D49"/>
    <mergeCell ref="D50:D51"/>
    <mergeCell ref="D56:D57"/>
    <mergeCell ref="D58:D59"/>
    <mergeCell ref="D60:D61"/>
    <mergeCell ref="D62:D63"/>
    <mergeCell ref="D64:D65"/>
    <mergeCell ref="D66:D67"/>
    <mergeCell ref="D68:D69"/>
    <mergeCell ref="D70:D71"/>
    <mergeCell ref="B1118:B1119"/>
    <mergeCell ref="B1120:B1121"/>
    <mergeCell ref="B1122:B1123"/>
    <mergeCell ref="B1124:B1125"/>
    <mergeCell ref="B1126:B1127"/>
    <mergeCell ref="B1108:B1109"/>
    <mergeCell ref="B1110:B1111"/>
    <mergeCell ref="B1112:B1113"/>
    <mergeCell ref="B1114:B1115"/>
    <mergeCell ref="B1116:B1117"/>
    <mergeCell ref="B1098:B1099"/>
    <mergeCell ref="B1100:B1101"/>
    <mergeCell ref="B1102:B1103"/>
    <mergeCell ref="B1104:B1105"/>
    <mergeCell ref="B1106:B1107"/>
    <mergeCell ref="B1088:B1089"/>
    <mergeCell ref="B1090:B1091"/>
    <mergeCell ref="B1092:B1093"/>
    <mergeCell ref="D102:D103"/>
    <mergeCell ref="D104:D105"/>
    <mergeCell ref="B1094:B1095"/>
    <mergeCell ref="B1096:B1097"/>
    <mergeCell ref="B1078:B1079"/>
    <mergeCell ref="B1080:B1081"/>
    <mergeCell ref="B1082:B1083"/>
    <mergeCell ref="B1084:B1085"/>
    <mergeCell ref="B1086:B1087"/>
    <mergeCell ref="B1068:B1069"/>
    <mergeCell ref="B1070:B1071"/>
    <mergeCell ref="B1072:B1073"/>
    <mergeCell ref="B1074:B1075"/>
    <mergeCell ref="B1076:B1077"/>
    <mergeCell ref="B1058:B1059"/>
    <mergeCell ref="B1060:B1061"/>
    <mergeCell ref="B1062:B1063"/>
    <mergeCell ref="B1064:B1065"/>
    <mergeCell ref="B1066:B1067"/>
    <mergeCell ref="B1048:B1049"/>
    <mergeCell ref="B1050:B1051"/>
    <mergeCell ref="B1052:B1053"/>
    <mergeCell ref="B1054:B1055"/>
    <mergeCell ref="B1056:B1057"/>
    <mergeCell ref="B1038:B1039"/>
    <mergeCell ref="B1040:B1041"/>
    <mergeCell ref="B1042:B1043"/>
    <mergeCell ref="B1044:B1045"/>
    <mergeCell ref="B1046:B1047"/>
    <mergeCell ref="B1028:B1029"/>
    <mergeCell ref="B1030:B1031"/>
    <mergeCell ref="B1032:B1033"/>
    <mergeCell ref="B1034:B1035"/>
    <mergeCell ref="B1036:B1037"/>
    <mergeCell ref="B1018:B1019"/>
    <mergeCell ref="B1020:B1021"/>
    <mergeCell ref="B1022:B1023"/>
    <mergeCell ref="B1024:B1025"/>
    <mergeCell ref="B1026:B1027"/>
    <mergeCell ref="B1008:B1009"/>
    <mergeCell ref="B1010:B1011"/>
    <mergeCell ref="B1012:B1013"/>
    <mergeCell ref="B1014:B1015"/>
    <mergeCell ref="B1016:B1017"/>
    <mergeCell ref="B998:B999"/>
    <mergeCell ref="B1000:B1001"/>
    <mergeCell ref="B1002:B1003"/>
    <mergeCell ref="B1004:B1005"/>
    <mergeCell ref="B1006:B1007"/>
    <mergeCell ref="B988:B989"/>
    <mergeCell ref="B990:B991"/>
    <mergeCell ref="B992:B993"/>
    <mergeCell ref="B994:B995"/>
    <mergeCell ref="B996:B997"/>
    <mergeCell ref="B978:B979"/>
    <mergeCell ref="B980:B981"/>
    <mergeCell ref="B982:B983"/>
    <mergeCell ref="B984:B985"/>
    <mergeCell ref="B986:B987"/>
    <mergeCell ref="B968:B969"/>
    <mergeCell ref="B970:B971"/>
    <mergeCell ref="B972:B973"/>
    <mergeCell ref="B974:B975"/>
    <mergeCell ref="B976:B977"/>
    <mergeCell ref="B958:B959"/>
    <mergeCell ref="B960:B961"/>
    <mergeCell ref="B962:B963"/>
    <mergeCell ref="B964:B965"/>
    <mergeCell ref="B966:B967"/>
    <mergeCell ref="B948:B949"/>
    <mergeCell ref="B950:B951"/>
    <mergeCell ref="B952:B953"/>
    <mergeCell ref="B954:B955"/>
    <mergeCell ref="B956:B957"/>
    <mergeCell ref="B938:B939"/>
    <mergeCell ref="B940:B941"/>
    <mergeCell ref="B942:B943"/>
    <mergeCell ref="B944:B945"/>
    <mergeCell ref="B946:B947"/>
    <mergeCell ref="B928:B929"/>
    <mergeCell ref="B930:B931"/>
    <mergeCell ref="B932:B933"/>
    <mergeCell ref="B934:B935"/>
    <mergeCell ref="B936:B937"/>
    <mergeCell ref="B918:B919"/>
    <mergeCell ref="B920:B921"/>
    <mergeCell ref="B922:B923"/>
    <mergeCell ref="B924:B925"/>
    <mergeCell ref="B926:B927"/>
    <mergeCell ref="B908:B909"/>
    <mergeCell ref="B910:B911"/>
    <mergeCell ref="B912:B913"/>
    <mergeCell ref="B914:B915"/>
    <mergeCell ref="B916:B917"/>
    <mergeCell ref="B898:B899"/>
    <mergeCell ref="B900:B901"/>
    <mergeCell ref="B902:B903"/>
    <mergeCell ref="B904:B905"/>
    <mergeCell ref="B906:B907"/>
    <mergeCell ref="B888:B889"/>
    <mergeCell ref="B890:B891"/>
    <mergeCell ref="B892:B893"/>
    <mergeCell ref="B894:B895"/>
    <mergeCell ref="B896:B897"/>
    <mergeCell ref="B878:B879"/>
    <mergeCell ref="B880:B881"/>
    <mergeCell ref="B882:B883"/>
    <mergeCell ref="B884:B885"/>
    <mergeCell ref="B886:B887"/>
    <mergeCell ref="B868:B869"/>
    <mergeCell ref="B870:B871"/>
    <mergeCell ref="B872:B873"/>
    <mergeCell ref="B874:B875"/>
    <mergeCell ref="B876:B877"/>
    <mergeCell ref="B858:B859"/>
    <mergeCell ref="B860:B861"/>
    <mergeCell ref="B862:B863"/>
    <mergeCell ref="B864:B865"/>
    <mergeCell ref="B866:B867"/>
    <mergeCell ref="B848:B849"/>
    <mergeCell ref="B850:B851"/>
    <mergeCell ref="B852:B853"/>
    <mergeCell ref="B854:B855"/>
    <mergeCell ref="B856:B857"/>
    <mergeCell ref="B838:B839"/>
    <mergeCell ref="B840:B841"/>
    <mergeCell ref="B842:B843"/>
    <mergeCell ref="B844:B845"/>
    <mergeCell ref="B846:B847"/>
    <mergeCell ref="B828:B829"/>
    <mergeCell ref="B830:B831"/>
    <mergeCell ref="B832:B833"/>
    <mergeCell ref="B834:B835"/>
    <mergeCell ref="B836:B837"/>
    <mergeCell ref="B818:B819"/>
    <mergeCell ref="B820:B821"/>
    <mergeCell ref="B822:B823"/>
    <mergeCell ref="B824:B825"/>
    <mergeCell ref="B826:B827"/>
    <mergeCell ref="B808:B809"/>
    <mergeCell ref="B810:B811"/>
    <mergeCell ref="B812:B813"/>
    <mergeCell ref="B814:B815"/>
    <mergeCell ref="B816:B817"/>
    <mergeCell ref="B798:B799"/>
    <mergeCell ref="B800:B801"/>
    <mergeCell ref="B802:B803"/>
    <mergeCell ref="B804:B805"/>
    <mergeCell ref="B806:B807"/>
    <mergeCell ref="B788:B789"/>
    <mergeCell ref="B790:B791"/>
    <mergeCell ref="B792:B793"/>
    <mergeCell ref="B794:B795"/>
    <mergeCell ref="B796:B797"/>
    <mergeCell ref="B778:B779"/>
    <mergeCell ref="B780:B781"/>
    <mergeCell ref="B782:B783"/>
    <mergeCell ref="B784:B785"/>
    <mergeCell ref="B786:B787"/>
    <mergeCell ref="B768:B769"/>
    <mergeCell ref="B770:B771"/>
    <mergeCell ref="B772:B773"/>
    <mergeCell ref="B774:B775"/>
    <mergeCell ref="B776:B777"/>
    <mergeCell ref="B758:B759"/>
    <mergeCell ref="B760:B761"/>
    <mergeCell ref="B762:B763"/>
    <mergeCell ref="B764:B765"/>
    <mergeCell ref="B766:B767"/>
    <mergeCell ref="B748:B749"/>
    <mergeCell ref="B750:B751"/>
    <mergeCell ref="B752:B753"/>
    <mergeCell ref="B754:B755"/>
    <mergeCell ref="B756:B757"/>
    <mergeCell ref="B738:B739"/>
    <mergeCell ref="B740:B741"/>
    <mergeCell ref="B742:B743"/>
    <mergeCell ref="B744:B745"/>
    <mergeCell ref="B746:B747"/>
    <mergeCell ref="B728:B729"/>
    <mergeCell ref="B730:B731"/>
    <mergeCell ref="B732:B733"/>
    <mergeCell ref="B734:B735"/>
    <mergeCell ref="B736:B737"/>
    <mergeCell ref="B718:B719"/>
    <mergeCell ref="B720:B721"/>
    <mergeCell ref="B722:B723"/>
    <mergeCell ref="B724:B725"/>
    <mergeCell ref="B726:B727"/>
    <mergeCell ref="B708:B709"/>
    <mergeCell ref="B710:B711"/>
    <mergeCell ref="B712:B713"/>
    <mergeCell ref="B714:B715"/>
    <mergeCell ref="B716:B717"/>
    <mergeCell ref="B698:B699"/>
    <mergeCell ref="B700:B701"/>
    <mergeCell ref="B702:B703"/>
    <mergeCell ref="B704:B705"/>
    <mergeCell ref="B706:B707"/>
    <mergeCell ref="B688:B689"/>
    <mergeCell ref="B690:B691"/>
    <mergeCell ref="B692:B693"/>
    <mergeCell ref="B694:B695"/>
    <mergeCell ref="B696:B697"/>
    <mergeCell ref="B678:B679"/>
    <mergeCell ref="B680:B681"/>
    <mergeCell ref="B682:B683"/>
    <mergeCell ref="B684:B685"/>
    <mergeCell ref="B686:B687"/>
    <mergeCell ref="B668:B669"/>
    <mergeCell ref="B670:B671"/>
    <mergeCell ref="B672:B673"/>
    <mergeCell ref="B674:B675"/>
    <mergeCell ref="B676:B677"/>
    <mergeCell ref="B658:B659"/>
    <mergeCell ref="B660:B661"/>
    <mergeCell ref="B662:B663"/>
    <mergeCell ref="B664:B665"/>
    <mergeCell ref="B666:B667"/>
    <mergeCell ref="B648:B649"/>
    <mergeCell ref="B650:B651"/>
    <mergeCell ref="B652:B653"/>
    <mergeCell ref="B654:B655"/>
    <mergeCell ref="B656:B657"/>
    <mergeCell ref="B638:B639"/>
    <mergeCell ref="B640:B641"/>
    <mergeCell ref="B642:B643"/>
    <mergeCell ref="B644:B645"/>
    <mergeCell ref="B646:B647"/>
    <mergeCell ref="B628:B629"/>
    <mergeCell ref="B630:B631"/>
    <mergeCell ref="B632:B633"/>
    <mergeCell ref="B634:B635"/>
    <mergeCell ref="B636:B637"/>
    <mergeCell ref="B618:B619"/>
    <mergeCell ref="B620:B621"/>
    <mergeCell ref="B622:B623"/>
    <mergeCell ref="B624:B625"/>
    <mergeCell ref="B626:B627"/>
    <mergeCell ref="B608:B609"/>
    <mergeCell ref="B610:B611"/>
    <mergeCell ref="B612:B613"/>
    <mergeCell ref="B614:B615"/>
    <mergeCell ref="B616:B617"/>
    <mergeCell ref="B598:B599"/>
    <mergeCell ref="B600:B601"/>
    <mergeCell ref="B602:B603"/>
    <mergeCell ref="B604:B605"/>
    <mergeCell ref="B606:B607"/>
    <mergeCell ref="B588:B589"/>
    <mergeCell ref="B590:B591"/>
    <mergeCell ref="B592:B593"/>
    <mergeCell ref="B594:B595"/>
    <mergeCell ref="B596:B597"/>
    <mergeCell ref="B578:B579"/>
    <mergeCell ref="B580:B581"/>
    <mergeCell ref="B582:B583"/>
    <mergeCell ref="B584:B585"/>
    <mergeCell ref="B586:B587"/>
    <mergeCell ref="B568:B569"/>
    <mergeCell ref="B570:B571"/>
    <mergeCell ref="B572:B573"/>
    <mergeCell ref="B574:B575"/>
    <mergeCell ref="B576:B577"/>
    <mergeCell ref="B558:B559"/>
    <mergeCell ref="B560:B561"/>
    <mergeCell ref="B562:B563"/>
    <mergeCell ref="B564:B565"/>
    <mergeCell ref="B566:B567"/>
    <mergeCell ref="B548:B549"/>
    <mergeCell ref="B550:B551"/>
    <mergeCell ref="B552:B553"/>
    <mergeCell ref="B554:B555"/>
    <mergeCell ref="B556:B557"/>
    <mergeCell ref="B538:B539"/>
    <mergeCell ref="B540:B541"/>
    <mergeCell ref="B542:B543"/>
    <mergeCell ref="B544:B545"/>
    <mergeCell ref="B546:B547"/>
    <mergeCell ref="B528:B529"/>
    <mergeCell ref="B530:B531"/>
    <mergeCell ref="B532:B533"/>
    <mergeCell ref="B534:B535"/>
    <mergeCell ref="B536:B537"/>
    <mergeCell ref="B518:B519"/>
    <mergeCell ref="B520:B521"/>
    <mergeCell ref="B522:B523"/>
    <mergeCell ref="B524:B525"/>
    <mergeCell ref="B526:B527"/>
    <mergeCell ref="B508:B509"/>
    <mergeCell ref="B510:B511"/>
    <mergeCell ref="B512:B513"/>
    <mergeCell ref="B514:B515"/>
    <mergeCell ref="B516:B517"/>
    <mergeCell ref="B498:B499"/>
    <mergeCell ref="B500:B501"/>
    <mergeCell ref="B502:B503"/>
    <mergeCell ref="B504:B505"/>
    <mergeCell ref="B506:B507"/>
    <mergeCell ref="B488:B489"/>
    <mergeCell ref="B490:B491"/>
    <mergeCell ref="B492:B493"/>
    <mergeCell ref="B494:B495"/>
    <mergeCell ref="B496:B497"/>
    <mergeCell ref="B478:B479"/>
    <mergeCell ref="B480:B481"/>
    <mergeCell ref="B482:B483"/>
    <mergeCell ref="B484:B485"/>
    <mergeCell ref="B486:B487"/>
    <mergeCell ref="B468:B469"/>
    <mergeCell ref="B470:B471"/>
    <mergeCell ref="B472:B473"/>
    <mergeCell ref="B474:B475"/>
    <mergeCell ref="B476:B477"/>
    <mergeCell ref="B458:B459"/>
    <mergeCell ref="B460:B461"/>
    <mergeCell ref="B462:B463"/>
    <mergeCell ref="B464:B465"/>
    <mergeCell ref="B466:B467"/>
    <mergeCell ref="B448:B449"/>
    <mergeCell ref="B450:B451"/>
    <mergeCell ref="B452:B453"/>
    <mergeCell ref="B454:B455"/>
    <mergeCell ref="B456:B457"/>
    <mergeCell ref="B438:B439"/>
    <mergeCell ref="B440:B441"/>
    <mergeCell ref="B442:B443"/>
    <mergeCell ref="B444:B445"/>
    <mergeCell ref="B446:B447"/>
    <mergeCell ref="B428:B429"/>
    <mergeCell ref="B430:B431"/>
    <mergeCell ref="B432:B433"/>
    <mergeCell ref="B434:B435"/>
    <mergeCell ref="B436:B437"/>
    <mergeCell ref="B418:B419"/>
    <mergeCell ref="B420:B421"/>
    <mergeCell ref="B422:B423"/>
    <mergeCell ref="B424:B425"/>
    <mergeCell ref="B426:B427"/>
    <mergeCell ref="B408:B409"/>
    <mergeCell ref="B410:B411"/>
    <mergeCell ref="B412:B413"/>
    <mergeCell ref="B414:B415"/>
    <mergeCell ref="B416:B417"/>
    <mergeCell ref="B398:B399"/>
    <mergeCell ref="B400:B401"/>
    <mergeCell ref="B402:B403"/>
    <mergeCell ref="B404:B405"/>
    <mergeCell ref="B406:B407"/>
    <mergeCell ref="B388:B389"/>
    <mergeCell ref="B390:B391"/>
    <mergeCell ref="B392:B393"/>
    <mergeCell ref="B394:B395"/>
    <mergeCell ref="B396:B397"/>
    <mergeCell ref="B378:B379"/>
    <mergeCell ref="B380:B381"/>
    <mergeCell ref="B382:B383"/>
    <mergeCell ref="B384:B385"/>
    <mergeCell ref="B386:B387"/>
    <mergeCell ref="B368:B369"/>
    <mergeCell ref="B370:B371"/>
    <mergeCell ref="B372:B373"/>
    <mergeCell ref="B374:B375"/>
    <mergeCell ref="B376:B377"/>
    <mergeCell ref="B358:B359"/>
    <mergeCell ref="B360:B361"/>
    <mergeCell ref="B362:B363"/>
    <mergeCell ref="B364:B365"/>
    <mergeCell ref="B366:B367"/>
    <mergeCell ref="B348:B349"/>
    <mergeCell ref="B350:B351"/>
    <mergeCell ref="B352:B353"/>
    <mergeCell ref="B354:B355"/>
    <mergeCell ref="B356:B357"/>
    <mergeCell ref="B338:B339"/>
    <mergeCell ref="B340:B341"/>
    <mergeCell ref="B342:B343"/>
    <mergeCell ref="B344:B345"/>
    <mergeCell ref="B346:B347"/>
    <mergeCell ref="B328:B329"/>
    <mergeCell ref="B330:B331"/>
    <mergeCell ref="B332:B333"/>
    <mergeCell ref="B334:B335"/>
    <mergeCell ref="B336:B337"/>
    <mergeCell ref="B318:B319"/>
    <mergeCell ref="B320:B321"/>
    <mergeCell ref="B322:B323"/>
    <mergeCell ref="B324:B325"/>
    <mergeCell ref="B326:B327"/>
    <mergeCell ref="B308:B309"/>
    <mergeCell ref="B310:B311"/>
    <mergeCell ref="B312:B313"/>
    <mergeCell ref="B314:B315"/>
    <mergeCell ref="B316:B317"/>
    <mergeCell ref="B298:B299"/>
    <mergeCell ref="B300:B301"/>
    <mergeCell ref="B302:B303"/>
    <mergeCell ref="B304:B305"/>
    <mergeCell ref="B306:B307"/>
    <mergeCell ref="B288:B289"/>
    <mergeCell ref="B290:B291"/>
    <mergeCell ref="B292:B293"/>
    <mergeCell ref="B294:B295"/>
    <mergeCell ref="B296:B297"/>
    <mergeCell ref="B278:B279"/>
    <mergeCell ref="B280:B281"/>
    <mergeCell ref="B282:B283"/>
    <mergeCell ref="B284:B285"/>
    <mergeCell ref="B286:B287"/>
    <mergeCell ref="B268:B269"/>
    <mergeCell ref="B270:B271"/>
    <mergeCell ref="B272:B273"/>
    <mergeCell ref="B274:B275"/>
    <mergeCell ref="B276:B277"/>
    <mergeCell ref="B258:B259"/>
    <mergeCell ref="B260:B261"/>
    <mergeCell ref="B262:B263"/>
    <mergeCell ref="B264:B265"/>
    <mergeCell ref="B266:B267"/>
    <mergeCell ref="B248:B249"/>
    <mergeCell ref="B250:B251"/>
    <mergeCell ref="B252:B253"/>
    <mergeCell ref="B254:B255"/>
    <mergeCell ref="B256:B257"/>
    <mergeCell ref="B238:B239"/>
    <mergeCell ref="B240:B241"/>
    <mergeCell ref="B242:B243"/>
    <mergeCell ref="B244:B245"/>
    <mergeCell ref="B246:B247"/>
    <mergeCell ref="B228:B229"/>
    <mergeCell ref="B230:B231"/>
    <mergeCell ref="B232:B233"/>
    <mergeCell ref="B234:B235"/>
    <mergeCell ref="B236:B237"/>
    <mergeCell ref="B218:B219"/>
    <mergeCell ref="B220:B221"/>
    <mergeCell ref="B222:B223"/>
    <mergeCell ref="B224:B225"/>
    <mergeCell ref="B226:B227"/>
    <mergeCell ref="B208:B209"/>
    <mergeCell ref="B210:B211"/>
    <mergeCell ref="B212:B213"/>
    <mergeCell ref="B214:B215"/>
    <mergeCell ref="B216:B217"/>
    <mergeCell ref="B198:B199"/>
    <mergeCell ref="B200:B201"/>
    <mergeCell ref="B202:B203"/>
    <mergeCell ref="B204:B205"/>
    <mergeCell ref="B206:B207"/>
    <mergeCell ref="B188:B189"/>
    <mergeCell ref="B190:B191"/>
    <mergeCell ref="B192:B193"/>
    <mergeCell ref="B194:B195"/>
    <mergeCell ref="B196:B197"/>
    <mergeCell ref="B178:B179"/>
    <mergeCell ref="B180:B181"/>
    <mergeCell ref="B182:B183"/>
    <mergeCell ref="B184:B185"/>
    <mergeCell ref="B186:B187"/>
    <mergeCell ref="B168:B169"/>
    <mergeCell ref="B170:B171"/>
    <mergeCell ref="B172:B173"/>
    <mergeCell ref="B174:B175"/>
    <mergeCell ref="B176:B177"/>
    <mergeCell ref="B158:B159"/>
    <mergeCell ref="B160:B161"/>
    <mergeCell ref="B162:B163"/>
    <mergeCell ref="B164:B165"/>
    <mergeCell ref="B166:B167"/>
    <mergeCell ref="B148:B149"/>
    <mergeCell ref="B150:B151"/>
    <mergeCell ref="B118:B119"/>
    <mergeCell ref="B120:B121"/>
    <mergeCell ref="B122:B123"/>
    <mergeCell ref="B124:B125"/>
    <mergeCell ref="B126:B127"/>
    <mergeCell ref="B152:B153"/>
    <mergeCell ref="B154:B155"/>
    <mergeCell ref="B156:B157"/>
    <mergeCell ref="B74:B75"/>
    <mergeCell ref="B76:B77"/>
    <mergeCell ref="B138:B139"/>
    <mergeCell ref="B140:B141"/>
    <mergeCell ref="B142:B143"/>
    <mergeCell ref="B144:B145"/>
    <mergeCell ref="B146:B147"/>
    <mergeCell ref="B128:B129"/>
    <mergeCell ref="B130:B131"/>
    <mergeCell ref="B132:B133"/>
    <mergeCell ref="B134:B135"/>
    <mergeCell ref="B136:B137"/>
    <mergeCell ref="B48:B49"/>
    <mergeCell ref="B50:B51"/>
    <mergeCell ref="B56:B57"/>
    <mergeCell ref="B98:B99"/>
    <mergeCell ref="B100:B101"/>
    <mergeCell ref="B102:B103"/>
    <mergeCell ref="B104:B105"/>
    <mergeCell ref="B106:B107"/>
    <mergeCell ref="B88:B89"/>
    <mergeCell ref="B90:B91"/>
    <mergeCell ref="B92:B93"/>
    <mergeCell ref="B94:B95"/>
    <mergeCell ref="B96:B97"/>
    <mergeCell ref="B78:B79"/>
    <mergeCell ref="B80:B81"/>
    <mergeCell ref="B82:B83"/>
    <mergeCell ref="B52:B53"/>
    <mergeCell ref="B30:B31"/>
    <mergeCell ref="B32:B33"/>
    <mergeCell ref="D30:D31"/>
    <mergeCell ref="D32:D33"/>
    <mergeCell ref="W30:W31"/>
    <mergeCell ref="W32:W33"/>
    <mergeCell ref="B84:B85"/>
    <mergeCell ref="B86:B87"/>
    <mergeCell ref="B68:B69"/>
    <mergeCell ref="B70:B71"/>
    <mergeCell ref="B72:B73"/>
    <mergeCell ref="B108:B109"/>
    <mergeCell ref="B110:B111"/>
    <mergeCell ref="B112:B113"/>
    <mergeCell ref="B114:B115"/>
    <mergeCell ref="B116:B117"/>
    <mergeCell ref="B58:B59"/>
    <mergeCell ref="B60:B61"/>
    <mergeCell ref="B62:B63"/>
    <mergeCell ref="B64:B65"/>
    <mergeCell ref="B66:B67"/>
    <mergeCell ref="D106:D107"/>
    <mergeCell ref="D108:D109"/>
    <mergeCell ref="D110:D111"/>
    <mergeCell ref="D92:D93"/>
    <mergeCell ref="D94:D95"/>
    <mergeCell ref="D96:D97"/>
    <mergeCell ref="D98:D99"/>
    <mergeCell ref="D100:D101"/>
    <mergeCell ref="D82:D83"/>
    <mergeCell ref="D84:D85"/>
    <mergeCell ref="D86:D8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CF12" sqref="CF12"/>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8" t="s">
        <v>1348</v>
      </c>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240"/>
      <c r="AB1" s="458" t="s">
        <v>1349</v>
      </c>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C1" s="459" t="s">
        <v>1350</v>
      </c>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c r="CB1" s="459"/>
      <c r="CD1" s="459" t="s">
        <v>1351</v>
      </c>
      <c r="CE1" s="459"/>
      <c r="CF1" s="459"/>
      <c r="CG1" s="459"/>
      <c r="CH1" s="459"/>
      <c r="CI1" s="459"/>
      <c r="CJ1" s="459"/>
      <c r="CK1" s="459"/>
      <c r="CL1" s="459"/>
      <c r="CM1" s="459"/>
      <c r="CN1" s="459"/>
      <c r="CO1" s="459"/>
      <c r="CP1" s="459"/>
      <c r="CQ1" s="459"/>
      <c r="CR1" s="459"/>
      <c r="CS1" s="459"/>
      <c r="CT1" s="459"/>
      <c r="CU1" s="459"/>
      <c r="CV1" s="459"/>
      <c r="CW1" s="459"/>
      <c r="CX1" s="459"/>
      <c r="CY1" s="459"/>
      <c r="CZ1" s="459"/>
      <c r="DA1" s="459"/>
      <c r="DB1" s="459"/>
      <c r="DC1" s="459"/>
    </row>
    <row r="2" spans="1:113">
      <c r="C2" t="str">
        <f>+IF(C4="ene","Enero",IF(C4="feb","Febrero",IF(C4="mar","Marzo",IF(C4="abr","Abril",IF(C4="may","Mayo",IF(C4="jun","Junio",IF(C4="jul","Julio",IF(C4="ago","Agosto",IF(C4="sep","Septiembre",IF(C4="oct","Octubre",IF(C4="nov","Noviembre",IF(C4="dic","Diciembre","Aún no hay mes"))))))))))))</f>
        <v>Enero</v>
      </c>
      <c r="D2" t="s">
        <v>1296</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Aún no hay mes</v>
      </c>
      <c r="J2" t="str">
        <f>+I2</f>
        <v>Aún no hay mes</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Aún no hay mes</v>
      </c>
      <c r="AK2" t="str">
        <f>+AJ2</f>
        <v>Aún no hay mes</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Aún no hay mes</v>
      </c>
      <c r="BL2" t="str">
        <f>+BK2</f>
        <v>Aún no hay mes</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Marzo</v>
      </c>
    </row>
    <row r="3" spans="1:113">
      <c r="C3" s="237" t="s">
        <v>1571</v>
      </c>
      <c r="D3" s="237" t="s">
        <v>1293</v>
      </c>
      <c r="AD3" s="237" t="s">
        <v>1571</v>
      </c>
      <c r="AE3" s="237" t="s">
        <v>1293</v>
      </c>
      <c r="BE3" s="237" t="s">
        <v>1571</v>
      </c>
      <c r="BF3" s="237" t="s">
        <v>1293</v>
      </c>
      <c r="CF3" s="237" t="s">
        <v>1571</v>
      </c>
      <c r="CG3" s="237" t="s">
        <v>1293</v>
      </c>
      <c r="DE3" s="237" t="s">
        <v>657</v>
      </c>
      <c r="DF3" s="237" t="s">
        <v>664</v>
      </c>
      <c r="DG3" t="s">
        <v>1310</v>
      </c>
      <c r="DH3" t="str">
        <f ca="1">+TEXT(EDATE(TODAY(),-1),"mmm")</f>
        <v>mar</v>
      </c>
      <c r="DI3" t="str">
        <f ca="1">+TEXT(EOMONTH(TODAY(),-1),"dd/mm/yyyy")</f>
        <v>31/03/2023</v>
      </c>
    </row>
    <row r="4" spans="1:113">
      <c r="C4" s="238" t="s">
        <v>1292</v>
      </c>
      <c r="E4" s="238" t="s">
        <v>2948</v>
      </c>
      <c r="G4" s="238" t="s">
        <v>5742</v>
      </c>
      <c r="AD4" s="238" t="s">
        <v>1292</v>
      </c>
      <c r="AF4" s="238" t="s">
        <v>2948</v>
      </c>
      <c r="AH4" s="238" t="s">
        <v>5742</v>
      </c>
      <c r="BE4" s="238" t="s">
        <v>1292</v>
      </c>
      <c r="BG4" s="238" t="s">
        <v>2948</v>
      </c>
      <c r="BI4" s="238" t="s">
        <v>5742</v>
      </c>
      <c r="CF4" s="238" t="s">
        <v>1292</v>
      </c>
      <c r="CH4" s="238" t="s">
        <v>2948</v>
      </c>
      <c r="CJ4" s="238" t="s">
        <v>5742</v>
      </c>
      <c r="DE4">
        <v>46</v>
      </c>
      <c r="DF4" t="s">
        <v>1380</v>
      </c>
      <c r="DG4">
        <v>10662478.279999999</v>
      </c>
    </row>
    <row r="5" spans="1:113">
      <c r="A5" s="237" t="s">
        <v>657</v>
      </c>
      <c r="B5" s="237" t="s">
        <v>664</v>
      </c>
      <c r="C5" t="s">
        <v>1306</v>
      </c>
      <c r="D5" t="s">
        <v>1307</v>
      </c>
      <c r="E5" t="s">
        <v>1306</v>
      </c>
      <c r="F5" t="s">
        <v>1307</v>
      </c>
      <c r="G5" t="s">
        <v>1306</v>
      </c>
      <c r="H5" t="s">
        <v>1307</v>
      </c>
      <c r="AB5" s="237" t="s">
        <v>657</v>
      </c>
      <c r="AC5" s="237" t="s">
        <v>664</v>
      </c>
      <c r="AD5" t="s">
        <v>1321</v>
      </c>
      <c r="AE5" t="s">
        <v>1322</v>
      </c>
      <c r="AF5" t="s">
        <v>1321</v>
      </c>
      <c r="AG5" t="s">
        <v>1322</v>
      </c>
      <c r="AH5" t="s">
        <v>1321</v>
      </c>
      <c r="AI5" t="s">
        <v>1322</v>
      </c>
      <c r="BC5" s="237" t="s">
        <v>657</v>
      </c>
      <c r="BD5" s="237" t="s">
        <v>664</v>
      </c>
      <c r="BE5" t="s">
        <v>1306</v>
      </c>
      <c r="BF5" t="s">
        <v>1307</v>
      </c>
      <c r="BG5" t="s">
        <v>1306</v>
      </c>
      <c r="BH5" t="s">
        <v>1307</v>
      </c>
      <c r="BI5" t="s">
        <v>1306</v>
      </c>
      <c r="BJ5" t="s">
        <v>1307</v>
      </c>
      <c r="CD5" s="237" t="s">
        <v>657</v>
      </c>
      <c r="CE5" s="237" t="s">
        <v>664</v>
      </c>
      <c r="CF5" t="s">
        <v>1321</v>
      </c>
      <c r="CG5" t="s">
        <v>1322</v>
      </c>
      <c r="CH5" t="s">
        <v>1321</v>
      </c>
      <c r="CI5" t="s">
        <v>1322</v>
      </c>
      <c r="CJ5" t="s">
        <v>1321</v>
      </c>
      <c r="CK5" t="s">
        <v>1322</v>
      </c>
      <c r="DD5" s="237"/>
      <c r="DE5">
        <v>109</v>
      </c>
      <c r="DF5" t="s">
        <v>614</v>
      </c>
      <c r="DG5">
        <v>101597.51999999999</v>
      </c>
    </row>
    <row r="6" spans="1:113">
      <c r="A6">
        <v>10</v>
      </c>
      <c r="B6" t="s">
        <v>38</v>
      </c>
      <c r="C6" s="239"/>
      <c r="D6" s="239"/>
      <c r="E6" s="239"/>
      <c r="F6" s="239"/>
      <c r="G6" s="239">
        <v>3300</v>
      </c>
      <c r="H6" s="239">
        <v>2325.58</v>
      </c>
      <c r="AB6" t="s">
        <v>541</v>
      </c>
      <c r="AC6" t="s">
        <v>590</v>
      </c>
      <c r="AD6">
        <v>9.0000000000000011E-2</v>
      </c>
      <c r="AE6">
        <v>0.05</v>
      </c>
      <c r="AF6">
        <v>9.9999999999999978E-2</v>
      </c>
      <c r="AG6">
        <v>7.0000000000000007E-2</v>
      </c>
      <c r="AH6">
        <v>0.10999999999999999</v>
      </c>
      <c r="AI6">
        <v>6.0000000000000005E-2</v>
      </c>
      <c r="BC6" t="s">
        <v>539</v>
      </c>
      <c r="BD6" t="s">
        <v>590</v>
      </c>
      <c r="BE6" s="239">
        <v>363.71</v>
      </c>
      <c r="BF6" s="239">
        <v>0</v>
      </c>
      <c r="BG6" s="239"/>
      <c r="BH6" s="239"/>
      <c r="BI6" s="239">
        <v>1454.65</v>
      </c>
      <c r="BJ6" s="239">
        <v>0</v>
      </c>
      <c r="CD6" t="s">
        <v>541</v>
      </c>
      <c r="CE6" t="s">
        <v>590</v>
      </c>
      <c r="CF6">
        <v>213481832.52760002</v>
      </c>
      <c r="CG6">
        <v>0</v>
      </c>
      <c r="CH6">
        <v>882248.20460000006</v>
      </c>
      <c r="CI6">
        <v>0</v>
      </c>
      <c r="CJ6">
        <v>100.0188</v>
      </c>
      <c r="CK6">
        <v>332970925.8624</v>
      </c>
      <c r="DE6">
        <v>117</v>
      </c>
      <c r="DF6" t="s">
        <v>54</v>
      </c>
      <c r="DG6">
        <v>4733149.839999998</v>
      </c>
    </row>
    <row r="7" spans="1:113">
      <c r="A7">
        <v>15</v>
      </c>
      <c r="B7" t="s">
        <v>39</v>
      </c>
      <c r="C7" s="239">
        <v>0</v>
      </c>
      <c r="D7" s="239">
        <v>5949.75</v>
      </c>
      <c r="E7" s="239">
        <v>0</v>
      </c>
      <c r="F7" s="239">
        <v>198283.34999999998</v>
      </c>
      <c r="G7" s="239">
        <v>0</v>
      </c>
      <c r="H7" s="239">
        <v>44933.95</v>
      </c>
      <c r="AB7">
        <v>10</v>
      </c>
      <c r="AC7" t="s">
        <v>38</v>
      </c>
      <c r="AH7">
        <v>0</v>
      </c>
      <c r="AI7">
        <v>4971966.9500000011</v>
      </c>
      <c r="BC7">
        <v>86</v>
      </c>
      <c r="BD7" t="s">
        <v>50</v>
      </c>
      <c r="BE7" s="239">
        <v>140894.04999999999</v>
      </c>
      <c r="BF7" s="239">
        <v>0</v>
      </c>
      <c r="BG7" s="239">
        <v>0</v>
      </c>
      <c r="BH7" s="239">
        <v>142181.35999999999</v>
      </c>
      <c r="BI7" s="239">
        <v>0</v>
      </c>
      <c r="BJ7" s="239">
        <v>865631.78</v>
      </c>
      <c r="CD7">
        <v>513</v>
      </c>
      <c r="CE7" t="s">
        <v>160</v>
      </c>
      <c r="CF7">
        <v>0</v>
      </c>
      <c r="CG7">
        <v>213481832.52760002</v>
      </c>
      <c r="DE7">
        <v>163</v>
      </c>
      <c r="DF7" t="s">
        <v>78</v>
      </c>
      <c r="DG7">
        <v>2202827.7000000002</v>
      </c>
    </row>
    <row r="8" spans="1:113">
      <c r="A8">
        <v>16</v>
      </c>
      <c r="B8" t="s">
        <v>40</v>
      </c>
      <c r="C8" s="239"/>
      <c r="D8" s="239"/>
      <c r="E8" s="239">
        <v>0</v>
      </c>
      <c r="F8" s="239">
        <v>3000</v>
      </c>
      <c r="G8" s="239">
        <v>0</v>
      </c>
      <c r="H8" s="239">
        <v>367184.07</v>
      </c>
      <c r="AB8">
        <v>20</v>
      </c>
      <c r="AC8" t="s">
        <v>41</v>
      </c>
      <c r="AH8">
        <v>100.02</v>
      </c>
      <c r="AI8">
        <v>0</v>
      </c>
      <c r="BC8">
        <v>389</v>
      </c>
      <c r="BD8" t="s">
        <v>1426</v>
      </c>
      <c r="BE8" s="239"/>
      <c r="BF8" s="239"/>
      <c r="BG8" s="239"/>
      <c r="BH8" s="239"/>
      <c r="BI8" s="239">
        <v>0</v>
      </c>
      <c r="BJ8" s="239">
        <v>1905055.13</v>
      </c>
      <c r="CD8">
        <v>10</v>
      </c>
      <c r="CE8" t="s">
        <v>38</v>
      </c>
      <c r="CH8">
        <v>0</v>
      </c>
      <c r="CI8">
        <v>882248.20460000006</v>
      </c>
      <c r="DE8">
        <v>222</v>
      </c>
      <c r="DF8" t="s">
        <v>93</v>
      </c>
      <c r="DG8">
        <v>2459417.6800000002</v>
      </c>
    </row>
    <row r="9" spans="1:113">
      <c r="A9">
        <v>20</v>
      </c>
      <c r="B9" t="s">
        <v>41</v>
      </c>
      <c r="C9" s="239">
        <v>0</v>
      </c>
      <c r="D9" s="239">
        <v>8646.35</v>
      </c>
      <c r="E9" s="239">
        <v>0</v>
      </c>
      <c r="F9" s="239">
        <v>58241.71</v>
      </c>
      <c r="G9" s="239">
        <v>0</v>
      </c>
      <c r="H9" s="239">
        <v>128475.76</v>
      </c>
      <c r="AB9" t="s">
        <v>542</v>
      </c>
      <c r="AC9" t="s">
        <v>691</v>
      </c>
      <c r="AD9">
        <v>202271777.13999999</v>
      </c>
      <c r="AE9">
        <v>344146.38</v>
      </c>
      <c r="AF9">
        <v>19947721.340000004</v>
      </c>
      <c r="AG9">
        <v>720834.19</v>
      </c>
      <c r="AH9">
        <v>79215176.560000002</v>
      </c>
      <c r="AI9">
        <v>744171999.99000001</v>
      </c>
      <c r="BC9">
        <v>291</v>
      </c>
      <c r="BD9" t="s">
        <v>119</v>
      </c>
      <c r="BE9" s="239"/>
      <c r="BF9" s="239"/>
      <c r="BG9" s="239"/>
      <c r="BH9" s="239"/>
      <c r="BI9" s="239">
        <v>0</v>
      </c>
      <c r="BJ9" s="239">
        <v>66332084</v>
      </c>
      <c r="CD9">
        <v>206</v>
      </c>
      <c r="CE9" t="s">
        <v>87</v>
      </c>
      <c r="CJ9">
        <v>22063965.695800003</v>
      </c>
      <c r="CK9">
        <v>0</v>
      </c>
      <c r="DE9">
        <v>591</v>
      </c>
      <c r="DF9" t="s">
        <v>674</v>
      </c>
      <c r="DG9">
        <v>10175</v>
      </c>
    </row>
    <row r="10" spans="1:113">
      <c r="A10">
        <v>25</v>
      </c>
      <c r="B10" t="s">
        <v>42</v>
      </c>
      <c r="C10" s="239">
        <v>0</v>
      </c>
      <c r="D10" s="239">
        <v>3633</v>
      </c>
      <c r="E10" s="239"/>
      <c r="F10" s="239"/>
      <c r="G10" s="239">
        <v>0</v>
      </c>
      <c r="H10" s="239">
        <v>62732.729999999996</v>
      </c>
      <c r="AB10">
        <v>86</v>
      </c>
      <c r="AC10" t="s">
        <v>50</v>
      </c>
      <c r="AD10">
        <v>50.01</v>
      </c>
      <c r="AE10">
        <v>3264522.87</v>
      </c>
      <c r="AH10">
        <v>50.01</v>
      </c>
      <c r="AI10">
        <v>10290050.01</v>
      </c>
      <c r="BC10" t="s">
        <v>541</v>
      </c>
      <c r="BD10" t="s">
        <v>590</v>
      </c>
      <c r="BE10" s="239">
        <v>0</v>
      </c>
      <c r="BF10" s="239">
        <v>219674285.91</v>
      </c>
      <c r="BG10" s="239">
        <v>0</v>
      </c>
      <c r="BH10" s="239">
        <v>9071235.6500000004</v>
      </c>
      <c r="BI10" s="239">
        <v>310910193.77999997</v>
      </c>
      <c r="BJ10" s="239">
        <v>970680.40999999992</v>
      </c>
      <c r="CD10">
        <v>291</v>
      </c>
      <c r="CE10" t="s">
        <v>119</v>
      </c>
      <c r="CJ10">
        <v>66332084</v>
      </c>
      <c r="CK10">
        <v>0</v>
      </c>
      <c r="DE10">
        <v>670</v>
      </c>
      <c r="DF10" t="s">
        <v>178</v>
      </c>
      <c r="DG10">
        <v>3411870.5</v>
      </c>
    </row>
    <row r="11" spans="1:113">
      <c r="A11">
        <v>35</v>
      </c>
      <c r="B11" t="s">
        <v>43</v>
      </c>
      <c r="C11" s="239"/>
      <c r="D11" s="239"/>
      <c r="E11" s="239">
        <v>0</v>
      </c>
      <c r="F11" s="239">
        <v>12470.769999999999</v>
      </c>
      <c r="G11" s="239">
        <v>0</v>
      </c>
      <c r="H11" s="239">
        <v>2295014.23</v>
      </c>
      <c r="AB11">
        <v>585</v>
      </c>
      <c r="AC11" t="s">
        <v>171</v>
      </c>
      <c r="AH11">
        <v>0</v>
      </c>
      <c r="AI11">
        <v>12896.8</v>
      </c>
      <c r="BC11">
        <v>513</v>
      </c>
      <c r="BD11" t="s">
        <v>160</v>
      </c>
      <c r="BE11" s="239">
        <v>216593812.59</v>
      </c>
      <c r="BF11" s="239">
        <v>0</v>
      </c>
      <c r="BG11" s="239"/>
      <c r="BH11" s="239"/>
      <c r="BI11" s="239"/>
      <c r="BJ11" s="239"/>
      <c r="CD11">
        <v>383</v>
      </c>
      <c r="CE11" t="s">
        <v>1246</v>
      </c>
      <c r="CJ11">
        <v>207582.1594</v>
      </c>
      <c r="CK11">
        <v>0</v>
      </c>
      <c r="DE11">
        <v>25</v>
      </c>
      <c r="DF11" t="s">
        <v>42</v>
      </c>
      <c r="DG11">
        <v>1981866.399999999</v>
      </c>
    </row>
    <row r="12" spans="1:113">
      <c r="A12">
        <v>41</v>
      </c>
      <c r="B12" t="s">
        <v>44</v>
      </c>
      <c r="C12" s="239">
        <v>0</v>
      </c>
      <c r="D12" s="239">
        <v>568222.81999999995</v>
      </c>
      <c r="E12" s="239">
        <v>0</v>
      </c>
      <c r="F12" s="239">
        <v>24950.73</v>
      </c>
      <c r="G12" s="239">
        <v>4501.32</v>
      </c>
      <c r="H12" s="239">
        <v>3471270</v>
      </c>
      <c r="AB12">
        <v>16</v>
      </c>
      <c r="AC12" t="s">
        <v>40</v>
      </c>
      <c r="AH12">
        <v>2985.67</v>
      </c>
      <c r="AI12">
        <v>2053.54</v>
      </c>
      <c r="BC12">
        <v>81</v>
      </c>
      <c r="BD12" t="s">
        <v>49</v>
      </c>
      <c r="BE12" s="239">
        <v>1391649.03</v>
      </c>
      <c r="BF12" s="239">
        <v>0</v>
      </c>
      <c r="BG12" s="239"/>
      <c r="BH12" s="239"/>
      <c r="BI12" s="239">
        <v>723399.47</v>
      </c>
      <c r="BJ12" s="239">
        <v>0</v>
      </c>
      <c r="CD12">
        <v>514</v>
      </c>
      <c r="CE12" t="s">
        <v>161</v>
      </c>
      <c r="CJ12">
        <v>50.009399999999999</v>
      </c>
      <c r="CK12">
        <v>100.0188</v>
      </c>
      <c r="DE12">
        <v>291</v>
      </c>
      <c r="DF12" t="s">
        <v>119</v>
      </c>
      <c r="DG12">
        <v>23586625.710000001</v>
      </c>
    </row>
    <row r="13" spans="1:113">
      <c r="A13">
        <v>46</v>
      </c>
      <c r="B13" t="s">
        <v>1380</v>
      </c>
      <c r="C13" s="239">
        <v>292.97000000000003</v>
      </c>
      <c r="D13" s="239">
        <v>15207.5</v>
      </c>
      <c r="E13" s="239">
        <v>0</v>
      </c>
      <c r="F13" s="239">
        <v>580069.37000000011</v>
      </c>
      <c r="G13" s="239">
        <v>100</v>
      </c>
      <c r="H13" s="239">
        <v>37786649.619999997</v>
      </c>
      <c r="AB13">
        <v>249</v>
      </c>
      <c r="AC13" t="s">
        <v>102</v>
      </c>
      <c r="AF13">
        <v>0</v>
      </c>
      <c r="AG13">
        <v>742176.54</v>
      </c>
      <c r="BC13">
        <v>46</v>
      </c>
      <c r="BD13" t="s">
        <v>1380</v>
      </c>
      <c r="BE13" s="239"/>
      <c r="BF13" s="239"/>
      <c r="BG13" s="239">
        <v>4072.08</v>
      </c>
      <c r="BH13" s="239">
        <v>0</v>
      </c>
      <c r="BI13" s="239">
        <v>0</v>
      </c>
      <c r="BJ13" s="239">
        <v>176304776</v>
      </c>
      <c r="CD13">
        <v>287</v>
      </c>
      <c r="CE13" t="s">
        <v>116</v>
      </c>
      <c r="CJ13">
        <v>37730000</v>
      </c>
      <c r="CK13">
        <v>0</v>
      </c>
      <c r="DE13">
        <v>81</v>
      </c>
      <c r="DF13" t="s">
        <v>49</v>
      </c>
      <c r="DG13">
        <v>45322298.840000004</v>
      </c>
    </row>
    <row r="14" spans="1:113">
      <c r="A14">
        <v>47</v>
      </c>
      <c r="B14" t="s">
        <v>45</v>
      </c>
      <c r="C14" s="239"/>
      <c r="D14" s="239"/>
      <c r="E14" s="239"/>
      <c r="F14" s="239"/>
      <c r="G14" s="239">
        <v>0</v>
      </c>
      <c r="H14" s="239">
        <v>2050809.7800000003</v>
      </c>
      <c r="AB14">
        <v>206</v>
      </c>
      <c r="AC14" t="s">
        <v>87</v>
      </c>
      <c r="AF14">
        <v>50.01</v>
      </c>
      <c r="AG14">
        <v>0</v>
      </c>
      <c r="BC14">
        <v>47</v>
      </c>
      <c r="BD14" t="s">
        <v>45</v>
      </c>
      <c r="BE14" s="239">
        <v>257098.26</v>
      </c>
      <c r="BF14" s="239">
        <v>0</v>
      </c>
      <c r="BG14" s="239"/>
      <c r="BH14" s="239"/>
      <c r="BI14" s="239"/>
      <c r="BJ14" s="239"/>
      <c r="CD14">
        <v>46</v>
      </c>
      <c r="CE14" t="s">
        <v>1380</v>
      </c>
      <c r="CJ14">
        <v>176302000</v>
      </c>
      <c r="CK14">
        <v>0</v>
      </c>
      <c r="DE14">
        <v>283</v>
      </c>
      <c r="DF14" t="s">
        <v>115</v>
      </c>
      <c r="DG14">
        <v>12319324</v>
      </c>
    </row>
    <row r="15" spans="1:113">
      <c r="A15">
        <v>81</v>
      </c>
      <c r="B15" t="s">
        <v>49</v>
      </c>
      <c r="C15" s="239">
        <v>0</v>
      </c>
      <c r="D15" s="239">
        <v>12937.619999999999</v>
      </c>
      <c r="E15" s="239">
        <v>0</v>
      </c>
      <c r="F15" s="239">
        <v>820.79</v>
      </c>
      <c r="G15" s="239">
        <v>0</v>
      </c>
      <c r="H15" s="239">
        <v>110728.98</v>
      </c>
      <c r="AB15">
        <v>514</v>
      </c>
      <c r="AC15" t="s">
        <v>161</v>
      </c>
      <c r="AD15">
        <v>50.01</v>
      </c>
      <c r="AE15">
        <v>22620994.199999999</v>
      </c>
      <c r="BC15">
        <v>78</v>
      </c>
      <c r="BD15" t="s">
        <v>1381</v>
      </c>
      <c r="BE15" s="239"/>
      <c r="BF15" s="239"/>
      <c r="BG15" s="239">
        <v>727644.01</v>
      </c>
      <c r="BH15" s="239">
        <v>0</v>
      </c>
      <c r="BI15" s="239"/>
      <c r="BJ15" s="239"/>
      <c r="CD15">
        <v>35</v>
      </c>
      <c r="CE15" t="s">
        <v>43</v>
      </c>
      <c r="CJ15">
        <v>18884950.595000003</v>
      </c>
      <c r="CK15">
        <v>0</v>
      </c>
      <c r="DE15">
        <v>78</v>
      </c>
      <c r="DF15" t="s">
        <v>1381</v>
      </c>
      <c r="DG15">
        <v>244.82999999999998</v>
      </c>
    </row>
    <row r="16" spans="1:113">
      <c r="A16">
        <v>86</v>
      </c>
      <c r="B16" t="s">
        <v>50</v>
      </c>
      <c r="C16" s="239">
        <v>0</v>
      </c>
      <c r="D16" s="239">
        <v>1188003.1499999999</v>
      </c>
      <c r="E16" s="239">
        <v>0</v>
      </c>
      <c r="F16" s="239">
        <v>469.59</v>
      </c>
      <c r="G16" s="239">
        <v>0</v>
      </c>
      <c r="H16" s="239">
        <v>2638091.85</v>
      </c>
      <c r="AB16">
        <v>681</v>
      </c>
      <c r="AC16" t="s">
        <v>180</v>
      </c>
      <c r="AD16">
        <v>0</v>
      </c>
      <c r="AE16">
        <v>6469.73</v>
      </c>
      <c r="BC16">
        <v>6</v>
      </c>
      <c r="BD16" t="s">
        <v>37</v>
      </c>
      <c r="BE16" s="239"/>
      <c r="BF16" s="239"/>
      <c r="BG16" s="239">
        <v>1652391.92</v>
      </c>
      <c r="BH16" s="239">
        <v>0</v>
      </c>
      <c r="BI16" s="239"/>
      <c r="BJ16" s="239"/>
      <c r="CD16">
        <v>389</v>
      </c>
      <c r="CE16" t="s">
        <v>1426</v>
      </c>
      <c r="CJ16">
        <v>1905055.1338000002</v>
      </c>
      <c r="CK16">
        <v>0</v>
      </c>
      <c r="DE16">
        <v>203</v>
      </c>
      <c r="DF16" t="s">
        <v>86</v>
      </c>
      <c r="DG16">
        <v>176.04</v>
      </c>
    </row>
    <row r="17" spans="1:111">
      <c r="A17">
        <v>117</v>
      </c>
      <c r="B17" t="s">
        <v>54</v>
      </c>
      <c r="C17" s="239"/>
      <c r="D17" s="239"/>
      <c r="E17" s="239"/>
      <c r="F17" s="239"/>
      <c r="G17" s="239">
        <v>1950</v>
      </c>
      <c r="H17" s="239">
        <v>0</v>
      </c>
      <c r="AB17">
        <v>35</v>
      </c>
      <c r="AC17" t="s">
        <v>43</v>
      </c>
      <c r="AF17">
        <v>1.03</v>
      </c>
      <c r="AG17">
        <v>0</v>
      </c>
      <c r="BC17">
        <v>287</v>
      </c>
      <c r="BD17" t="s">
        <v>116</v>
      </c>
      <c r="BE17" s="239"/>
      <c r="BF17" s="239"/>
      <c r="BG17" s="239"/>
      <c r="BH17" s="239"/>
      <c r="BI17" s="239">
        <v>106635.83</v>
      </c>
      <c r="BJ17" s="239">
        <v>37731454.649999999</v>
      </c>
      <c r="CD17">
        <v>117</v>
      </c>
      <c r="CE17" t="s">
        <v>54</v>
      </c>
      <c r="CJ17">
        <v>1087638.5254000002</v>
      </c>
      <c r="CK17">
        <v>0</v>
      </c>
      <c r="DE17">
        <v>294</v>
      </c>
      <c r="DF17" t="s">
        <v>122</v>
      </c>
      <c r="DG17">
        <v>335721.9</v>
      </c>
    </row>
    <row r="18" spans="1:111">
      <c r="A18">
        <v>119</v>
      </c>
      <c r="B18" t="s">
        <v>55</v>
      </c>
      <c r="C18" s="239"/>
      <c r="D18" s="239"/>
      <c r="E18" s="239"/>
      <c r="F18" s="239"/>
      <c r="G18" s="239">
        <v>150</v>
      </c>
      <c r="H18" s="239">
        <v>183.13</v>
      </c>
      <c r="AB18">
        <v>291</v>
      </c>
      <c r="AC18" t="s">
        <v>119</v>
      </c>
      <c r="AF18">
        <v>0</v>
      </c>
      <c r="AG18">
        <v>63444710</v>
      </c>
      <c r="AH18">
        <v>0</v>
      </c>
      <c r="AI18">
        <v>18879714.699999999</v>
      </c>
      <c r="BC18">
        <v>206</v>
      </c>
      <c r="BD18" t="s">
        <v>87</v>
      </c>
      <c r="BE18" s="239"/>
      <c r="BF18" s="239"/>
      <c r="BG18" s="239"/>
      <c r="BH18" s="239"/>
      <c r="BI18" s="239">
        <v>0</v>
      </c>
      <c r="BJ18" s="239">
        <v>22063965.690000001</v>
      </c>
      <c r="CD18">
        <v>573</v>
      </c>
      <c r="CE18" t="s">
        <v>167</v>
      </c>
      <c r="CJ18">
        <v>7591967.9682000009</v>
      </c>
      <c r="CK18">
        <v>0</v>
      </c>
      <c r="DE18">
        <v>134</v>
      </c>
      <c r="DF18" t="s">
        <v>61</v>
      </c>
      <c r="DG18">
        <v>14646333.090000002</v>
      </c>
    </row>
    <row r="19" spans="1:111">
      <c r="A19">
        <v>132</v>
      </c>
      <c r="B19" t="s">
        <v>59</v>
      </c>
      <c r="C19" s="239">
        <v>4800.51</v>
      </c>
      <c r="D19" s="239">
        <v>58010.44</v>
      </c>
      <c r="E19" s="239">
        <v>878.82</v>
      </c>
      <c r="F19" s="239">
        <v>1519.99</v>
      </c>
      <c r="G19" s="239">
        <v>33115.58</v>
      </c>
      <c r="H19" s="239">
        <v>40470.06</v>
      </c>
      <c r="AB19">
        <v>683</v>
      </c>
      <c r="AC19" t="s">
        <v>1251</v>
      </c>
      <c r="AH19">
        <v>0</v>
      </c>
      <c r="AI19">
        <v>754600</v>
      </c>
      <c r="BC19">
        <v>383</v>
      </c>
      <c r="BD19" t="s">
        <v>1246</v>
      </c>
      <c r="BE19" s="239"/>
      <c r="BF19" s="239"/>
      <c r="BG19" s="239"/>
      <c r="BH19" s="239"/>
      <c r="BI19" s="239">
        <v>0</v>
      </c>
      <c r="BJ19" s="239">
        <v>207582.16</v>
      </c>
      <c r="CD19">
        <v>86</v>
      </c>
      <c r="CE19" t="s">
        <v>50</v>
      </c>
      <c r="CJ19">
        <v>865631.77540000004</v>
      </c>
      <c r="CK19">
        <v>0</v>
      </c>
      <c r="DE19">
        <v>293</v>
      </c>
      <c r="DF19" t="s">
        <v>121</v>
      </c>
      <c r="DG19">
        <v>24448</v>
      </c>
    </row>
    <row r="20" spans="1:111">
      <c r="A20">
        <v>212</v>
      </c>
      <c r="B20" t="s">
        <v>90</v>
      </c>
      <c r="C20" s="239"/>
      <c r="D20" s="239"/>
      <c r="E20" s="239">
        <v>0</v>
      </c>
      <c r="F20" s="239">
        <v>6355</v>
      </c>
      <c r="G20" s="239">
        <v>0</v>
      </c>
      <c r="H20" s="239">
        <v>41871.18</v>
      </c>
      <c r="AB20">
        <v>46</v>
      </c>
      <c r="AC20" t="s">
        <v>1380</v>
      </c>
      <c r="AH20">
        <v>50.01</v>
      </c>
      <c r="AI20">
        <v>190741044.62</v>
      </c>
      <c r="BC20">
        <v>514</v>
      </c>
      <c r="BD20" t="s">
        <v>161</v>
      </c>
      <c r="BE20" s="239"/>
      <c r="BF20" s="239"/>
      <c r="BG20" s="239"/>
      <c r="BH20" s="239"/>
      <c r="BI20" s="239">
        <v>101.48</v>
      </c>
      <c r="BJ20" s="239">
        <v>50.01</v>
      </c>
      <c r="DE20">
        <v>586</v>
      </c>
      <c r="DF20" t="s">
        <v>172</v>
      </c>
      <c r="DG20">
        <v>4058239.27</v>
      </c>
    </row>
    <row r="21" spans="1:111">
      <c r="A21">
        <v>287</v>
      </c>
      <c r="B21" t="s">
        <v>116</v>
      </c>
      <c r="C21" s="239"/>
      <c r="D21" s="239"/>
      <c r="E21" s="239"/>
      <c r="F21" s="239"/>
      <c r="G21" s="239">
        <v>100</v>
      </c>
      <c r="H21" s="239">
        <v>1440</v>
      </c>
      <c r="AB21">
        <v>389</v>
      </c>
      <c r="AC21" t="s">
        <v>1426</v>
      </c>
      <c r="AH21">
        <v>50.01</v>
      </c>
      <c r="AI21">
        <v>2098281.71</v>
      </c>
      <c r="BC21">
        <v>35</v>
      </c>
      <c r="BD21" t="s">
        <v>43</v>
      </c>
      <c r="BE21" s="239"/>
      <c r="BF21" s="239"/>
      <c r="BG21" s="239"/>
      <c r="BH21" s="239"/>
      <c r="BI21" s="239">
        <v>0</v>
      </c>
      <c r="BJ21" s="239">
        <v>18884950.600000001</v>
      </c>
      <c r="DE21">
        <v>683</v>
      </c>
      <c r="DF21" t="s">
        <v>1251</v>
      </c>
      <c r="DG21">
        <v>2000</v>
      </c>
    </row>
    <row r="22" spans="1:111">
      <c r="A22">
        <v>291</v>
      </c>
      <c r="B22" t="s">
        <v>119</v>
      </c>
      <c r="C22" s="239">
        <v>860</v>
      </c>
      <c r="D22" s="239">
        <v>32296139.560000002</v>
      </c>
      <c r="E22" s="239">
        <v>1130</v>
      </c>
      <c r="F22" s="239">
        <v>29128443.979999997</v>
      </c>
      <c r="G22" s="239">
        <v>642869.74</v>
      </c>
      <c r="H22" s="239">
        <v>36007368.189999998</v>
      </c>
      <c r="AB22">
        <v>376</v>
      </c>
      <c r="AC22" t="s">
        <v>609</v>
      </c>
      <c r="AH22">
        <v>0</v>
      </c>
      <c r="AI22">
        <v>314695.3</v>
      </c>
      <c r="BC22">
        <v>15</v>
      </c>
      <c r="BD22" t="s">
        <v>39</v>
      </c>
      <c r="BE22" s="239"/>
      <c r="BF22" s="239"/>
      <c r="BG22" s="239"/>
      <c r="BH22" s="239"/>
      <c r="BI22" s="239">
        <v>0</v>
      </c>
      <c r="BJ22" s="239">
        <v>3233.6</v>
      </c>
      <c r="DE22">
        <v>295</v>
      </c>
      <c r="DF22" t="s">
        <v>123</v>
      </c>
      <c r="DG22">
        <v>57757</v>
      </c>
    </row>
    <row r="23" spans="1:111">
      <c r="A23">
        <v>340</v>
      </c>
      <c r="B23" t="s">
        <v>136</v>
      </c>
      <c r="C23" s="239"/>
      <c r="D23" s="239"/>
      <c r="E23" s="239"/>
      <c r="F23" s="239"/>
      <c r="G23" s="239">
        <v>650</v>
      </c>
      <c r="H23" s="239">
        <v>740801.08000000007</v>
      </c>
      <c r="BC23">
        <v>117</v>
      </c>
      <c r="BD23" t="s">
        <v>54</v>
      </c>
      <c r="BE23" s="239"/>
      <c r="BF23" s="239"/>
      <c r="BG23" s="239"/>
      <c r="BH23" s="239"/>
      <c r="BI23" s="239">
        <v>0</v>
      </c>
      <c r="BJ23" s="239">
        <v>1087638.53</v>
      </c>
      <c r="DE23">
        <v>133</v>
      </c>
      <c r="DF23" t="s">
        <v>60</v>
      </c>
      <c r="DG23">
        <v>1392700.1400000001</v>
      </c>
    </row>
    <row r="24" spans="1:111">
      <c r="A24">
        <v>383</v>
      </c>
      <c r="B24" t="s">
        <v>1246</v>
      </c>
      <c r="C24" s="239"/>
      <c r="D24" s="239"/>
      <c r="E24" s="239"/>
      <c r="F24" s="239"/>
      <c r="G24" s="239">
        <v>200</v>
      </c>
      <c r="H24" s="239">
        <v>0</v>
      </c>
      <c r="BC24">
        <v>573</v>
      </c>
      <c r="BD24" t="s">
        <v>167</v>
      </c>
      <c r="BE24" s="239"/>
      <c r="BF24" s="239"/>
      <c r="BG24" s="239"/>
      <c r="BH24" s="239"/>
      <c r="BI24" s="239">
        <v>0</v>
      </c>
      <c r="BJ24" s="239">
        <v>7591967.9699999997</v>
      </c>
      <c r="DE24">
        <v>225</v>
      </c>
      <c r="DF24" t="s">
        <v>96</v>
      </c>
      <c r="DG24">
        <v>800000</v>
      </c>
    </row>
    <row r="25" spans="1:111">
      <c r="A25">
        <v>513</v>
      </c>
      <c r="B25" t="s">
        <v>160</v>
      </c>
      <c r="C25" s="239">
        <v>18082.400000000001</v>
      </c>
      <c r="D25" s="239">
        <v>0</v>
      </c>
      <c r="E25" s="239">
        <v>1232.46</v>
      </c>
      <c r="F25" s="239">
        <v>0</v>
      </c>
      <c r="G25" s="239">
        <v>22276892.73</v>
      </c>
      <c r="H25" s="239">
        <v>430198</v>
      </c>
      <c r="DE25">
        <v>227</v>
      </c>
      <c r="DF25" t="s">
        <v>98</v>
      </c>
      <c r="DG25">
        <v>22881.1</v>
      </c>
    </row>
    <row r="26" spans="1:111">
      <c r="A26">
        <v>578</v>
      </c>
      <c r="B26" t="s">
        <v>168</v>
      </c>
      <c r="C26" s="239"/>
      <c r="D26" s="239"/>
      <c r="E26" s="239"/>
      <c r="F26" s="239"/>
      <c r="G26" s="239">
        <v>234135.59</v>
      </c>
      <c r="H26" s="239">
        <v>0</v>
      </c>
      <c r="DE26">
        <v>269</v>
      </c>
      <c r="DF26" t="s">
        <v>109</v>
      </c>
      <c r="DG26">
        <v>138392</v>
      </c>
    </row>
    <row r="27" spans="1:111">
      <c r="A27">
        <v>587</v>
      </c>
      <c r="B27" t="s">
        <v>673</v>
      </c>
      <c r="C27" s="239">
        <v>0</v>
      </c>
      <c r="D27" s="239">
        <v>3668.2400000000002</v>
      </c>
      <c r="E27" s="239">
        <v>0</v>
      </c>
      <c r="F27" s="239">
        <v>2377727.88</v>
      </c>
      <c r="G27" s="239">
        <v>0</v>
      </c>
      <c r="H27" s="239">
        <v>5253041.9400000004</v>
      </c>
      <c r="DE27">
        <v>389</v>
      </c>
      <c r="DF27" t="s">
        <v>1426</v>
      </c>
      <c r="DG27">
        <v>4641358.2200000007</v>
      </c>
    </row>
    <row r="28" spans="1:111">
      <c r="A28">
        <v>599</v>
      </c>
      <c r="B28" t="s">
        <v>1249</v>
      </c>
      <c r="C28" s="239"/>
      <c r="D28" s="239"/>
      <c r="E28" s="239"/>
      <c r="F28" s="239"/>
      <c r="G28" s="239">
        <v>0</v>
      </c>
      <c r="H28" s="239">
        <v>6091.82</v>
      </c>
      <c r="DE28">
        <v>576</v>
      </c>
      <c r="DF28" t="s">
        <v>1247</v>
      </c>
      <c r="DG28">
        <v>1212293.53</v>
      </c>
    </row>
    <row r="29" spans="1:111">
      <c r="A29">
        <v>650</v>
      </c>
      <c r="B29" t="s">
        <v>175</v>
      </c>
      <c r="C29" s="239">
        <v>0</v>
      </c>
      <c r="D29" s="239">
        <v>1080</v>
      </c>
      <c r="E29" s="239"/>
      <c r="F29" s="239"/>
      <c r="G29" s="239">
        <v>0</v>
      </c>
      <c r="H29" s="239">
        <v>1866.6</v>
      </c>
      <c r="DE29">
        <v>660</v>
      </c>
      <c r="DF29" t="s">
        <v>176</v>
      </c>
      <c r="DG29">
        <v>9041664.629999999</v>
      </c>
    </row>
    <row r="30" spans="1:111">
      <c r="A30">
        <v>660</v>
      </c>
      <c r="B30" t="s">
        <v>176</v>
      </c>
      <c r="C30" s="239">
        <v>0</v>
      </c>
      <c r="D30" s="239">
        <v>1938.7</v>
      </c>
      <c r="E30" s="239">
        <v>0</v>
      </c>
      <c r="F30" s="239">
        <v>133727.5</v>
      </c>
      <c r="G30" s="239">
        <v>0</v>
      </c>
      <c r="H30" s="239">
        <v>45810.79</v>
      </c>
      <c r="DE30">
        <v>41</v>
      </c>
      <c r="DF30" t="s">
        <v>44</v>
      </c>
      <c r="DG30">
        <v>9257245.4299999997</v>
      </c>
    </row>
    <row r="31" spans="1:111">
      <c r="A31">
        <v>670</v>
      </c>
      <c r="B31" t="s">
        <v>178</v>
      </c>
      <c r="C31" s="239"/>
      <c r="D31" s="239"/>
      <c r="E31" s="239">
        <v>0</v>
      </c>
      <c r="F31" s="239">
        <v>270</v>
      </c>
      <c r="G31" s="239">
        <v>0</v>
      </c>
      <c r="H31" s="239">
        <v>2712.8700000000003</v>
      </c>
      <c r="DE31" t="s">
        <v>541</v>
      </c>
      <c r="DF31" t="s">
        <v>590</v>
      </c>
      <c r="DG31">
        <v>588612021.80999994</v>
      </c>
    </row>
    <row r="32" spans="1:111">
      <c r="A32">
        <v>902</v>
      </c>
      <c r="B32" t="s">
        <v>191</v>
      </c>
      <c r="C32" s="239"/>
      <c r="D32" s="239"/>
      <c r="E32" s="239">
        <v>0</v>
      </c>
      <c r="F32" s="239">
        <v>900</v>
      </c>
      <c r="G32" s="239">
        <v>0</v>
      </c>
      <c r="H32" s="239">
        <v>900</v>
      </c>
      <c r="DE32">
        <v>108</v>
      </c>
      <c r="DF32" t="s">
        <v>51</v>
      </c>
      <c r="DG32">
        <v>21465</v>
      </c>
    </row>
    <row r="33" spans="1:111">
      <c r="A33" t="s">
        <v>541</v>
      </c>
      <c r="B33" t="s">
        <v>590</v>
      </c>
      <c r="C33" s="239">
        <v>350000050</v>
      </c>
      <c r="D33" s="239">
        <v>351809218.53999996</v>
      </c>
      <c r="E33" s="239">
        <v>50</v>
      </c>
      <c r="F33" s="239">
        <v>28856274.220000003</v>
      </c>
      <c r="G33" s="239">
        <v>172975050</v>
      </c>
      <c r="H33" s="239">
        <v>21297499.210000001</v>
      </c>
      <c r="DE33">
        <v>223</v>
      </c>
      <c r="DF33" t="s">
        <v>94</v>
      </c>
      <c r="DG33">
        <v>4627859.87</v>
      </c>
    </row>
    <row r="34" spans="1:111">
      <c r="A34" t="s">
        <v>544</v>
      </c>
      <c r="B34" t="s">
        <v>683</v>
      </c>
      <c r="C34" s="239">
        <v>0</v>
      </c>
      <c r="D34" s="239">
        <v>1835678.18</v>
      </c>
      <c r="E34" s="239">
        <v>0</v>
      </c>
      <c r="F34" s="239">
        <v>1755819.77</v>
      </c>
      <c r="G34" s="239">
        <v>0</v>
      </c>
      <c r="H34" s="239">
        <v>1628235.4899999998</v>
      </c>
      <c r="DE34">
        <v>312</v>
      </c>
      <c r="DF34" t="s">
        <v>133</v>
      </c>
      <c r="DG34">
        <v>14740278.579999993</v>
      </c>
    </row>
    <row r="35" spans="1:111">
      <c r="A35" t="s">
        <v>550</v>
      </c>
      <c r="B35" t="s">
        <v>589</v>
      </c>
      <c r="C35" s="239">
        <v>0</v>
      </c>
      <c r="D35" s="239">
        <v>96559.010000000009</v>
      </c>
      <c r="E35" s="239">
        <v>0</v>
      </c>
      <c r="F35" s="239">
        <v>413170.25000000006</v>
      </c>
      <c r="G35" s="239"/>
      <c r="H35" s="239"/>
      <c r="DE35">
        <v>548</v>
      </c>
      <c r="DF35" t="s">
        <v>1286</v>
      </c>
      <c r="DG35">
        <v>1387223.88</v>
      </c>
    </row>
    <row r="36" spans="1:111">
      <c r="A36">
        <v>597</v>
      </c>
      <c r="B36" t="s">
        <v>677</v>
      </c>
      <c r="C36" s="239"/>
      <c r="D36" s="239"/>
      <c r="E36" s="239">
        <v>700</v>
      </c>
      <c r="F36" s="239">
        <v>10864162.33</v>
      </c>
      <c r="G36" s="239">
        <v>820</v>
      </c>
      <c r="H36" s="239">
        <v>3533235.46</v>
      </c>
      <c r="DE36">
        <v>587</v>
      </c>
      <c r="DF36" t="s">
        <v>673</v>
      </c>
      <c r="DG36">
        <v>3267956.82</v>
      </c>
    </row>
    <row r="37" spans="1:111">
      <c r="A37">
        <v>595</v>
      </c>
      <c r="B37" t="s">
        <v>611</v>
      </c>
      <c r="C37" s="239"/>
      <c r="D37" s="239"/>
      <c r="E37" s="239">
        <v>0</v>
      </c>
      <c r="F37" s="239">
        <v>465</v>
      </c>
      <c r="G37" s="239">
        <v>0</v>
      </c>
      <c r="H37" s="239">
        <v>12131.92</v>
      </c>
      <c r="DE37">
        <v>599</v>
      </c>
      <c r="DF37" t="s">
        <v>1249</v>
      </c>
      <c r="DG37">
        <v>26796523.259999998</v>
      </c>
    </row>
    <row r="38" spans="1:111">
      <c r="A38">
        <v>78</v>
      </c>
      <c r="B38" t="s">
        <v>1381</v>
      </c>
      <c r="C38" s="239"/>
      <c r="D38" s="239"/>
      <c r="E38" s="239">
        <v>0</v>
      </c>
      <c r="F38" s="239">
        <v>7662.85</v>
      </c>
      <c r="G38" s="239">
        <v>6767.51</v>
      </c>
      <c r="H38" s="239">
        <v>857.4</v>
      </c>
      <c r="DE38">
        <v>132</v>
      </c>
      <c r="DF38" t="s">
        <v>59</v>
      </c>
      <c r="DG38">
        <v>15899006</v>
      </c>
    </row>
    <row r="39" spans="1:111">
      <c r="A39">
        <v>283</v>
      </c>
      <c r="B39" t="s">
        <v>115</v>
      </c>
      <c r="C39" s="239">
        <v>0</v>
      </c>
      <c r="D39" s="239">
        <v>2890.56</v>
      </c>
      <c r="E39" s="239">
        <v>0</v>
      </c>
      <c r="F39" s="239">
        <v>150765.88</v>
      </c>
      <c r="G39" s="239">
        <v>0</v>
      </c>
      <c r="H39" s="239">
        <v>3202837.27</v>
      </c>
      <c r="DE39">
        <v>47</v>
      </c>
      <c r="DF39" t="s">
        <v>45</v>
      </c>
      <c r="DG39">
        <v>876965.91</v>
      </c>
    </row>
    <row r="40" spans="1:111">
      <c r="A40">
        <v>222</v>
      </c>
      <c r="B40" t="s">
        <v>93</v>
      </c>
      <c r="C40" s="239">
        <v>0</v>
      </c>
      <c r="D40" s="239">
        <v>6130.76</v>
      </c>
      <c r="E40" s="239"/>
      <c r="F40" s="239"/>
      <c r="G40" s="239">
        <v>2177.92</v>
      </c>
      <c r="H40" s="239">
        <v>567108.42999999993</v>
      </c>
      <c r="DE40">
        <v>681</v>
      </c>
      <c r="DF40" t="s">
        <v>180</v>
      </c>
      <c r="DG40">
        <v>140899.1</v>
      </c>
    </row>
    <row r="41" spans="1:111">
      <c r="A41">
        <v>203</v>
      </c>
      <c r="B41" t="s">
        <v>86</v>
      </c>
      <c r="C41" s="239"/>
      <c r="D41" s="239"/>
      <c r="E41" s="239"/>
      <c r="F41" s="239"/>
      <c r="G41" s="239">
        <v>0</v>
      </c>
      <c r="H41" s="239">
        <v>2188.9300000000003</v>
      </c>
      <c r="DE41">
        <v>296</v>
      </c>
      <c r="DF41" t="s">
        <v>124</v>
      </c>
      <c r="DG41">
        <v>800</v>
      </c>
    </row>
    <row r="42" spans="1:111">
      <c r="A42">
        <v>155</v>
      </c>
      <c r="B42" t="s">
        <v>75</v>
      </c>
      <c r="C42" s="239"/>
      <c r="D42" s="239"/>
      <c r="E42" s="239"/>
      <c r="F42" s="239"/>
      <c r="G42" s="239">
        <v>0</v>
      </c>
      <c r="H42" s="239">
        <v>2322.2199999999998</v>
      </c>
      <c r="DE42">
        <v>66</v>
      </c>
      <c r="DF42" t="s">
        <v>46</v>
      </c>
      <c r="DG42">
        <v>4405</v>
      </c>
    </row>
    <row r="43" spans="1:111">
      <c r="A43">
        <v>290</v>
      </c>
      <c r="B43" t="s">
        <v>118</v>
      </c>
      <c r="C43" s="239"/>
      <c r="D43" s="239"/>
      <c r="E43" s="239"/>
      <c r="F43" s="239"/>
      <c r="G43" s="239">
        <v>0</v>
      </c>
      <c r="H43" s="239">
        <v>5955.5700000000006</v>
      </c>
      <c r="DE43">
        <v>249</v>
      </c>
      <c r="DF43" t="s">
        <v>102</v>
      </c>
      <c r="DG43">
        <v>10</v>
      </c>
    </row>
    <row r="44" spans="1:111">
      <c r="A44">
        <v>373</v>
      </c>
      <c r="B44" t="s">
        <v>607</v>
      </c>
      <c r="C44" s="239"/>
      <c r="D44" s="239"/>
      <c r="E44" s="239"/>
      <c r="F44" s="239"/>
      <c r="G44" s="239">
        <v>0</v>
      </c>
      <c r="H44" s="239">
        <v>24762073.880000003</v>
      </c>
      <c r="DE44">
        <v>253</v>
      </c>
      <c r="DF44" t="s">
        <v>104</v>
      </c>
      <c r="DG44">
        <v>61109.88</v>
      </c>
    </row>
    <row r="45" spans="1:111">
      <c r="A45">
        <v>342</v>
      </c>
      <c r="B45" t="s">
        <v>137</v>
      </c>
      <c r="C45" s="239"/>
      <c r="D45" s="239"/>
      <c r="E45" s="239"/>
      <c r="F45" s="239"/>
      <c r="G45" s="239">
        <v>0</v>
      </c>
      <c r="H45" s="239">
        <v>6164498</v>
      </c>
      <c r="DE45">
        <v>315</v>
      </c>
      <c r="DF45" t="s">
        <v>1243</v>
      </c>
      <c r="DG45">
        <v>245742.59</v>
      </c>
    </row>
    <row r="46" spans="1:111">
      <c r="A46">
        <v>378</v>
      </c>
      <c r="B46" t="s">
        <v>610</v>
      </c>
      <c r="C46" s="239"/>
      <c r="D46" s="239"/>
      <c r="E46" s="239"/>
      <c r="F46" s="239"/>
      <c r="G46" s="239">
        <v>0</v>
      </c>
      <c r="H46" s="239">
        <v>17779.849999999999</v>
      </c>
      <c r="DE46">
        <v>387</v>
      </c>
      <c r="DF46" t="s">
        <v>1268</v>
      </c>
      <c r="DG46">
        <v>15660</v>
      </c>
    </row>
    <row r="47" spans="1:111">
      <c r="A47">
        <v>374</v>
      </c>
      <c r="B47" t="s">
        <v>608</v>
      </c>
      <c r="C47" s="239"/>
      <c r="D47" s="239"/>
      <c r="E47" s="239">
        <v>0</v>
      </c>
      <c r="F47" s="239">
        <v>54</v>
      </c>
      <c r="G47" s="239"/>
      <c r="H47" s="239"/>
      <c r="DE47">
        <v>594</v>
      </c>
      <c r="DF47" t="s">
        <v>88</v>
      </c>
      <c r="DG47">
        <v>400</v>
      </c>
    </row>
    <row r="48" spans="1:111">
      <c r="A48">
        <v>905</v>
      </c>
      <c r="B48" t="s">
        <v>194</v>
      </c>
      <c r="C48" s="239">
        <v>0</v>
      </c>
      <c r="D48" s="239">
        <v>3349.35</v>
      </c>
      <c r="E48" s="239">
        <v>0</v>
      </c>
      <c r="F48" s="239">
        <v>8193.75</v>
      </c>
      <c r="G48" s="239"/>
      <c r="H48" s="239"/>
      <c r="DE48">
        <v>20</v>
      </c>
      <c r="DF48" t="s">
        <v>41</v>
      </c>
      <c r="DG48">
        <v>17624080.470000006</v>
      </c>
    </row>
    <row r="49" spans="1:111">
      <c r="A49">
        <v>580</v>
      </c>
      <c r="B49" t="s">
        <v>169</v>
      </c>
      <c r="C49" s="239"/>
      <c r="D49" s="239"/>
      <c r="E49" s="239"/>
      <c r="F49" s="239"/>
      <c r="G49" s="239">
        <v>0</v>
      </c>
      <c r="H49" s="239">
        <v>435.28</v>
      </c>
      <c r="DE49">
        <v>70</v>
      </c>
      <c r="DF49" t="s">
        <v>47</v>
      </c>
      <c r="DG49">
        <v>715017</v>
      </c>
    </row>
    <row r="50" spans="1:111">
      <c r="A50">
        <v>66</v>
      </c>
      <c r="B50" t="s">
        <v>46</v>
      </c>
      <c r="C50" s="239"/>
      <c r="D50" s="239"/>
      <c r="E50" s="239">
        <v>0</v>
      </c>
      <c r="F50" s="239">
        <v>16592019.599999998</v>
      </c>
      <c r="G50" s="239">
        <v>0</v>
      </c>
      <c r="H50" s="239">
        <v>67995.55</v>
      </c>
      <c r="DE50">
        <v>192</v>
      </c>
      <c r="DF50" t="s">
        <v>83</v>
      </c>
      <c r="DG50">
        <v>564215</v>
      </c>
    </row>
    <row r="51" spans="1:111">
      <c r="A51">
        <v>206</v>
      </c>
      <c r="B51" t="s">
        <v>87</v>
      </c>
      <c r="C51" s="239"/>
      <c r="D51" s="239"/>
      <c r="E51" s="239">
        <v>0</v>
      </c>
      <c r="F51" s="239">
        <v>140</v>
      </c>
      <c r="G51" s="239">
        <v>0</v>
      </c>
      <c r="H51" s="239">
        <v>4624.3099999999995</v>
      </c>
      <c r="DE51">
        <v>290</v>
      </c>
      <c r="DF51" t="s">
        <v>118</v>
      </c>
      <c r="DG51">
        <v>6513689.7000000002</v>
      </c>
    </row>
    <row r="52" spans="1:111">
      <c r="A52">
        <v>53</v>
      </c>
      <c r="B52" t="s">
        <v>1385</v>
      </c>
      <c r="C52" s="239"/>
      <c r="D52" s="239"/>
      <c r="E52" s="239"/>
      <c r="F52" s="239"/>
      <c r="G52" s="239">
        <v>0</v>
      </c>
      <c r="H52" s="239">
        <v>18303.439999999999</v>
      </c>
      <c r="DE52">
        <v>324</v>
      </c>
      <c r="DF52" t="s">
        <v>135</v>
      </c>
      <c r="DG52">
        <v>69405</v>
      </c>
    </row>
    <row r="53" spans="1:111">
      <c r="A53">
        <v>514</v>
      </c>
      <c r="B53" t="s">
        <v>161</v>
      </c>
      <c r="C53" s="239"/>
      <c r="D53" s="239"/>
      <c r="E53" s="239">
        <v>0</v>
      </c>
      <c r="F53" s="239">
        <v>1074956.48</v>
      </c>
      <c r="G53" s="239">
        <v>0</v>
      </c>
      <c r="H53" s="239">
        <v>29372920.649999999</v>
      </c>
      <c r="DE53">
        <v>347</v>
      </c>
      <c r="DF53" t="s">
        <v>142</v>
      </c>
      <c r="DG53">
        <v>885623.05</v>
      </c>
    </row>
    <row r="54" spans="1:111">
      <c r="A54">
        <v>862</v>
      </c>
      <c r="B54" t="s">
        <v>187</v>
      </c>
      <c r="C54" s="239"/>
      <c r="D54" s="239"/>
      <c r="E54" s="239"/>
      <c r="F54" s="239"/>
      <c r="G54" s="239">
        <v>3300485.19</v>
      </c>
      <c r="H54" s="239">
        <v>31450378.18</v>
      </c>
      <c r="DE54">
        <v>343</v>
      </c>
      <c r="DF54" t="s">
        <v>138</v>
      </c>
      <c r="DG54">
        <v>1589864</v>
      </c>
    </row>
    <row r="55" spans="1:111">
      <c r="A55">
        <v>70</v>
      </c>
      <c r="B55" t="s">
        <v>47</v>
      </c>
      <c r="C55" s="239"/>
      <c r="D55" s="239"/>
      <c r="E55" s="239"/>
      <c r="F55" s="239"/>
      <c r="G55" s="239">
        <v>0</v>
      </c>
      <c r="H55" s="239">
        <v>7314.2900000000009</v>
      </c>
      <c r="DE55">
        <v>344</v>
      </c>
      <c r="DF55" t="s">
        <v>139</v>
      </c>
      <c r="DG55">
        <v>1803000</v>
      </c>
    </row>
    <row r="56" spans="1:111">
      <c r="A56">
        <v>417</v>
      </c>
      <c r="B56" t="s">
        <v>147</v>
      </c>
      <c r="C56" s="239">
        <v>0</v>
      </c>
      <c r="D56" s="239">
        <v>61876.08</v>
      </c>
      <c r="E56" s="239">
        <v>0</v>
      </c>
      <c r="F56" s="239">
        <v>19064.46</v>
      </c>
      <c r="G56" s="239">
        <v>0</v>
      </c>
      <c r="H56" s="239">
        <v>33756.29</v>
      </c>
      <c r="DE56">
        <v>526</v>
      </c>
      <c r="DF56" t="s">
        <v>1267</v>
      </c>
      <c r="DG56">
        <v>1023000</v>
      </c>
    </row>
    <row r="57" spans="1:111">
      <c r="A57">
        <v>951</v>
      </c>
      <c r="B57" t="s">
        <v>199</v>
      </c>
      <c r="C57" s="239"/>
      <c r="D57" s="239"/>
      <c r="E57" s="239">
        <v>0</v>
      </c>
      <c r="F57" s="239">
        <v>656.62</v>
      </c>
      <c r="G57" s="239">
        <v>0</v>
      </c>
      <c r="H57" s="239">
        <v>1459.91</v>
      </c>
      <c r="DE57">
        <v>578</v>
      </c>
      <c r="DF57" t="s">
        <v>168</v>
      </c>
      <c r="DG57">
        <v>57714</v>
      </c>
    </row>
    <row r="58" spans="1:111">
      <c r="A58">
        <v>526</v>
      </c>
      <c r="B58" t="s">
        <v>1267</v>
      </c>
      <c r="C58" s="239"/>
      <c r="D58" s="239"/>
      <c r="E58" s="239">
        <v>0</v>
      </c>
      <c r="F58" s="239">
        <v>15357.63</v>
      </c>
      <c r="G58" s="239">
        <v>0</v>
      </c>
      <c r="H58" s="239">
        <v>9155.99</v>
      </c>
      <c r="DE58">
        <v>598</v>
      </c>
      <c r="DF58" t="s">
        <v>672</v>
      </c>
      <c r="DG58">
        <v>96500</v>
      </c>
    </row>
    <row r="59" spans="1:111">
      <c r="A59">
        <v>681</v>
      </c>
      <c r="B59" t="s">
        <v>180</v>
      </c>
      <c r="C59" s="239"/>
      <c r="D59" s="239"/>
      <c r="E59" s="239"/>
      <c r="F59" s="239"/>
      <c r="G59" s="239">
        <v>0</v>
      </c>
      <c r="H59" s="239">
        <v>1500</v>
      </c>
    </row>
    <row r="60" spans="1:111">
      <c r="A60">
        <v>269</v>
      </c>
      <c r="B60" t="s">
        <v>109</v>
      </c>
      <c r="C60" s="239">
        <v>0</v>
      </c>
      <c r="D60" s="239">
        <v>719.25</v>
      </c>
      <c r="E60" s="239"/>
      <c r="F60" s="239"/>
      <c r="G60" s="239"/>
      <c r="H60" s="239"/>
    </row>
    <row r="61" spans="1:111">
      <c r="A61">
        <v>389</v>
      </c>
      <c r="B61" t="s">
        <v>1426</v>
      </c>
      <c r="C61" s="239">
        <v>0</v>
      </c>
      <c r="D61" s="239">
        <v>39388.959999999999</v>
      </c>
      <c r="E61" s="239">
        <v>0</v>
      </c>
      <c r="F61" s="239">
        <v>409.75</v>
      </c>
      <c r="G61" s="239">
        <v>500</v>
      </c>
      <c r="H61" s="239">
        <v>279794.33</v>
      </c>
    </row>
    <row r="62" spans="1:111">
      <c r="A62" t="s">
        <v>542</v>
      </c>
      <c r="B62" t="s">
        <v>691</v>
      </c>
      <c r="C62" s="239">
        <v>955293927.70999992</v>
      </c>
      <c r="D62" s="239">
        <v>29892291.960000001</v>
      </c>
      <c r="E62" s="239">
        <v>91520033.879999995</v>
      </c>
      <c r="F62" s="239">
        <v>30596351.110000003</v>
      </c>
      <c r="G62" s="239">
        <v>386278222.32000029</v>
      </c>
      <c r="H62" s="239">
        <v>415391.44</v>
      </c>
    </row>
    <row r="63" spans="1:111">
      <c r="A63">
        <v>253</v>
      </c>
      <c r="B63" t="s">
        <v>104</v>
      </c>
      <c r="C63" s="239"/>
      <c r="D63" s="239"/>
      <c r="E63" s="239"/>
      <c r="F63" s="239"/>
      <c r="G63" s="239">
        <v>0</v>
      </c>
      <c r="H63" s="239">
        <v>106631.84</v>
      </c>
    </row>
    <row r="64" spans="1:111">
      <c r="A64">
        <v>376</v>
      </c>
      <c r="B64" t="s">
        <v>609</v>
      </c>
      <c r="C64" s="239"/>
      <c r="D64" s="239"/>
      <c r="E64" s="239"/>
      <c r="F64" s="239"/>
      <c r="G64" s="239">
        <v>50</v>
      </c>
      <c r="H64" s="239">
        <v>0</v>
      </c>
    </row>
    <row r="65" spans="1:8">
      <c r="A65">
        <v>423</v>
      </c>
      <c r="B65" t="s">
        <v>150</v>
      </c>
      <c r="C65" s="239"/>
      <c r="D65" s="239"/>
      <c r="E65" s="239">
        <v>0</v>
      </c>
      <c r="F65" s="239">
        <v>0.99</v>
      </c>
      <c r="G65" s="239">
        <v>0</v>
      </c>
      <c r="H65" s="239">
        <v>2333</v>
      </c>
    </row>
    <row r="66" spans="1:8">
      <c r="A66">
        <v>591</v>
      </c>
      <c r="B66" t="s">
        <v>674</v>
      </c>
      <c r="C66" s="239"/>
      <c r="D66" s="239"/>
      <c r="E66" s="239"/>
      <c r="F66" s="239"/>
      <c r="G66" s="239">
        <v>0</v>
      </c>
      <c r="H66" s="239">
        <v>43613.120000000003</v>
      </c>
    </row>
    <row r="67" spans="1:8">
      <c r="A67">
        <v>266</v>
      </c>
      <c r="B67" t="s">
        <v>1269</v>
      </c>
      <c r="C67" s="239">
        <v>0</v>
      </c>
      <c r="D67" s="239">
        <v>423237.42</v>
      </c>
      <c r="E67" s="239">
        <v>0</v>
      </c>
      <c r="F67" s="239">
        <v>509255.56</v>
      </c>
      <c r="G67" s="239">
        <v>0</v>
      </c>
      <c r="H67" s="239">
        <v>13022.14</v>
      </c>
    </row>
    <row r="68" spans="1:8">
      <c r="A68">
        <v>1201</v>
      </c>
      <c r="B68" t="s">
        <v>228</v>
      </c>
      <c r="C68" s="239"/>
      <c r="D68" s="239"/>
      <c r="E68" s="239">
        <v>0</v>
      </c>
      <c r="F68" s="239">
        <v>3503.66</v>
      </c>
      <c r="G68" s="239">
        <v>0</v>
      </c>
      <c r="H68" s="239">
        <v>1146.54</v>
      </c>
    </row>
    <row r="69" spans="1:8">
      <c r="A69">
        <v>224</v>
      </c>
      <c r="B69" t="s">
        <v>95</v>
      </c>
      <c r="C69" s="239">
        <v>0</v>
      </c>
      <c r="D69" s="239">
        <v>371</v>
      </c>
      <c r="E69" s="239">
        <v>0</v>
      </c>
      <c r="F69" s="239">
        <v>500000</v>
      </c>
      <c r="G69" s="239"/>
      <c r="H69" s="239"/>
    </row>
    <row r="70" spans="1:8">
      <c r="A70">
        <v>548</v>
      </c>
      <c r="B70" t="s">
        <v>1286</v>
      </c>
      <c r="C70" s="239"/>
      <c r="D70" s="239"/>
      <c r="E70" s="239">
        <v>0</v>
      </c>
      <c r="F70" s="239">
        <v>78</v>
      </c>
      <c r="G70" s="239">
        <v>0</v>
      </c>
      <c r="H70" s="239">
        <v>2777</v>
      </c>
    </row>
    <row r="71" spans="1:8">
      <c r="A71">
        <v>293</v>
      </c>
      <c r="B71" t="s">
        <v>121</v>
      </c>
      <c r="C71" s="239"/>
      <c r="D71" s="239"/>
      <c r="E71" s="239">
        <v>0</v>
      </c>
      <c r="F71" s="239">
        <v>10245084.85</v>
      </c>
      <c r="G71" s="239">
        <v>0</v>
      </c>
      <c r="H71" s="239">
        <v>357</v>
      </c>
    </row>
    <row r="72" spans="1:8">
      <c r="A72">
        <v>249</v>
      </c>
      <c r="B72" t="s">
        <v>102</v>
      </c>
      <c r="C72" s="239">
        <v>645.96</v>
      </c>
      <c r="D72" s="239">
        <v>14552.27</v>
      </c>
      <c r="E72" s="239">
        <v>0</v>
      </c>
      <c r="F72" s="239">
        <v>84</v>
      </c>
      <c r="G72" s="239">
        <v>0</v>
      </c>
      <c r="H72" s="239">
        <v>304</v>
      </c>
    </row>
    <row r="73" spans="1:8">
      <c r="A73">
        <v>382</v>
      </c>
      <c r="B73" t="s">
        <v>1245</v>
      </c>
      <c r="C73" s="239"/>
      <c r="D73" s="239"/>
      <c r="E73" s="239">
        <v>0</v>
      </c>
      <c r="F73" s="239">
        <v>1401.49</v>
      </c>
      <c r="G73" s="239">
        <v>0</v>
      </c>
      <c r="H73" s="239">
        <v>587.64</v>
      </c>
    </row>
    <row r="74" spans="1:8">
      <c r="A74">
        <v>213</v>
      </c>
      <c r="B74" t="s">
        <v>91</v>
      </c>
      <c r="C74" s="239"/>
      <c r="D74" s="239"/>
      <c r="E74" s="239">
        <v>0</v>
      </c>
      <c r="F74" s="239">
        <v>2125</v>
      </c>
      <c r="G74" s="239">
        <v>0</v>
      </c>
      <c r="H74" s="239">
        <v>1775.47</v>
      </c>
    </row>
    <row r="75" spans="1:8">
      <c r="A75">
        <v>344</v>
      </c>
      <c r="B75" t="s">
        <v>139</v>
      </c>
      <c r="C75" s="239">
        <v>0</v>
      </c>
      <c r="D75" s="239">
        <v>990.68</v>
      </c>
      <c r="E75" s="239"/>
      <c r="F75" s="239"/>
      <c r="G75" s="239">
        <v>0</v>
      </c>
      <c r="H75" s="239">
        <v>2232.04</v>
      </c>
    </row>
    <row r="76" spans="1:8">
      <c r="A76">
        <v>190</v>
      </c>
      <c r="B76" t="s">
        <v>82</v>
      </c>
      <c r="C76" s="239"/>
      <c r="D76" s="239"/>
      <c r="E76" s="239"/>
      <c r="F76" s="239"/>
      <c r="G76" s="239">
        <v>0</v>
      </c>
      <c r="H76" s="239">
        <v>2522</v>
      </c>
    </row>
    <row r="77" spans="1:8">
      <c r="A77">
        <v>682</v>
      </c>
      <c r="B77" t="s">
        <v>1250</v>
      </c>
      <c r="C77" s="239"/>
      <c r="D77" s="239"/>
      <c r="E77" s="239"/>
      <c r="F77" s="239"/>
      <c r="G77" s="239">
        <v>0</v>
      </c>
      <c r="H77" s="239">
        <v>11892.34</v>
      </c>
    </row>
    <row r="78" spans="1:8">
      <c r="A78">
        <v>251</v>
      </c>
      <c r="B78" t="s">
        <v>103</v>
      </c>
      <c r="C78" s="239">
        <v>0</v>
      </c>
      <c r="D78" s="239">
        <v>2482</v>
      </c>
      <c r="E78" s="239">
        <v>0</v>
      </c>
      <c r="F78" s="239">
        <v>270</v>
      </c>
      <c r="G78" s="239"/>
      <c r="H78" s="239"/>
    </row>
    <row r="79" spans="1:8">
      <c r="A79">
        <v>601</v>
      </c>
      <c r="B79" t="s">
        <v>1556</v>
      </c>
      <c r="C79" s="239">
        <v>0</v>
      </c>
      <c r="D79" s="239">
        <v>650</v>
      </c>
      <c r="E79" s="239">
        <v>0</v>
      </c>
      <c r="F79" s="239">
        <v>250000</v>
      </c>
      <c r="G79" s="239">
        <v>0</v>
      </c>
      <c r="H79" s="239">
        <v>143072.6</v>
      </c>
    </row>
    <row r="80" spans="1:8">
      <c r="A80">
        <v>153</v>
      </c>
      <c r="B80" t="s">
        <v>73</v>
      </c>
      <c r="C80" s="239"/>
      <c r="D80" s="239"/>
      <c r="E80" s="239">
        <v>0</v>
      </c>
      <c r="F80" s="239">
        <v>2058.56</v>
      </c>
      <c r="G80" s="239"/>
      <c r="H80" s="239"/>
    </row>
    <row r="81" spans="1:8">
      <c r="A81">
        <v>680</v>
      </c>
      <c r="B81" t="s">
        <v>179</v>
      </c>
      <c r="C81" s="239"/>
      <c r="D81" s="239"/>
      <c r="E81" s="239"/>
      <c r="F81" s="239"/>
      <c r="G81" s="239">
        <v>224.49</v>
      </c>
      <c r="H81" s="239">
        <v>15291.470000000001</v>
      </c>
    </row>
    <row r="82" spans="1:8">
      <c r="A82">
        <v>6</v>
      </c>
      <c r="B82" t="s">
        <v>37</v>
      </c>
      <c r="C82" s="239">
        <v>0</v>
      </c>
      <c r="D82" s="239">
        <v>0.25</v>
      </c>
      <c r="E82" s="239"/>
      <c r="F82" s="239"/>
      <c r="G82" s="239"/>
      <c r="H82" s="239"/>
    </row>
    <row r="83" spans="1:8">
      <c r="A83">
        <v>598</v>
      </c>
      <c r="B83" t="s">
        <v>672</v>
      </c>
      <c r="C83" s="239"/>
      <c r="D83" s="239"/>
      <c r="E83" s="239">
        <v>2213270.59</v>
      </c>
      <c r="F83" s="239">
        <v>2000</v>
      </c>
      <c r="G83" s="239">
        <v>0</v>
      </c>
      <c r="H83" s="239">
        <v>3844.52</v>
      </c>
    </row>
    <row r="84" spans="1:8">
      <c r="A84">
        <v>30</v>
      </c>
      <c r="B84" t="s">
        <v>642</v>
      </c>
      <c r="C84" s="239"/>
      <c r="D84" s="239"/>
      <c r="E84" s="239">
        <v>0</v>
      </c>
      <c r="F84" s="239">
        <v>1459</v>
      </c>
      <c r="G84" s="239">
        <v>0</v>
      </c>
      <c r="H84" s="239">
        <v>4478.84</v>
      </c>
    </row>
    <row r="85" spans="1:8">
      <c r="A85">
        <v>292</v>
      </c>
      <c r="B85" t="s">
        <v>120</v>
      </c>
      <c r="C85" s="239">
        <v>0</v>
      </c>
      <c r="D85" s="239">
        <v>54</v>
      </c>
      <c r="E85" s="239"/>
      <c r="F85" s="239"/>
      <c r="G85" s="239"/>
      <c r="H85" s="239"/>
    </row>
    <row r="86" spans="1:8">
      <c r="A86">
        <v>590</v>
      </c>
      <c r="B86" t="s">
        <v>1287</v>
      </c>
      <c r="C86" s="239">
        <v>3722.9700000000003</v>
      </c>
      <c r="D86" s="239">
        <v>0</v>
      </c>
      <c r="E86" s="239">
        <v>3264.9799999999996</v>
      </c>
      <c r="F86" s="239">
        <v>0</v>
      </c>
      <c r="G86" s="239">
        <v>0</v>
      </c>
      <c r="H86" s="239">
        <v>348965.11</v>
      </c>
    </row>
    <row r="87" spans="1:8">
      <c r="A87">
        <v>422</v>
      </c>
      <c r="B87" t="s">
        <v>149</v>
      </c>
      <c r="C87" s="239"/>
      <c r="D87" s="239"/>
      <c r="E87" s="239"/>
      <c r="F87" s="239"/>
      <c r="G87" s="239">
        <v>0</v>
      </c>
      <c r="H87" s="239">
        <v>2894</v>
      </c>
    </row>
    <row r="88" spans="1:8">
      <c r="A88">
        <v>573</v>
      </c>
      <c r="B88" t="s">
        <v>167</v>
      </c>
      <c r="C88" s="239"/>
      <c r="D88" s="239"/>
      <c r="E88" s="239"/>
      <c r="F88" s="239"/>
      <c r="G88" s="239">
        <v>50</v>
      </c>
      <c r="H88" s="239">
        <v>0</v>
      </c>
    </row>
    <row r="89" spans="1:8">
      <c r="A89">
        <v>683</v>
      </c>
      <c r="B89" t="s">
        <v>1251</v>
      </c>
      <c r="C89" s="239"/>
      <c r="D89" s="239"/>
      <c r="E89" s="239"/>
      <c r="F89" s="239"/>
      <c r="G89" s="239">
        <v>50</v>
      </c>
      <c r="H89" s="239">
        <v>259.01</v>
      </c>
    </row>
    <row r="90" spans="1:8">
      <c r="A90" t="s">
        <v>667</v>
      </c>
      <c r="B90" t="s">
        <v>1256</v>
      </c>
      <c r="C90" s="239">
        <v>501655116.04999995</v>
      </c>
      <c r="D90" s="239">
        <v>0</v>
      </c>
      <c r="E90" s="239">
        <v>475583722.14000022</v>
      </c>
      <c r="F90" s="239">
        <v>0</v>
      </c>
      <c r="G90" s="239">
        <v>495697941.37999976</v>
      </c>
      <c r="H90" s="239">
        <v>0</v>
      </c>
    </row>
    <row r="91" spans="1:8">
      <c r="A91">
        <v>152</v>
      </c>
      <c r="B91" t="s">
        <v>72</v>
      </c>
      <c r="C91" s="239"/>
      <c r="D91" s="239"/>
      <c r="E91" s="239"/>
      <c r="F91" s="239"/>
      <c r="G91" s="239">
        <v>0</v>
      </c>
      <c r="H91" s="239">
        <v>414.88</v>
      </c>
    </row>
    <row r="92" spans="1:8">
      <c r="A92">
        <v>520</v>
      </c>
      <c r="B92" t="s">
        <v>1285</v>
      </c>
      <c r="C92" s="239"/>
      <c r="D92" s="239"/>
      <c r="E92" s="239">
        <v>0</v>
      </c>
      <c r="F92" s="239">
        <v>100</v>
      </c>
      <c r="G92" s="239"/>
      <c r="H92" s="239"/>
    </row>
    <row r="93" spans="1:8">
      <c r="A93">
        <v>512</v>
      </c>
      <c r="B93" t="s">
        <v>693</v>
      </c>
      <c r="C93" s="239"/>
      <c r="D93" s="239"/>
      <c r="E93" s="239">
        <v>0</v>
      </c>
      <c r="F93" s="239">
        <v>36151.33</v>
      </c>
      <c r="G93" s="239"/>
      <c r="H93" s="239"/>
    </row>
    <row r="94" spans="1:8">
      <c r="A94">
        <v>294</v>
      </c>
      <c r="B94" t="s">
        <v>122</v>
      </c>
      <c r="C94" s="239"/>
      <c r="D94" s="239"/>
      <c r="E94" s="239">
        <v>0</v>
      </c>
      <c r="F94" s="239">
        <v>31647</v>
      </c>
      <c r="G94" s="239"/>
      <c r="H94" s="239"/>
    </row>
    <row r="95" spans="1:8">
      <c r="A95">
        <v>314</v>
      </c>
      <c r="B95" t="s">
        <v>1386</v>
      </c>
      <c r="C95" s="239"/>
      <c r="D95" s="239"/>
      <c r="E95" s="239">
        <v>0</v>
      </c>
      <c r="F95" s="239">
        <v>5984.7000000000007</v>
      </c>
      <c r="G95" s="239"/>
      <c r="H95" s="239"/>
    </row>
    <row r="96" spans="1:8">
      <c r="A96">
        <v>192</v>
      </c>
      <c r="B96" t="s">
        <v>83</v>
      </c>
      <c r="C96" s="239"/>
      <c r="D96" s="239"/>
      <c r="E96" s="239">
        <v>0</v>
      </c>
      <c r="F96" s="239">
        <v>50</v>
      </c>
      <c r="G96" s="239"/>
      <c r="H96" s="239"/>
    </row>
    <row r="97" spans="1:8">
      <c r="A97">
        <v>903</v>
      </c>
      <c r="B97" t="s">
        <v>192</v>
      </c>
      <c r="C97" s="239">
        <v>0</v>
      </c>
      <c r="D97" s="239">
        <v>4349.6400000000003</v>
      </c>
      <c r="E97" s="239"/>
      <c r="F97" s="239"/>
      <c r="G97" s="239"/>
      <c r="H97" s="239"/>
    </row>
    <row r="98" spans="1:8">
      <c r="A98">
        <v>140</v>
      </c>
      <c r="B98" t="s">
        <v>1280</v>
      </c>
      <c r="C98" s="239"/>
      <c r="D98" s="239"/>
      <c r="E98" s="239"/>
      <c r="F98" s="239"/>
      <c r="G98" s="239">
        <v>0</v>
      </c>
      <c r="H98" s="239">
        <v>18987.330000000002</v>
      </c>
    </row>
    <row r="99" spans="1:8">
      <c r="A99">
        <v>133</v>
      </c>
      <c r="B99" t="s">
        <v>60</v>
      </c>
      <c r="C99" s="239"/>
      <c r="D99" s="239"/>
      <c r="E99" s="239"/>
      <c r="F99" s="239"/>
      <c r="G99" s="239">
        <v>0</v>
      </c>
      <c r="H99" s="239">
        <v>5010</v>
      </c>
    </row>
    <row r="100" spans="1:8">
      <c r="A100">
        <v>2339</v>
      </c>
      <c r="B100" t="s">
        <v>1399</v>
      </c>
      <c r="C100" s="239"/>
      <c r="D100" s="239"/>
      <c r="E100" s="239"/>
      <c r="F100" s="239"/>
      <c r="G100" s="239">
        <v>0</v>
      </c>
      <c r="H100" s="239">
        <v>2108.29</v>
      </c>
    </row>
    <row r="101" spans="1:8">
      <c r="A101">
        <v>139</v>
      </c>
      <c r="B101" t="s">
        <v>64</v>
      </c>
      <c r="C101" s="239"/>
      <c r="D101" s="239"/>
      <c r="E101" s="239"/>
      <c r="F101" s="239"/>
      <c r="G101" s="239">
        <v>0</v>
      </c>
      <c r="H101" s="239">
        <v>2572.06</v>
      </c>
    </row>
    <row r="102" spans="1:8">
      <c r="A102">
        <v>145</v>
      </c>
      <c r="B102" t="s">
        <v>68</v>
      </c>
      <c r="C102" s="239"/>
      <c r="D102" s="239"/>
      <c r="E102" s="239"/>
      <c r="F102" s="239"/>
      <c r="G102" s="239">
        <v>0</v>
      </c>
      <c r="H102" s="239">
        <v>1530.98</v>
      </c>
    </row>
    <row r="103" spans="1:8">
      <c r="A103">
        <v>254</v>
      </c>
      <c r="B103" t="s">
        <v>105</v>
      </c>
      <c r="C103" s="239"/>
      <c r="D103" s="239"/>
      <c r="E103" s="239"/>
      <c r="F103" s="239"/>
      <c r="G103" s="239">
        <v>0</v>
      </c>
      <c r="H103" s="239">
        <v>10560466</v>
      </c>
    </row>
    <row r="104" spans="1:8">
      <c r="A104">
        <v>572</v>
      </c>
      <c r="B104" t="s">
        <v>166</v>
      </c>
      <c r="C104" s="239"/>
      <c r="D104" s="239"/>
      <c r="E104" s="239"/>
      <c r="F104" s="239"/>
      <c r="G104" s="239">
        <v>0</v>
      </c>
      <c r="H104" s="239">
        <v>566222.5</v>
      </c>
    </row>
    <row r="105" spans="1:8">
      <c r="A105">
        <v>288</v>
      </c>
      <c r="B105" t="s">
        <v>117</v>
      </c>
      <c r="C105" s="239"/>
      <c r="D105" s="239"/>
      <c r="E105" s="239"/>
      <c r="F105" s="239"/>
      <c r="G105" s="239">
        <v>0</v>
      </c>
      <c r="H105" s="239">
        <v>361</v>
      </c>
    </row>
    <row r="106" spans="1:8">
      <c r="A106">
        <v>418</v>
      </c>
      <c r="B106" t="s">
        <v>148</v>
      </c>
      <c r="C106" s="239"/>
      <c r="D106" s="239"/>
      <c r="E106" s="239"/>
      <c r="F106" s="239"/>
      <c r="G106" s="239">
        <v>0</v>
      </c>
      <c r="H106" s="239">
        <v>400</v>
      </c>
    </row>
    <row r="107" spans="1:8">
      <c r="A107">
        <v>1430</v>
      </c>
      <c r="B107" t="s">
        <v>388</v>
      </c>
      <c r="C107" s="239"/>
      <c r="D107" s="239"/>
      <c r="E107" s="239"/>
      <c r="F107" s="239"/>
      <c r="G107" s="239">
        <v>0</v>
      </c>
      <c r="H107" s="239">
        <v>3648.9</v>
      </c>
    </row>
    <row r="108" spans="1:8">
      <c r="A108">
        <v>1339</v>
      </c>
      <c r="B108" t="s">
        <v>353</v>
      </c>
      <c r="C108" s="239"/>
      <c r="D108" s="239"/>
      <c r="E108" s="239"/>
      <c r="F108" s="239"/>
      <c r="G108" s="239">
        <v>0</v>
      </c>
      <c r="H108" s="239">
        <v>6438.66</v>
      </c>
    </row>
    <row r="109" spans="1:8">
      <c r="A109">
        <v>585</v>
      </c>
      <c r="B109" t="s">
        <v>171</v>
      </c>
      <c r="C109" s="239"/>
      <c r="D109" s="239"/>
      <c r="E109" s="239"/>
      <c r="F109" s="239"/>
      <c r="G109" s="239">
        <v>0</v>
      </c>
      <c r="H109" s="239">
        <v>47.5</v>
      </c>
    </row>
    <row r="110" spans="1:8">
      <c r="A110">
        <v>594</v>
      </c>
      <c r="B110" t="s">
        <v>88</v>
      </c>
      <c r="C110" s="239"/>
      <c r="D110" s="239"/>
      <c r="E110" s="239"/>
      <c r="F110" s="239"/>
      <c r="G110" s="239">
        <v>0</v>
      </c>
      <c r="H110" s="239">
        <v>424.81</v>
      </c>
    </row>
    <row r="111" spans="1:8">
      <c r="A111">
        <v>299</v>
      </c>
      <c r="B111" t="s">
        <v>126</v>
      </c>
      <c r="C111" s="239"/>
      <c r="D111" s="239"/>
      <c r="E111" s="239"/>
      <c r="F111" s="239"/>
      <c r="G111" s="239">
        <v>0</v>
      </c>
      <c r="H111" s="239">
        <v>6196.65</v>
      </c>
    </row>
    <row r="112" spans="1:8">
      <c r="A112">
        <v>586</v>
      </c>
      <c r="B112" t="s">
        <v>172</v>
      </c>
      <c r="C112" s="239"/>
      <c r="D112" s="239"/>
      <c r="E112" s="239"/>
      <c r="F112" s="239"/>
      <c r="G112" s="239">
        <v>0</v>
      </c>
      <c r="H112" s="239">
        <v>3168.2</v>
      </c>
    </row>
    <row r="113" spans="1:8">
      <c r="A113">
        <v>311</v>
      </c>
      <c r="B113" t="s">
        <v>132</v>
      </c>
      <c r="C113" s="239"/>
      <c r="D113" s="239"/>
      <c r="E113" s="239"/>
      <c r="F113" s="239"/>
      <c r="G113" s="239">
        <v>0</v>
      </c>
      <c r="H113" s="239">
        <v>955</v>
      </c>
    </row>
    <row r="114" spans="1:8">
      <c r="A114">
        <v>388</v>
      </c>
      <c r="B114" t="s">
        <v>1492</v>
      </c>
      <c r="C114" s="239"/>
      <c r="D114" s="239"/>
      <c r="E114" s="239"/>
      <c r="F114" s="239"/>
      <c r="G114" s="239">
        <v>0</v>
      </c>
      <c r="H114" s="239">
        <v>590</v>
      </c>
    </row>
    <row r="115" spans="1:8">
      <c r="A115">
        <v>234</v>
      </c>
      <c r="B115" t="s">
        <v>615</v>
      </c>
      <c r="C115" s="239"/>
      <c r="D115" s="239"/>
      <c r="E115" s="239"/>
      <c r="F115" s="239"/>
      <c r="G115" s="239">
        <v>0</v>
      </c>
      <c r="H115" s="239">
        <v>2217.85</v>
      </c>
    </row>
    <row r="116" spans="1:8">
      <c r="A116">
        <v>593</v>
      </c>
      <c r="B116" t="s">
        <v>1288</v>
      </c>
      <c r="C116" s="239"/>
      <c r="D116" s="239"/>
      <c r="E116" s="239"/>
      <c r="F116" s="239"/>
      <c r="G116" s="239">
        <v>50</v>
      </c>
      <c r="H116" s="239">
        <v>55.3</v>
      </c>
    </row>
    <row r="117" spans="1:8">
      <c r="A117">
        <v>223</v>
      </c>
      <c r="B117" t="s">
        <v>94</v>
      </c>
      <c r="C117" s="239"/>
      <c r="D117" s="239"/>
      <c r="E117" s="239"/>
      <c r="F117" s="239"/>
      <c r="G117" s="239">
        <v>0</v>
      </c>
      <c r="H117" s="239">
        <v>465</v>
      </c>
    </row>
    <row r="118" spans="1:8">
      <c r="A118">
        <v>244</v>
      </c>
      <c r="B118" t="s">
        <v>100</v>
      </c>
      <c r="C118" s="239"/>
      <c r="D118" s="239"/>
      <c r="E118" s="239"/>
      <c r="F118" s="239"/>
      <c r="G118" s="239">
        <v>0</v>
      </c>
      <c r="H118" s="239">
        <v>205494</v>
      </c>
    </row>
    <row r="119" spans="1:8">
      <c r="A119">
        <v>576</v>
      </c>
      <c r="B119" t="s">
        <v>1247</v>
      </c>
      <c r="C119" s="239"/>
      <c r="D119" s="239"/>
      <c r="E119" s="239"/>
      <c r="F119" s="239"/>
      <c r="G119" s="239">
        <v>634.31999999999994</v>
      </c>
      <c r="H119" s="239">
        <v>259.7</v>
      </c>
    </row>
    <row r="120" spans="1:8">
      <c r="A120">
        <v>303</v>
      </c>
      <c r="B120" t="s">
        <v>130</v>
      </c>
      <c r="C120" s="239"/>
      <c r="D120" s="239"/>
      <c r="E120" s="239"/>
      <c r="F120" s="239"/>
      <c r="G120" s="239">
        <v>0</v>
      </c>
      <c r="H120" s="239">
        <v>100000</v>
      </c>
    </row>
    <row r="121" spans="1:8">
      <c r="A121">
        <v>210</v>
      </c>
      <c r="B121" t="s">
        <v>89</v>
      </c>
      <c r="C121" s="239"/>
      <c r="D121" s="239"/>
      <c r="E121" s="239"/>
      <c r="F121" s="239"/>
      <c r="G121" s="239">
        <v>0</v>
      </c>
      <c r="H121" s="239">
        <v>1071</v>
      </c>
    </row>
    <row r="122" spans="1:8">
      <c r="A122">
        <v>525</v>
      </c>
      <c r="B122" t="s">
        <v>164</v>
      </c>
      <c r="C122" s="239"/>
      <c r="D122" s="239"/>
      <c r="E122" s="239"/>
      <c r="F122" s="239"/>
      <c r="G122" s="239">
        <v>0</v>
      </c>
      <c r="H122" s="239">
        <v>949664.1</v>
      </c>
    </row>
    <row r="123" spans="1:8">
      <c r="A123">
        <v>802</v>
      </c>
      <c r="B123" t="s">
        <v>184</v>
      </c>
      <c r="C123" s="239"/>
      <c r="D123" s="239"/>
      <c r="E123" s="239"/>
      <c r="F123" s="239"/>
      <c r="G123" s="239">
        <v>0</v>
      </c>
      <c r="H123" s="239">
        <v>28540.3</v>
      </c>
    </row>
    <row r="124" spans="1:8">
      <c r="A124">
        <v>130</v>
      </c>
      <c r="B124" t="s">
        <v>58</v>
      </c>
      <c r="C124" s="239"/>
      <c r="D124" s="239"/>
      <c r="E124" s="239"/>
      <c r="F124" s="239"/>
      <c r="G124" s="239">
        <v>0</v>
      </c>
      <c r="H124" s="239">
        <v>27927</v>
      </c>
    </row>
    <row r="149" spans="1:115">
      <c r="C149" t="s">
        <v>1311</v>
      </c>
      <c r="D149" t="s">
        <v>1312</v>
      </c>
      <c r="E149" t="s">
        <v>1311</v>
      </c>
      <c r="F149" t="s">
        <v>1312</v>
      </c>
      <c r="G149" t="s">
        <v>1311</v>
      </c>
      <c r="H149" t="s">
        <v>1312</v>
      </c>
      <c r="I149" t="s">
        <v>1311</v>
      </c>
      <c r="J149" t="s">
        <v>1312</v>
      </c>
      <c r="K149" t="s">
        <v>1311</v>
      </c>
      <c r="L149" t="s">
        <v>1312</v>
      </c>
      <c r="M149" t="s">
        <v>1311</v>
      </c>
      <c r="N149" t="s">
        <v>1312</v>
      </c>
      <c r="O149" t="s">
        <v>1311</v>
      </c>
      <c r="P149" t="s">
        <v>1312</v>
      </c>
      <c r="Q149" t="s">
        <v>1311</v>
      </c>
      <c r="R149" t="s">
        <v>1312</v>
      </c>
      <c r="S149" t="s">
        <v>1311</v>
      </c>
      <c r="T149" t="s">
        <v>1312</v>
      </c>
      <c r="U149" t="s">
        <v>1311</v>
      </c>
      <c r="V149" t="s">
        <v>1312</v>
      </c>
      <c r="W149" t="s">
        <v>1311</v>
      </c>
      <c r="X149" t="s">
        <v>1312</v>
      </c>
      <c r="Y149" t="s">
        <v>1311</v>
      </c>
      <c r="Z149" t="s">
        <v>1312</v>
      </c>
      <c r="AD149" t="s">
        <v>1311</v>
      </c>
      <c r="AE149" t="s">
        <v>1312</v>
      </c>
      <c r="AF149" t="s">
        <v>1311</v>
      </c>
      <c r="AG149" t="s">
        <v>1312</v>
      </c>
      <c r="AH149" t="s">
        <v>1311</v>
      </c>
      <c r="AI149" t="s">
        <v>1312</v>
      </c>
      <c r="AJ149" t="s">
        <v>1311</v>
      </c>
      <c r="AK149" t="s">
        <v>1312</v>
      </c>
      <c r="AL149" t="s">
        <v>1311</v>
      </c>
      <c r="AM149" t="s">
        <v>1312</v>
      </c>
      <c r="AN149" t="s">
        <v>1311</v>
      </c>
      <c r="AO149" t="s">
        <v>1312</v>
      </c>
      <c r="AP149" t="s">
        <v>1311</v>
      </c>
      <c r="AQ149" t="s">
        <v>1312</v>
      </c>
      <c r="AR149" t="s">
        <v>1311</v>
      </c>
      <c r="AS149" t="s">
        <v>1312</v>
      </c>
      <c r="AT149" t="s">
        <v>1311</v>
      </c>
      <c r="AU149" t="s">
        <v>1312</v>
      </c>
      <c r="AV149" t="s">
        <v>1311</v>
      </c>
      <c r="AW149" t="s">
        <v>1312</v>
      </c>
      <c r="AX149" t="s">
        <v>1311</v>
      </c>
      <c r="AY149" t="s">
        <v>1312</v>
      </c>
      <c r="AZ149" t="s">
        <v>1311</v>
      </c>
      <c r="BA149" t="s">
        <v>1312</v>
      </c>
      <c r="BE149" t="s">
        <v>1311</v>
      </c>
      <c r="BF149" t="s">
        <v>1312</v>
      </c>
      <c r="BG149" t="s">
        <v>1311</v>
      </c>
      <c r="BH149" t="s">
        <v>1312</v>
      </c>
      <c r="BI149" t="s">
        <v>1311</v>
      </c>
      <c r="BJ149" t="s">
        <v>1312</v>
      </c>
      <c r="BK149" t="s">
        <v>1311</v>
      </c>
      <c r="BL149" t="s">
        <v>1312</v>
      </c>
      <c r="BM149" t="s">
        <v>1311</v>
      </c>
      <c r="BN149" t="s">
        <v>1312</v>
      </c>
      <c r="BO149" t="s">
        <v>1311</v>
      </c>
      <c r="BP149" t="s">
        <v>1312</v>
      </c>
      <c r="BQ149" t="s">
        <v>1311</v>
      </c>
      <c r="BR149" t="s">
        <v>1312</v>
      </c>
      <c r="BS149" t="s">
        <v>1311</v>
      </c>
      <c r="BT149" t="s">
        <v>1312</v>
      </c>
      <c r="BU149" t="s">
        <v>1311</v>
      </c>
      <c r="BV149" t="s">
        <v>1312</v>
      </c>
      <c r="BW149" t="s">
        <v>1311</v>
      </c>
      <c r="BX149" t="s">
        <v>1312</v>
      </c>
      <c r="BY149" t="s">
        <v>1311</v>
      </c>
      <c r="BZ149" t="s">
        <v>1312</v>
      </c>
      <c r="CA149" t="s">
        <v>1311</v>
      </c>
      <c r="CB149" t="s">
        <v>1312</v>
      </c>
      <c r="CF149" t="s">
        <v>1311</v>
      </c>
      <c r="CG149" t="s">
        <v>1312</v>
      </c>
      <c r="CH149" t="s">
        <v>1311</v>
      </c>
      <c r="CI149" t="s">
        <v>1312</v>
      </c>
      <c r="CJ149" t="s">
        <v>1311</v>
      </c>
      <c r="CK149" t="s">
        <v>1312</v>
      </c>
      <c r="CL149" t="s">
        <v>1311</v>
      </c>
      <c r="CM149" t="s">
        <v>1312</v>
      </c>
      <c r="CN149" t="s">
        <v>1311</v>
      </c>
      <c r="CO149" t="s">
        <v>1312</v>
      </c>
      <c r="CP149" t="s">
        <v>1311</v>
      </c>
      <c r="CQ149" t="s">
        <v>1312</v>
      </c>
      <c r="CR149" t="s">
        <v>1311</v>
      </c>
      <c r="CS149" t="s">
        <v>1312</v>
      </c>
      <c r="CT149" t="s">
        <v>1311</v>
      </c>
      <c r="CU149" t="s">
        <v>1312</v>
      </c>
      <c r="CV149" t="s">
        <v>1311</v>
      </c>
      <c r="CW149" t="s">
        <v>1312</v>
      </c>
      <c r="CX149" t="s">
        <v>1311</v>
      </c>
      <c r="CY149" t="s">
        <v>1312</v>
      </c>
      <c r="CZ149" t="s">
        <v>1311</v>
      </c>
      <c r="DA149" t="s">
        <v>1312</v>
      </c>
      <c r="DB149" t="s">
        <v>1311</v>
      </c>
      <c r="DC149" t="s">
        <v>1312</v>
      </c>
      <c r="DG149" t="s">
        <v>1312</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Aún no hay mesDébitos</v>
      </c>
      <c r="J151" t="str">
        <f t="shared" si="0"/>
        <v>Aún no hay mesCréditos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Aún no hay mesDébitos</v>
      </c>
      <c r="AK151" t="str">
        <f t="shared" si="0"/>
        <v>Aún no hay mesCréditos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Aún no hay mesDébitos</v>
      </c>
      <c r="BL151" t="str">
        <f t="shared" si="0"/>
        <v>Aún no hay mesCréditos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MarzoCréditos</v>
      </c>
      <c r="DH151" t="str">
        <f ca="1">DG2</f>
        <v>Marzo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mar</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f t="shared" si="6"/>
        <v>0</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f t="shared" si="7"/>
        <v>0</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f t="shared" si="7"/>
        <v>0</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10662478.279999999</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Aún no hay mesDébitos</v>
      </c>
      <c r="J154" t="str">
        <f t="shared" si="10"/>
        <v>Aún no hay mesCréditos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Aún no hay mesDébitos</v>
      </c>
      <c r="AK154" t="str">
        <f t="shared" si="10"/>
        <v>Aún no hay mesCréditos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Aún no hay mesDébitos</v>
      </c>
      <c r="BL154" t="str">
        <f t="shared" si="10"/>
        <v>Aún no hay mesCréditos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101597.51999999999</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3300</v>
      </c>
      <c r="H155">
        <f t="shared" si="12"/>
        <v>2325.58</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7.0000000000000007E-2</v>
      </c>
      <c r="AH155">
        <f t="shared" si="13"/>
        <v>0.10999999999999999</v>
      </c>
      <c r="AI155">
        <f t="shared" si="13"/>
        <v>6.0000000000000005E-2</v>
      </c>
      <c r="AJ155">
        <f t="shared" si="13"/>
        <v>0</v>
      </c>
      <c r="AK155">
        <f t="shared" si="13"/>
        <v>0</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100.0188</v>
      </c>
      <c r="CK155">
        <f t="shared" si="14"/>
        <v>332970925.8624</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4733149.839999998</v>
      </c>
      <c r="DH155">
        <f t="shared" si="15"/>
        <v>0</v>
      </c>
      <c r="DK155" t="e">
        <f ca="1">+MATCH(DH151,C151:DC151,0)</f>
        <v>#N/A</v>
      </c>
    </row>
    <row r="156" spans="1:115">
      <c r="A156">
        <f t="shared" ref="A156:AF156" si="16">A7</f>
        <v>15</v>
      </c>
      <c r="B156" t="str">
        <f t="shared" si="16"/>
        <v>Ministerio de Gobierno</v>
      </c>
      <c r="C156">
        <f t="shared" si="16"/>
        <v>0</v>
      </c>
      <c r="D156">
        <f t="shared" si="16"/>
        <v>5949.75</v>
      </c>
      <c r="E156">
        <f t="shared" si="16"/>
        <v>0</v>
      </c>
      <c r="F156">
        <f t="shared" si="16"/>
        <v>198283.34999999998</v>
      </c>
      <c r="G156">
        <f t="shared" si="16"/>
        <v>0</v>
      </c>
      <c r="H156">
        <f t="shared" si="16"/>
        <v>44933.95</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4971966.9500000011</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140894.04999999999</v>
      </c>
      <c r="BF156">
        <f t="shared" si="17"/>
        <v>0</v>
      </c>
      <c r="BG156">
        <f t="shared" si="17"/>
        <v>0</v>
      </c>
      <c r="BH156">
        <f t="shared" si="17"/>
        <v>142181.35999999999</v>
      </c>
      <c r="BI156">
        <f t="shared" si="17"/>
        <v>0</v>
      </c>
      <c r="BJ156">
        <f t="shared" si="17"/>
        <v>865631.78</v>
      </c>
      <c r="BK156">
        <f t="shared" si="17"/>
        <v>0</v>
      </c>
      <c r="BL156">
        <f t="shared" si="17"/>
        <v>0</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513</v>
      </c>
      <c r="CE156" t="str">
        <f t="shared" si="18"/>
        <v>Yacimientos Petrolíferos Fiscales Bolivianos</v>
      </c>
      <c r="CF156">
        <f t="shared" si="18"/>
        <v>0</v>
      </c>
      <c r="CG156">
        <f t="shared" si="18"/>
        <v>213481832.52760002</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2202827.7000000002</v>
      </c>
      <c r="DH156">
        <f t="shared" si="19"/>
        <v>0</v>
      </c>
    </row>
    <row r="157" spans="1:115">
      <c r="A157">
        <f t="shared" ref="A157:AF157" si="20">A8</f>
        <v>16</v>
      </c>
      <c r="B157" t="str">
        <f t="shared" si="20"/>
        <v>Ministerio de Educación</v>
      </c>
      <c r="C157">
        <f t="shared" si="20"/>
        <v>0</v>
      </c>
      <c r="D157">
        <f t="shared" si="20"/>
        <v>0</v>
      </c>
      <c r="E157">
        <f t="shared" si="20"/>
        <v>0</v>
      </c>
      <c r="F157">
        <f t="shared" si="20"/>
        <v>3000</v>
      </c>
      <c r="G157">
        <f t="shared" si="20"/>
        <v>0</v>
      </c>
      <c r="H157">
        <f t="shared" si="20"/>
        <v>367184.07</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100.02</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389</v>
      </c>
      <c r="BD157" t="str">
        <f t="shared" si="21"/>
        <v>Navegación Aérea y Aeropuertos Bolivianos</v>
      </c>
      <c r="BE157">
        <f t="shared" si="21"/>
        <v>0</v>
      </c>
      <c r="BF157">
        <f t="shared" si="21"/>
        <v>0</v>
      </c>
      <c r="BG157">
        <f t="shared" si="21"/>
        <v>0</v>
      </c>
      <c r="BH157">
        <f t="shared" si="21"/>
        <v>0</v>
      </c>
      <c r="BI157">
        <f t="shared" si="21"/>
        <v>0</v>
      </c>
      <c r="BJ157">
        <f t="shared" si="21"/>
        <v>1905055.13</v>
      </c>
      <c r="BK157">
        <f t="shared" si="21"/>
        <v>0</v>
      </c>
      <c r="BL157">
        <f t="shared" si="21"/>
        <v>0</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10</v>
      </c>
      <c r="CE157" t="str">
        <f t="shared" si="22"/>
        <v>Ministerio de Relaciones Exteriores</v>
      </c>
      <c r="CF157">
        <f t="shared" si="22"/>
        <v>0</v>
      </c>
      <c r="CG157">
        <f t="shared" si="22"/>
        <v>0</v>
      </c>
      <c r="CH157">
        <f t="shared" si="22"/>
        <v>0</v>
      </c>
      <c r="CI157">
        <f t="shared" si="22"/>
        <v>882248.20460000006</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2459417.6800000002</v>
      </c>
      <c r="DH157">
        <f t="shared" si="23"/>
        <v>0</v>
      </c>
    </row>
    <row r="158" spans="1:115">
      <c r="A158">
        <f t="shared" ref="A158:AF158" si="24">A9</f>
        <v>20</v>
      </c>
      <c r="B158" t="str">
        <f t="shared" si="24"/>
        <v>Ministerio de Defensa</v>
      </c>
      <c r="C158">
        <f t="shared" si="24"/>
        <v>0</v>
      </c>
      <c r="D158">
        <f t="shared" si="24"/>
        <v>8646.35</v>
      </c>
      <c r="E158">
        <f t="shared" si="24"/>
        <v>0</v>
      </c>
      <c r="F158">
        <f t="shared" si="24"/>
        <v>58241.71</v>
      </c>
      <c r="G158">
        <f t="shared" si="24"/>
        <v>0</v>
      </c>
      <c r="H158">
        <f t="shared" si="24"/>
        <v>128475.76</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202271777.13999999</v>
      </c>
      <c r="AE158">
        <f t="shared" si="24"/>
        <v>344146.38</v>
      </c>
      <c r="AF158">
        <f t="shared" si="24"/>
        <v>19947721.340000004</v>
      </c>
      <c r="AG158">
        <f t="shared" ref="AG158:BL158" si="25">AG9</f>
        <v>720834.19</v>
      </c>
      <c r="AH158">
        <f t="shared" si="25"/>
        <v>79215176.560000002</v>
      </c>
      <c r="AI158">
        <f t="shared" si="25"/>
        <v>744171999.99000001</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291</v>
      </c>
      <c r="BD158" t="str">
        <f t="shared" si="25"/>
        <v>Administradora Boliviana de Carreteras</v>
      </c>
      <c r="BE158">
        <f t="shared" si="25"/>
        <v>0</v>
      </c>
      <c r="BF158">
        <f t="shared" si="25"/>
        <v>0</v>
      </c>
      <c r="BG158">
        <f t="shared" si="25"/>
        <v>0</v>
      </c>
      <c r="BH158">
        <f t="shared" si="25"/>
        <v>0</v>
      </c>
      <c r="BI158">
        <f t="shared" si="25"/>
        <v>0</v>
      </c>
      <c r="BJ158">
        <f t="shared" si="25"/>
        <v>66332084</v>
      </c>
      <c r="BK158">
        <f t="shared" si="25"/>
        <v>0</v>
      </c>
      <c r="BL158">
        <f t="shared" si="25"/>
        <v>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206</v>
      </c>
      <c r="CE158" t="str">
        <f t="shared" si="26"/>
        <v>Instituto Nacional de Estadística</v>
      </c>
      <c r="CF158">
        <f t="shared" si="26"/>
        <v>0</v>
      </c>
      <c r="CG158">
        <f t="shared" si="26"/>
        <v>0</v>
      </c>
      <c r="CH158">
        <f t="shared" si="26"/>
        <v>0</v>
      </c>
      <c r="CI158">
        <f t="shared" si="26"/>
        <v>0</v>
      </c>
      <c r="CJ158">
        <f t="shared" si="26"/>
        <v>22063965.695800003</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10175</v>
      </c>
      <c r="DH158">
        <f t="shared" si="27"/>
        <v>0</v>
      </c>
    </row>
    <row r="159" spans="1:115">
      <c r="A159">
        <f t="shared" ref="A159:AF159" si="28">A10</f>
        <v>25</v>
      </c>
      <c r="B159" t="str">
        <f t="shared" si="28"/>
        <v>Ministerio de la Presidencia</v>
      </c>
      <c r="C159">
        <f t="shared" si="28"/>
        <v>0</v>
      </c>
      <c r="D159">
        <f t="shared" si="28"/>
        <v>3633</v>
      </c>
      <c r="E159">
        <f t="shared" si="28"/>
        <v>0</v>
      </c>
      <c r="F159">
        <f t="shared" si="28"/>
        <v>0</v>
      </c>
      <c r="G159">
        <f t="shared" si="28"/>
        <v>0</v>
      </c>
      <c r="H159">
        <f t="shared" si="28"/>
        <v>62732.729999999996</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86</v>
      </c>
      <c r="AC159" t="str">
        <f t="shared" si="28"/>
        <v>Ministerio de Medio Ambiente y Agua</v>
      </c>
      <c r="AD159">
        <f t="shared" si="28"/>
        <v>50.01</v>
      </c>
      <c r="AE159">
        <f t="shared" si="28"/>
        <v>3264522.87</v>
      </c>
      <c r="AF159">
        <f t="shared" si="28"/>
        <v>0</v>
      </c>
      <c r="AG159">
        <f t="shared" ref="AG159:BL159" si="29">AG10</f>
        <v>0</v>
      </c>
      <c r="AH159">
        <f t="shared" si="29"/>
        <v>50.01</v>
      </c>
      <c r="AI159">
        <f t="shared" si="29"/>
        <v>10290050.01</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t="str">
        <f t="shared" si="29"/>
        <v>99 - 02</v>
      </c>
      <c r="BD159" t="str">
        <f t="shared" si="29"/>
        <v>Dirección General de Programación y Operaciones del Tesoro</v>
      </c>
      <c r="BE159">
        <f t="shared" si="29"/>
        <v>0</v>
      </c>
      <c r="BF159">
        <f t="shared" si="29"/>
        <v>219674285.91</v>
      </c>
      <c r="BG159">
        <f t="shared" si="29"/>
        <v>0</v>
      </c>
      <c r="BH159">
        <f t="shared" si="29"/>
        <v>9071235.6500000004</v>
      </c>
      <c r="BI159">
        <f t="shared" si="29"/>
        <v>310910193.77999997</v>
      </c>
      <c r="BJ159">
        <f t="shared" si="29"/>
        <v>970680.40999999992</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291</v>
      </c>
      <c r="CE159" t="str">
        <f t="shared" si="30"/>
        <v>Administradora Boliviana de Carreteras</v>
      </c>
      <c r="CF159">
        <f t="shared" si="30"/>
        <v>0</v>
      </c>
      <c r="CG159">
        <f t="shared" si="30"/>
        <v>0</v>
      </c>
      <c r="CH159">
        <f t="shared" si="30"/>
        <v>0</v>
      </c>
      <c r="CI159">
        <f t="shared" si="30"/>
        <v>0</v>
      </c>
      <c r="CJ159">
        <f t="shared" si="30"/>
        <v>66332084</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3411870.5</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12470.769999999999</v>
      </c>
      <c r="G160">
        <f t="shared" si="32"/>
        <v>0</v>
      </c>
      <c r="H160">
        <f t="shared" si="32"/>
        <v>2295014.23</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585</v>
      </c>
      <c r="AC160" t="str">
        <f t="shared" si="32"/>
        <v>Agencia Boliviana Espacial</v>
      </c>
      <c r="AD160">
        <f t="shared" si="32"/>
        <v>0</v>
      </c>
      <c r="AE160">
        <f t="shared" si="32"/>
        <v>0</v>
      </c>
      <c r="AF160">
        <f t="shared" si="32"/>
        <v>0</v>
      </c>
      <c r="AG160">
        <f t="shared" ref="AG160:BL160" si="33">AG11</f>
        <v>0</v>
      </c>
      <c r="AH160">
        <f t="shared" si="33"/>
        <v>0</v>
      </c>
      <c r="AI160">
        <f t="shared" si="33"/>
        <v>12896.8</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513</v>
      </c>
      <c r="BD160" t="str">
        <f t="shared" si="33"/>
        <v>Yacimientos Petrolíferos Fiscales Bolivianos</v>
      </c>
      <c r="BE160">
        <f t="shared" si="33"/>
        <v>216593812.59</v>
      </c>
      <c r="BF160">
        <f t="shared" si="33"/>
        <v>0</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383</v>
      </c>
      <c r="CE160" t="str">
        <f t="shared" si="34"/>
        <v>Agencia Boliviana de Correos "Correos de Bolivia"</v>
      </c>
      <c r="CF160">
        <f t="shared" si="34"/>
        <v>0</v>
      </c>
      <c r="CG160">
        <f t="shared" si="34"/>
        <v>0</v>
      </c>
      <c r="CH160">
        <f t="shared" si="34"/>
        <v>0</v>
      </c>
      <c r="CI160">
        <f t="shared" si="34"/>
        <v>0</v>
      </c>
      <c r="CJ160">
        <f t="shared" si="34"/>
        <v>207582.1594</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1981866.399999999</v>
      </c>
      <c r="DH160">
        <f t="shared" si="35"/>
        <v>0</v>
      </c>
    </row>
    <row r="161" spans="1:112">
      <c r="A161">
        <f t="shared" ref="A161:AF161" si="36">A12</f>
        <v>41</v>
      </c>
      <c r="B161" t="str">
        <f t="shared" si="36"/>
        <v>Ministerio de Desarrollo Productivo y Economía Plural</v>
      </c>
      <c r="C161">
        <f t="shared" si="36"/>
        <v>0</v>
      </c>
      <c r="D161">
        <f t="shared" si="36"/>
        <v>568222.81999999995</v>
      </c>
      <c r="E161">
        <f t="shared" si="36"/>
        <v>0</v>
      </c>
      <c r="F161">
        <f t="shared" si="36"/>
        <v>24950.73</v>
      </c>
      <c r="G161">
        <f t="shared" si="36"/>
        <v>4501.32</v>
      </c>
      <c r="H161">
        <f t="shared" si="36"/>
        <v>3471270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16</v>
      </c>
      <c r="AC161" t="str">
        <f t="shared" si="36"/>
        <v>Ministerio de Educación</v>
      </c>
      <c r="AD161">
        <f t="shared" si="36"/>
        <v>0</v>
      </c>
      <c r="AE161">
        <f t="shared" si="36"/>
        <v>0</v>
      </c>
      <c r="AF161">
        <f t="shared" si="36"/>
        <v>0</v>
      </c>
      <c r="AG161">
        <f t="shared" ref="AG161:BL161" si="37">AG12</f>
        <v>0</v>
      </c>
      <c r="AH161">
        <f t="shared" si="37"/>
        <v>2985.67</v>
      </c>
      <c r="AI161">
        <f t="shared" si="37"/>
        <v>2053.54</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81</v>
      </c>
      <c r="BD161" t="str">
        <f t="shared" si="37"/>
        <v>Ministerio de Obras Públicas, Servicios y Vivienda</v>
      </c>
      <c r="BE161">
        <f t="shared" si="37"/>
        <v>1391649.03</v>
      </c>
      <c r="BF161">
        <f t="shared" si="37"/>
        <v>0</v>
      </c>
      <c r="BG161">
        <f t="shared" si="37"/>
        <v>0</v>
      </c>
      <c r="BH161">
        <f t="shared" si="37"/>
        <v>0</v>
      </c>
      <c r="BI161">
        <f t="shared" si="37"/>
        <v>723399.47</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514</v>
      </c>
      <c r="CE161" t="str">
        <f t="shared" si="38"/>
        <v>Empresa Nacional de Electricidad</v>
      </c>
      <c r="CF161">
        <f t="shared" si="38"/>
        <v>0</v>
      </c>
      <c r="CG161">
        <f t="shared" si="38"/>
        <v>0</v>
      </c>
      <c r="CH161">
        <f t="shared" si="38"/>
        <v>0</v>
      </c>
      <c r="CI161">
        <f t="shared" si="38"/>
        <v>0</v>
      </c>
      <c r="CJ161">
        <f t="shared" si="38"/>
        <v>50.009399999999999</v>
      </c>
      <c r="CK161">
        <f t="shared" si="38"/>
        <v>100.0188</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291</v>
      </c>
      <c r="DF161" t="str">
        <f t="shared" si="39"/>
        <v>Administradora Boliviana de Carreteras</v>
      </c>
      <c r="DG161">
        <f t="shared" si="39"/>
        <v>23586625.710000001</v>
      </c>
      <c r="DH161">
        <f t="shared" si="39"/>
        <v>0</v>
      </c>
    </row>
    <row r="162" spans="1:112">
      <c r="A162">
        <f t="shared" ref="A162:AF162" si="40">A13</f>
        <v>46</v>
      </c>
      <c r="B162" t="str">
        <f t="shared" si="40"/>
        <v>Ministerio de Salud y Deportes</v>
      </c>
      <c r="C162">
        <f t="shared" si="40"/>
        <v>292.97000000000003</v>
      </c>
      <c r="D162">
        <f t="shared" si="40"/>
        <v>15207.5</v>
      </c>
      <c r="E162">
        <f t="shared" si="40"/>
        <v>0</v>
      </c>
      <c r="F162">
        <f t="shared" si="40"/>
        <v>580069.37000000011</v>
      </c>
      <c r="G162">
        <f t="shared" si="40"/>
        <v>100</v>
      </c>
      <c r="H162">
        <f t="shared" si="40"/>
        <v>37786649.619999997</v>
      </c>
      <c r="I162">
        <f t="shared" si="40"/>
        <v>0</v>
      </c>
      <c r="J162">
        <f t="shared" si="40"/>
        <v>0</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249</v>
      </c>
      <c r="AC162" t="str">
        <f t="shared" si="40"/>
        <v>Central de Abastecimiento y Suministros de Salud</v>
      </c>
      <c r="AD162">
        <f t="shared" si="40"/>
        <v>0</v>
      </c>
      <c r="AE162">
        <f t="shared" si="40"/>
        <v>0</v>
      </c>
      <c r="AF162">
        <f t="shared" si="40"/>
        <v>0</v>
      </c>
      <c r="AG162">
        <f t="shared" ref="AG162:BL162" si="41">AG13</f>
        <v>742176.54</v>
      </c>
      <c r="AH162">
        <f t="shared" si="41"/>
        <v>0</v>
      </c>
      <c r="AI162">
        <f t="shared" si="41"/>
        <v>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46</v>
      </c>
      <c r="BD162" t="str">
        <f t="shared" si="41"/>
        <v>Ministerio de Salud y Deportes</v>
      </c>
      <c r="BE162">
        <f t="shared" si="41"/>
        <v>0</v>
      </c>
      <c r="BF162">
        <f t="shared" si="41"/>
        <v>0</v>
      </c>
      <c r="BG162">
        <f t="shared" si="41"/>
        <v>4072.08</v>
      </c>
      <c r="BH162">
        <f t="shared" si="41"/>
        <v>0</v>
      </c>
      <c r="BI162">
        <f t="shared" si="41"/>
        <v>0</v>
      </c>
      <c r="BJ162">
        <f t="shared" si="41"/>
        <v>176304776</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287</v>
      </c>
      <c r="CE162" t="str">
        <f t="shared" si="42"/>
        <v>Fondo Nacional de Inversión Productiva y Social</v>
      </c>
      <c r="CF162">
        <f t="shared" si="42"/>
        <v>0</v>
      </c>
      <c r="CG162">
        <f t="shared" si="42"/>
        <v>0</v>
      </c>
      <c r="CH162">
        <f t="shared" si="42"/>
        <v>0</v>
      </c>
      <c r="CI162">
        <f t="shared" si="42"/>
        <v>0</v>
      </c>
      <c r="CJ162">
        <f t="shared" si="42"/>
        <v>37730000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81</v>
      </c>
      <c r="DF162" t="str">
        <f t="shared" si="43"/>
        <v>Ministerio de Obras Públicas, Servicios y Vivienda</v>
      </c>
      <c r="DG162">
        <f t="shared" si="43"/>
        <v>45322298.840000004</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2050809.7800000003</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206</v>
      </c>
      <c r="AC163" t="str">
        <f t="shared" si="44"/>
        <v>Instituto Nacional de Estadística</v>
      </c>
      <c r="AD163">
        <f t="shared" si="44"/>
        <v>0</v>
      </c>
      <c r="AE163">
        <f t="shared" si="44"/>
        <v>0</v>
      </c>
      <c r="AF163">
        <f t="shared" si="44"/>
        <v>50.01</v>
      </c>
      <c r="AG163">
        <f t="shared" ref="AG163:BL163" si="45">AG14</f>
        <v>0</v>
      </c>
      <c r="AH163">
        <f t="shared" si="45"/>
        <v>0</v>
      </c>
      <c r="AI163">
        <f t="shared" si="45"/>
        <v>0</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47</v>
      </c>
      <c r="BD163" t="str">
        <f t="shared" si="45"/>
        <v>Ministerio de Desarrollo Rural y Tierras</v>
      </c>
      <c r="BE163">
        <f t="shared" si="45"/>
        <v>257098.26</v>
      </c>
      <c r="BF163">
        <f t="shared" si="45"/>
        <v>0</v>
      </c>
      <c r="BG163">
        <f t="shared" si="45"/>
        <v>0</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46</v>
      </c>
      <c r="CE163" t="str">
        <f t="shared" si="46"/>
        <v>Ministerio de Salud y Deportes</v>
      </c>
      <c r="CF163">
        <f t="shared" si="46"/>
        <v>0</v>
      </c>
      <c r="CG163">
        <f t="shared" si="46"/>
        <v>0</v>
      </c>
      <c r="CH163">
        <f t="shared" si="46"/>
        <v>0</v>
      </c>
      <c r="CI163">
        <f t="shared" si="46"/>
        <v>0</v>
      </c>
      <c r="CJ163">
        <f t="shared" si="46"/>
        <v>176302000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283</v>
      </c>
      <c r="DF163" t="str">
        <f t="shared" si="47"/>
        <v>Aduana Nacional</v>
      </c>
      <c r="DG163">
        <f t="shared" si="47"/>
        <v>12319324</v>
      </c>
      <c r="DH163">
        <f t="shared" si="47"/>
        <v>0</v>
      </c>
    </row>
    <row r="164" spans="1:112">
      <c r="A164">
        <f t="shared" ref="A164:AF164" si="48">A15</f>
        <v>81</v>
      </c>
      <c r="B164" t="str">
        <f t="shared" si="48"/>
        <v>Ministerio de Obras Públicas, Servicios y Vivienda</v>
      </c>
      <c r="C164">
        <f t="shared" si="48"/>
        <v>0</v>
      </c>
      <c r="D164">
        <f t="shared" si="48"/>
        <v>12937.619999999999</v>
      </c>
      <c r="E164">
        <f t="shared" si="48"/>
        <v>0</v>
      </c>
      <c r="F164">
        <f t="shared" si="48"/>
        <v>820.79</v>
      </c>
      <c r="G164">
        <f t="shared" si="48"/>
        <v>0</v>
      </c>
      <c r="H164">
        <f t="shared" si="48"/>
        <v>110728.98</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514</v>
      </c>
      <c r="AC164" t="str">
        <f t="shared" si="48"/>
        <v>Empresa Nacional de Electricidad</v>
      </c>
      <c r="AD164">
        <f t="shared" si="48"/>
        <v>50.01</v>
      </c>
      <c r="AE164">
        <f t="shared" si="48"/>
        <v>22620994.199999999</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78</v>
      </c>
      <c r="BD164" t="str">
        <f t="shared" si="49"/>
        <v>Ministerio de Hidrocarburos y Energías</v>
      </c>
      <c r="BE164">
        <f t="shared" si="49"/>
        <v>0</v>
      </c>
      <c r="BF164">
        <f t="shared" si="49"/>
        <v>0</v>
      </c>
      <c r="BG164">
        <f t="shared" si="49"/>
        <v>727644.01</v>
      </c>
      <c r="BH164">
        <f t="shared" si="49"/>
        <v>0</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35</v>
      </c>
      <c r="CE164" t="str">
        <f t="shared" si="50"/>
        <v>Ministerio de Economía y Finanzas Públicas</v>
      </c>
      <c r="CF164">
        <f t="shared" si="50"/>
        <v>0</v>
      </c>
      <c r="CG164">
        <f t="shared" si="50"/>
        <v>0</v>
      </c>
      <c r="CH164">
        <f t="shared" si="50"/>
        <v>0</v>
      </c>
      <c r="CI164">
        <f t="shared" si="50"/>
        <v>0</v>
      </c>
      <c r="CJ164">
        <f t="shared" si="50"/>
        <v>18884950.595000003</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78</v>
      </c>
      <c r="DF164" t="str">
        <f t="shared" si="51"/>
        <v>Ministerio de Hidrocarburos y Energías</v>
      </c>
      <c r="DG164">
        <f t="shared" si="51"/>
        <v>244.82999999999998</v>
      </c>
      <c r="DH164">
        <f t="shared" si="51"/>
        <v>0</v>
      </c>
    </row>
    <row r="165" spans="1:112">
      <c r="A165">
        <f t="shared" ref="A165:AF165" si="52">A16</f>
        <v>86</v>
      </c>
      <c r="B165" t="str">
        <f t="shared" si="52"/>
        <v>Ministerio de Medio Ambiente y Agua</v>
      </c>
      <c r="C165">
        <f t="shared" si="52"/>
        <v>0</v>
      </c>
      <c r="D165">
        <f t="shared" si="52"/>
        <v>1188003.1499999999</v>
      </c>
      <c r="E165">
        <f t="shared" si="52"/>
        <v>0</v>
      </c>
      <c r="F165">
        <f t="shared" si="52"/>
        <v>469.59</v>
      </c>
      <c r="G165">
        <f t="shared" si="52"/>
        <v>0</v>
      </c>
      <c r="H165">
        <f t="shared" si="52"/>
        <v>2638091.85</v>
      </c>
      <c r="I165">
        <f t="shared" si="52"/>
        <v>0</v>
      </c>
      <c r="J165">
        <f t="shared" si="52"/>
        <v>0</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681</v>
      </c>
      <c r="AC165" t="str">
        <f t="shared" si="52"/>
        <v>Ministerio Público</v>
      </c>
      <c r="AD165">
        <f t="shared" si="52"/>
        <v>0</v>
      </c>
      <c r="AE165">
        <f t="shared" si="52"/>
        <v>6469.73</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6</v>
      </c>
      <c r="BD165" t="str">
        <f t="shared" si="53"/>
        <v>Vicepresidencia del Estado Plurinacional</v>
      </c>
      <c r="BE165">
        <f t="shared" si="53"/>
        <v>0</v>
      </c>
      <c r="BF165">
        <f t="shared" si="53"/>
        <v>0</v>
      </c>
      <c r="BG165">
        <f t="shared" si="53"/>
        <v>1652391.92</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389</v>
      </c>
      <c r="CE165" t="str">
        <f t="shared" si="54"/>
        <v>Navegación Aérea y Aeropuertos Bolivianos</v>
      </c>
      <c r="CF165">
        <f t="shared" si="54"/>
        <v>0</v>
      </c>
      <c r="CG165">
        <f t="shared" si="54"/>
        <v>0</v>
      </c>
      <c r="CH165">
        <f t="shared" si="54"/>
        <v>0</v>
      </c>
      <c r="CI165">
        <f t="shared" si="54"/>
        <v>0</v>
      </c>
      <c r="CJ165">
        <f t="shared" si="54"/>
        <v>1905055.1338000002</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203</v>
      </c>
      <c r="DF165" t="str">
        <f t="shared" si="55"/>
        <v>Autoridad de Supervisión del Sistema Financiero</v>
      </c>
      <c r="DG165">
        <f t="shared" si="55"/>
        <v>176.04</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1950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35</v>
      </c>
      <c r="AC166" t="str">
        <f t="shared" si="56"/>
        <v>Ministerio de Economía y Finanzas Públicas</v>
      </c>
      <c r="AD166">
        <f t="shared" si="56"/>
        <v>0</v>
      </c>
      <c r="AE166">
        <f t="shared" si="56"/>
        <v>0</v>
      </c>
      <c r="AF166">
        <f t="shared" si="56"/>
        <v>1.03</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287</v>
      </c>
      <c r="BD166" t="str">
        <f t="shared" si="57"/>
        <v>Fondo Nacional de Inversión Productiva y Social</v>
      </c>
      <c r="BE166">
        <f t="shared" si="57"/>
        <v>0</v>
      </c>
      <c r="BF166">
        <f t="shared" si="57"/>
        <v>0</v>
      </c>
      <c r="BG166">
        <f t="shared" si="57"/>
        <v>0</v>
      </c>
      <c r="BH166">
        <f t="shared" si="57"/>
        <v>0</v>
      </c>
      <c r="BI166">
        <f t="shared" si="57"/>
        <v>106635.83</v>
      </c>
      <c r="BJ166">
        <f t="shared" si="57"/>
        <v>37731454.649999999</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117</v>
      </c>
      <c r="CE166" t="str">
        <f t="shared" si="58"/>
        <v>Dirección General de Aeronáutica Civil</v>
      </c>
      <c r="CF166">
        <f t="shared" si="58"/>
        <v>0</v>
      </c>
      <c r="CG166">
        <f t="shared" si="58"/>
        <v>0</v>
      </c>
      <c r="CH166">
        <f t="shared" si="58"/>
        <v>0</v>
      </c>
      <c r="CI166">
        <f t="shared" si="58"/>
        <v>0</v>
      </c>
      <c r="CJ166">
        <f t="shared" si="58"/>
        <v>1087638.5254000002</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294</v>
      </c>
      <c r="DF166" t="str">
        <f t="shared" si="59"/>
        <v>Univ. Indígena Bol. Comun. Intercultl Prod. Tupak Katari</v>
      </c>
      <c r="DG166">
        <f t="shared" si="59"/>
        <v>335721.9</v>
      </c>
      <c r="DH166">
        <f t="shared" si="59"/>
        <v>0</v>
      </c>
    </row>
    <row r="167" spans="1:112">
      <c r="A167">
        <f t="shared" ref="A167:AF167" si="60">A18</f>
        <v>119</v>
      </c>
      <c r="B167" t="str">
        <f t="shared" si="60"/>
        <v>Agencia para el Des. de la Soc. de la Información en Bolivia</v>
      </c>
      <c r="C167">
        <f t="shared" si="60"/>
        <v>0</v>
      </c>
      <c r="D167">
        <f t="shared" si="60"/>
        <v>0</v>
      </c>
      <c r="E167">
        <f t="shared" si="60"/>
        <v>0</v>
      </c>
      <c r="F167">
        <f t="shared" si="60"/>
        <v>0</v>
      </c>
      <c r="G167">
        <f t="shared" si="60"/>
        <v>150</v>
      </c>
      <c r="H167">
        <f t="shared" si="60"/>
        <v>183.13</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291</v>
      </c>
      <c r="AC167" t="str">
        <f t="shared" si="60"/>
        <v>Administradora Boliviana de Carreteras</v>
      </c>
      <c r="AD167">
        <f t="shared" si="60"/>
        <v>0</v>
      </c>
      <c r="AE167">
        <f t="shared" si="60"/>
        <v>0</v>
      </c>
      <c r="AF167">
        <f t="shared" si="60"/>
        <v>0</v>
      </c>
      <c r="AG167">
        <f t="shared" ref="AG167:BL167" si="61">AG18</f>
        <v>63444710</v>
      </c>
      <c r="AH167">
        <f t="shared" si="61"/>
        <v>0</v>
      </c>
      <c r="AI167">
        <f t="shared" si="61"/>
        <v>18879714.699999999</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206</v>
      </c>
      <c r="BD167" t="str">
        <f t="shared" si="61"/>
        <v>Instituto Nacional de Estadística</v>
      </c>
      <c r="BE167">
        <f t="shared" si="61"/>
        <v>0</v>
      </c>
      <c r="BF167">
        <f t="shared" si="61"/>
        <v>0</v>
      </c>
      <c r="BG167">
        <f t="shared" si="61"/>
        <v>0</v>
      </c>
      <c r="BH167">
        <f t="shared" si="61"/>
        <v>0</v>
      </c>
      <c r="BI167">
        <f t="shared" si="61"/>
        <v>0</v>
      </c>
      <c r="BJ167">
        <f t="shared" si="61"/>
        <v>22063965.690000001</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573</v>
      </c>
      <c r="CE167" t="str">
        <f t="shared" si="62"/>
        <v>Empresa Siderúrgica del Mutún</v>
      </c>
      <c r="CF167">
        <f t="shared" si="62"/>
        <v>0</v>
      </c>
      <c r="CG167">
        <f t="shared" si="62"/>
        <v>0</v>
      </c>
      <c r="CH167">
        <f t="shared" si="62"/>
        <v>0</v>
      </c>
      <c r="CI167">
        <f t="shared" si="62"/>
        <v>0</v>
      </c>
      <c r="CJ167">
        <f t="shared" si="62"/>
        <v>7591967.9682000009</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134</v>
      </c>
      <c r="DF167" t="str">
        <f t="shared" si="63"/>
        <v>Consejo Nacional de Vivienda Policial</v>
      </c>
      <c r="DG167">
        <f t="shared" si="63"/>
        <v>14646333.090000002</v>
      </c>
      <c r="DH167">
        <f t="shared" si="63"/>
        <v>0</v>
      </c>
    </row>
    <row r="168" spans="1:112">
      <c r="A168">
        <f t="shared" ref="A168:AF168" si="64">A19</f>
        <v>132</v>
      </c>
      <c r="B168" t="str">
        <f t="shared" si="64"/>
        <v>Servicio de Desarrollo de las Empresas Púb. Productivas</v>
      </c>
      <c r="C168">
        <f t="shared" si="64"/>
        <v>4800.51</v>
      </c>
      <c r="D168">
        <f t="shared" si="64"/>
        <v>58010.44</v>
      </c>
      <c r="E168">
        <f t="shared" si="64"/>
        <v>878.82</v>
      </c>
      <c r="F168">
        <f t="shared" si="64"/>
        <v>1519.99</v>
      </c>
      <c r="G168">
        <f t="shared" si="64"/>
        <v>33115.58</v>
      </c>
      <c r="H168">
        <f t="shared" si="64"/>
        <v>40470.06</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683</v>
      </c>
      <c r="AC168" t="str">
        <f t="shared" si="64"/>
        <v>Procuraduria General del Estado</v>
      </c>
      <c r="AD168">
        <f t="shared" si="64"/>
        <v>0</v>
      </c>
      <c r="AE168">
        <f t="shared" si="64"/>
        <v>0</v>
      </c>
      <c r="AF168">
        <f t="shared" si="64"/>
        <v>0</v>
      </c>
      <c r="AG168">
        <f t="shared" ref="AG168:BL168" si="65">AG19</f>
        <v>0</v>
      </c>
      <c r="AH168">
        <f t="shared" si="65"/>
        <v>0</v>
      </c>
      <c r="AI168">
        <f t="shared" si="65"/>
        <v>754600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383</v>
      </c>
      <c r="BD168" t="str">
        <f t="shared" si="65"/>
        <v>Agencia Boliviana de Correos "Correos de Bolivia"</v>
      </c>
      <c r="BE168">
        <f t="shared" si="65"/>
        <v>0</v>
      </c>
      <c r="BF168">
        <f t="shared" si="65"/>
        <v>0</v>
      </c>
      <c r="BG168">
        <f t="shared" si="65"/>
        <v>0</v>
      </c>
      <c r="BH168">
        <f t="shared" si="65"/>
        <v>0</v>
      </c>
      <c r="BI168">
        <f t="shared" si="65"/>
        <v>0</v>
      </c>
      <c r="BJ168">
        <f t="shared" si="65"/>
        <v>207582.16</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86</v>
      </c>
      <c r="CE168" t="str">
        <f t="shared" si="66"/>
        <v>Ministerio de Medio Ambiente y Agua</v>
      </c>
      <c r="CF168">
        <f t="shared" si="66"/>
        <v>0</v>
      </c>
      <c r="CG168">
        <f t="shared" si="66"/>
        <v>0</v>
      </c>
      <c r="CH168">
        <f t="shared" si="66"/>
        <v>0</v>
      </c>
      <c r="CI168">
        <f t="shared" si="66"/>
        <v>0</v>
      </c>
      <c r="CJ168">
        <f t="shared" si="66"/>
        <v>865631.77540000004</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293</v>
      </c>
      <c r="DF168" t="str">
        <f t="shared" si="67"/>
        <v>Fundación Cultural del Banco Central de Bolivia</v>
      </c>
      <c r="DG168">
        <f t="shared" si="67"/>
        <v>24448</v>
      </c>
      <c r="DH168">
        <f t="shared" si="67"/>
        <v>0</v>
      </c>
    </row>
    <row r="169" spans="1:112">
      <c r="A169">
        <f t="shared" ref="A169:AF169" si="68">A20</f>
        <v>212</v>
      </c>
      <c r="B169" t="str">
        <f t="shared" si="68"/>
        <v>Instituto Nacional de Reforma Agraria</v>
      </c>
      <c r="C169">
        <f t="shared" si="68"/>
        <v>0</v>
      </c>
      <c r="D169">
        <f t="shared" si="68"/>
        <v>0</v>
      </c>
      <c r="E169">
        <f t="shared" si="68"/>
        <v>0</v>
      </c>
      <c r="F169">
        <f t="shared" si="68"/>
        <v>6355</v>
      </c>
      <c r="G169">
        <f t="shared" si="68"/>
        <v>0</v>
      </c>
      <c r="H169">
        <f t="shared" si="68"/>
        <v>41871.18</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46</v>
      </c>
      <c r="AC169" t="str">
        <f t="shared" si="68"/>
        <v>Ministerio de Salud y Deportes</v>
      </c>
      <c r="AD169">
        <f t="shared" si="68"/>
        <v>0</v>
      </c>
      <c r="AE169">
        <f t="shared" si="68"/>
        <v>0</v>
      </c>
      <c r="AF169">
        <f t="shared" si="68"/>
        <v>0</v>
      </c>
      <c r="AG169">
        <f t="shared" ref="AG169:BL169" si="69">AG20</f>
        <v>0</v>
      </c>
      <c r="AH169">
        <f t="shared" si="69"/>
        <v>50.01</v>
      </c>
      <c r="AI169">
        <f t="shared" si="69"/>
        <v>190741044.62</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514</v>
      </c>
      <c r="BD169" t="str">
        <f t="shared" si="69"/>
        <v>Empresa Nacional de Electricidad</v>
      </c>
      <c r="BE169">
        <f t="shared" si="69"/>
        <v>0</v>
      </c>
      <c r="BF169">
        <f t="shared" si="69"/>
        <v>0</v>
      </c>
      <c r="BG169">
        <f t="shared" si="69"/>
        <v>0</v>
      </c>
      <c r="BH169">
        <f t="shared" si="69"/>
        <v>0</v>
      </c>
      <c r="BI169">
        <f t="shared" si="69"/>
        <v>101.48</v>
      </c>
      <c r="BJ169">
        <f t="shared" si="69"/>
        <v>50.01</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586</v>
      </c>
      <c r="DF169" t="str">
        <f t="shared" si="71"/>
        <v>Empresa Azucarera San Buenaventura</v>
      </c>
      <c r="DG169">
        <f t="shared" si="71"/>
        <v>4058239.27</v>
      </c>
      <c r="DH169">
        <f t="shared" si="71"/>
        <v>0</v>
      </c>
    </row>
    <row r="170" spans="1:112">
      <c r="A170">
        <f t="shared" ref="A170:AF170" si="72">A21</f>
        <v>287</v>
      </c>
      <c r="B170" t="str">
        <f t="shared" si="72"/>
        <v>Fondo Nacional de Inversión Productiva y Social</v>
      </c>
      <c r="C170">
        <f t="shared" si="72"/>
        <v>0</v>
      </c>
      <c r="D170">
        <f t="shared" si="72"/>
        <v>0</v>
      </c>
      <c r="E170">
        <f t="shared" si="72"/>
        <v>0</v>
      </c>
      <c r="F170">
        <f t="shared" si="72"/>
        <v>0</v>
      </c>
      <c r="G170">
        <f t="shared" si="72"/>
        <v>100</v>
      </c>
      <c r="H170">
        <f t="shared" si="72"/>
        <v>1440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389</v>
      </c>
      <c r="AC170" t="str">
        <f t="shared" si="72"/>
        <v>Navegación Aérea y Aeropuertos Bolivianos</v>
      </c>
      <c r="AD170">
        <f t="shared" si="72"/>
        <v>0</v>
      </c>
      <c r="AE170">
        <f t="shared" si="72"/>
        <v>0</v>
      </c>
      <c r="AF170">
        <f t="shared" si="72"/>
        <v>0</v>
      </c>
      <c r="AG170">
        <f t="shared" ref="AG170:BL170" si="73">AG21</f>
        <v>0</v>
      </c>
      <c r="AH170">
        <f t="shared" si="73"/>
        <v>50.01</v>
      </c>
      <c r="AI170">
        <f t="shared" si="73"/>
        <v>2098281.71</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35</v>
      </c>
      <c r="BD170" t="str">
        <f t="shared" si="73"/>
        <v>Ministerio de Economía y Finanzas Públicas</v>
      </c>
      <c r="BE170">
        <f t="shared" si="73"/>
        <v>0</v>
      </c>
      <c r="BF170">
        <f t="shared" si="73"/>
        <v>0</v>
      </c>
      <c r="BG170">
        <f t="shared" si="73"/>
        <v>0</v>
      </c>
      <c r="BH170">
        <f t="shared" si="73"/>
        <v>0</v>
      </c>
      <c r="BI170">
        <f t="shared" si="73"/>
        <v>0</v>
      </c>
      <c r="BJ170">
        <f t="shared" si="73"/>
        <v>18884950.600000001</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683</v>
      </c>
      <c r="DF170" t="str">
        <f t="shared" si="75"/>
        <v>Procuraduria General del Estado</v>
      </c>
      <c r="DG170">
        <f t="shared" si="75"/>
        <v>2000</v>
      </c>
      <c r="DH170">
        <f t="shared" si="75"/>
        <v>0</v>
      </c>
    </row>
    <row r="171" spans="1:112">
      <c r="A171">
        <f t="shared" ref="A171:AF171" si="76">A22</f>
        <v>291</v>
      </c>
      <c r="B171" t="str">
        <f t="shared" si="76"/>
        <v>Administradora Boliviana de Carreteras</v>
      </c>
      <c r="C171">
        <f t="shared" si="76"/>
        <v>860</v>
      </c>
      <c r="D171">
        <f t="shared" si="76"/>
        <v>32296139.560000002</v>
      </c>
      <c r="E171">
        <f t="shared" si="76"/>
        <v>1130</v>
      </c>
      <c r="F171">
        <f t="shared" si="76"/>
        <v>29128443.979999997</v>
      </c>
      <c r="G171">
        <f t="shared" si="76"/>
        <v>642869.74</v>
      </c>
      <c r="H171">
        <f t="shared" si="76"/>
        <v>36007368.189999998</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376</v>
      </c>
      <c r="AC171" t="str">
        <f t="shared" si="76"/>
        <v>Agencia Boliviana de Energía Nuclear</v>
      </c>
      <c r="AD171">
        <f t="shared" si="76"/>
        <v>0</v>
      </c>
      <c r="AE171">
        <f t="shared" si="76"/>
        <v>0</v>
      </c>
      <c r="AF171">
        <f t="shared" si="76"/>
        <v>0</v>
      </c>
      <c r="AG171">
        <f t="shared" ref="AG171:BL171" si="77">AG22</f>
        <v>0</v>
      </c>
      <c r="AH171">
        <f t="shared" si="77"/>
        <v>0</v>
      </c>
      <c r="AI171">
        <f t="shared" si="77"/>
        <v>314695.3</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15</v>
      </c>
      <c r="BD171" t="str">
        <f t="shared" si="77"/>
        <v>Ministerio de Gobierno</v>
      </c>
      <c r="BE171">
        <f t="shared" si="77"/>
        <v>0</v>
      </c>
      <c r="BF171">
        <f t="shared" si="77"/>
        <v>0</v>
      </c>
      <c r="BG171">
        <f t="shared" si="77"/>
        <v>0</v>
      </c>
      <c r="BH171">
        <f t="shared" si="77"/>
        <v>0</v>
      </c>
      <c r="BI171">
        <f t="shared" si="77"/>
        <v>0</v>
      </c>
      <c r="BJ171">
        <f t="shared" si="77"/>
        <v>3233.6</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295</v>
      </c>
      <c r="DF171" t="str">
        <f t="shared" si="79"/>
        <v>Univ. Indígena Bol. Comun. Intercult Prod. Casimiro Huanca</v>
      </c>
      <c r="DG171">
        <f t="shared" si="79"/>
        <v>57757</v>
      </c>
      <c r="DH171">
        <f t="shared" si="79"/>
        <v>0</v>
      </c>
    </row>
    <row r="172" spans="1:112">
      <c r="A172">
        <f t="shared" ref="A172:AF172" si="80">A23</f>
        <v>340</v>
      </c>
      <c r="B172" t="str">
        <f t="shared" si="80"/>
        <v>Servicio General de Identificación Personal</v>
      </c>
      <c r="C172">
        <f t="shared" si="80"/>
        <v>0</v>
      </c>
      <c r="D172">
        <f t="shared" si="80"/>
        <v>0</v>
      </c>
      <c r="E172">
        <f t="shared" si="80"/>
        <v>0</v>
      </c>
      <c r="F172">
        <f t="shared" si="80"/>
        <v>0</v>
      </c>
      <c r="G172">
        <f t="shared" si="80"/>
        <v>650</v>
      </c>
      <c r="H172">
        <f t="shared" si="80"/>
        <v>740801.08000000007</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117</v>
      </c>
      <c r="BD172" t="str">
        <f t="shared" si="81"/>
        <v>Dirección General de Aeronáutica Civil</v>
      </c>
      <c r="BE172">
        <f t="shared" si="81"/>
        <v>0</v>
      </c>
      <c r="BF172">
        <f t="shared" si="81"/>
        <v>0</v>
      </c>
      <c r="BG172">
        <f t="shared" si="81"/>
        <v>0</v>
      </c>
      <c r="BH172">
        <f t="shared" si="81"/>
        <v>0</v>
      </c>
      <c r="BI172">
        <f t="shared" si="81"/>
        <v>0</v>
      </c>
      <c r="BJ172">
        <f t="shared" si="81"/>
        <v>1087638.53</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133</v>
      </c>
      <c r="DF172" t="str">
        <f t="shared" si="83"/>
        <v>Lotería Nacional de Beneficencia y Salubridad</v>
      </c>
      <c r="DG172">
        <f t="shared" si="83"/>
        <v>1392700.1400000001</v>
      </c>
      <c r="DH172">
        <f t="shared" si="83"/>
        <v>0</v>
      </c>
    </row>
    <row r="173" spans="1:112">
      <c r="A173">
        <f t="shared" ref="A173:AF173" si="84">A24</f>
        <v>383</v>
      </c>
      <c r="B173" t="str">
        <f t="shared" si="84"/>
        <v>Agencia Boliviana de Correos "Correos de Bolivia"</v>
      </c>
      <c r="C173">
        <f t="shared" si="84"/>
        <v>0</v>
      </c>
      <c r="D173">
        <f t="shared" si="84"/>
        <v>0</v>
      </c>
      <c r="E173">
        <f t="shared" si="84"/>
        <v>0</v>
      </c>
      <c r="F173">
        <f t="shared" si="84"/>
        <v>0</v>
      </c>
      <c r="G173">
        <f t="shared" si="84"/>
        <v>200</v>
      </c>
      <c r="H173">
        <f t="shared" si="84"/>
        <v>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573</v>
      </c>
      <c r="BD173" t="str">
        <f t="shared" si="85"/>
        <v>Empresa Siderúrgica del Mutún</v>
      </c>
      <c r="BE173">
        <f t="shared" si="85"/>
        <v>0</v>
      </c>
      <c r="BF173">
        <f t="shared" si="85"/>
        <v>0</v>
      </c>
      <c r="BG173">
        <f t="shared" si="85"/>
        <v>0</v>
      </c>
      <c r="BH173">
        <f t="shared" si="85"/>
        <v>0</v>
      </c>
      <c r="BI173">
        <f t="shared" si="85"/>
        <v>0</v>
      </c>
      <c r="BJ173">
        <f t="shared" si="85"/>
        <v>7591967.9699999997</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225</v>
      </c>
      <c r="DF173" t="str">
        <f t="shared" si="87"/>
        <v>Serv. Nal. para la Sostenibilidad en Saneamiento Básico</v>
      </c>
      <c r="DG173">
        <f t="shared" si="87"/>
        <v>800000</v>
      </c>
      <c r="DH173">
        <f t="shared" si="87"/>
        <v>0</v>
      </c>
    </row>
    <row r="174" spans="1:112">
      <c r="A174">
        <f t="shared" ref="A174:AF174" si="88">A25</f>
        <v>513</v>
      </c>
      <c r="B174" t="str">
        <f t="shared" si="88"/>
        <v>Yacimientos Petrolíferos Fiscales Bolivianos</v>
      </c>
      <c r="C174">
        <f t="shared" si="88"/>
        <v>18082.400000000001</v>
      </c>
      <c r="D174">
        <f t="shared" si="88"/>
        <v>0</v>
      </c>
      <c r="E174">
        <f t="shared" si="88"/>
        <v>1232.46</v>
      </c>
      <c r="F174">
        <f t="shared" si="88"/>
        <v>0</v>
      </c>
      <c r="G174">
        <f t="shared" si="88"/>
        <v>22276892.73</v>
      </c>
      <c r="H174">
        <f t="shared" si="88"/>
        <v>430198</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227</v>
      </c>
      <c r="DF174" t="str">
        <f t="shared" si="91"/>
        <v>Zona Franca Comercial e Industrial de Cobija</v>
      </c>
      <c r="DG174">
        <f t="shared" si="91"/>
        <v>22881.1</v>
      </c>
      <c r="DH174">
        <f t="shared" si="91"/>
        <v>0</v>
      </c>
    </row>
    <row r="175" spans="1:112">
      <c r="A175">
        <f t="shared" ref="A175:AF175" si="92">A26</f>
        <v>578</v>
      </c>
      <c r="B175" t="str">
        <f t="shared" si="92"/>
        <v>Boliviana de Aviación</v>
      </c>
      <c r="C175">
        <f t="shared" si="92"/>
        <v>0</v>
      </c>
      <c r="D175">
        <f t="shared" si="92"/>
        <v>0</v>
      </c>
      <c r="E175">
        <f t="shared" si="92"/>
        <v>0</v>
      </c>
      <c r="F175">
        <f t="shared" si="92"/>
        <v>0</v>
      </c>
      <c r="G175">
        <f t="shared" si="92"/>
        <v>234135.59</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269</v>
      </c>
      <c r="DF175" t="str">
        <f t="shared" si="95"/>
        <v>Direc. Dptal. de Educación Potosí</v>
      </c>
      <c r="DG175">
        <f t="shared" si="95"/>
        <v>138392</v>
      </c>
      <c r="DH175">
        <f t="shared" si="95"/>
        <v>0</v>
      </c>
    </row>
    <row r="176" spans="1:112">
      <c r="A176">
        <f t="shared" ref="A176:AF176" si="96">A27</f>
        <v>587</v>
      </c>
      <c r="B176" t="str">
        <f t="shared" si="96"/>
        <v>Empresa Estratégica Boliviana de Construcción y Conservación de Infraestructura Civil</v>
      </c>
      <c r="C176">
        <f t="shared" si="96"/>
        <v>0</v>
      </c>
      <c r="D176">
        <f t="shared" si="96"/>
        <v>3668.2400000000002</v>
      </c>
      <c r="E176">
        <f t="shared" si="96"/>
        <v>0</v>
      </c>
      <c r="F176">
        <f t="shared" si="96"/>
        <v>2377727.88</v>
      </c>
      <c r="G176">
        <f t="shared" si="96"/>
        <v>0</v>
      </c>
      <c r="H176">
        <f t="shared" si="96"/>
        <v>5253041.9400000004</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389</v>
      </c>
      <c r="DF176" t="str">
        <f t="shared" si="99"/>
        <v>Navegación Aérea y Aeropuertos Bolivianos</v>
      </c>
      <c r="DG176">
        <f t="shared" si="99"/>
        <v>4641358.2200000007</v>
      </c>
      <c r="DH176">
        <f t="shared" si="99"/>
        <v>0</v>
      </c>
    </row>
    <row r="177" spans="1:112">
      <c r="A177">
        <f t="shared" ref="A177:AF177" si="100">A28</f>
        <v>599</v>
      </c>
      <c r="B177" t="str">
        <f t="shared" si="100"/>
        <v>Empresa Boliviana de Alimentos y Derivados</v>
      </c>
      <c r="C177">
        <f t="shared" si="100"/>
        <v>0</v>
      </c>
      <c r="D177">
        <f t="shared" si="100"/>
        <v>0</v>
      </c>
      <c r="E177">
        <f t="shared" si="100"/>
        <v>0</v>
      </c>
      <c r="F177">
        <f t="shared" si="100"/>
        <v>0</v>
      </c>
      <c r="G177">
        <f t="shared" si="100"/>
        <v>0</v>
      </c>
      <c r="H177">
        <f t="shared" si="100"/>
        <v>6091.82</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576</v>
      </c>
      <c r="DF177" t="str">
        <f t="shared" si="103"/>
        <v>Empresa Pública Nacional Estratégica Cartones de Bolivia</v>
      </c>
      <c r="DG177">
        <f t="shared" si="103"/>
        <v>1212293.53</v>
      </c>
      <c r="DH177">
        <f t="shared" si="103"/>
        <v>0</v>
      </c>
    </row>
    <row r="178" spans="1:112">
      <c r="A178">
        <f t="shared" ref="A178:AF178" si="104">A29</f>
        <v>650</v>
      </c>
      <c r="B178" t="str">
        <f t="shared" si="104"/>
        <v>Asamblea Legislativa Plurinacional</v>
      </c>
      <c r="C178">
        <f t="shared" si="104"/>
        <v>0</v>
      </c>
      <c r="D178">
        <f t="shared" si="104"/>
        <v>1080</v>
      </c>
      <c r="E178">
        <f t="shared" si="104"/>
        <v>0</v>
      </c>
      <c r="F178">
        <f t="shared" si="104"/>
        <v>0</v>
      </c>
      <c r="G178">
        <f t="shared" si="104"/>
        <v>0</v>
      </c>
      <c r="H178">
        <f t="shared" si="104"/>
        <v>1866.6</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660</v>
      </c>
      <c r="DF178" t="str">
        <f t="shared" si="107"/>
        <v>Órgano Judicial</v>
      </c>
      <c r="DG178">
        <f t="shared" si="107"/>
        <v>9041664.629999999</v>
      </c>
      <c r="DH178">
        <f t="shared" si="107"/>
        <v>0</v>
      </c>
    </row>
    <row r="179" spans="1:112">
      <c r="A179">
        <f t="shared" ref="A179:AF179" si="108">A30</f>
        <v>660</v>
      </c>
      <c r="B179" t="str">
        <f t="shared" si="108"/>
        <v>Órgano Judicial</v>
      </c>
      <c r="C179">
        <f t="shared" si="108"/>
        <v>0</v>
      </c>
      <c r="D179">
        <f t="shared" si="108"/>
        <v>1938.7</v>
      </c>
      <c r="E179">
        <f t="shared" si="108"/>
        <v>0</v>
      </c>
      <c r="F179">
        <f t="shared" si="108"/>
        <v>133727.5</v>
      </c>
      <c r="G179">
        <f t="shared" si="108"/>
        <v>0</v>
      </c>
      <c r="H179">
        <f t="shared" si="108"/>
        <v>45810.79</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41</v>
      </c>
      <c r="DF179" t="str">
        <f t="shared" si="111"/>
        <v>Ministerio de Desarrollo Productivo y Economía Plural</v>
      </c>
      <c r="DG179">
        <f t="shared" si="111"/>
        <v>9257245.4299999997</v>
      </c>
      <c r="DH179">
        <f t="shared" si="111"/>
        <v>0</v>
      </c>
    </row>
    <row r="180" spans="1:112">
      <c r="A180">
        <f t="shared" ref="A180:AF180" si="112">A31</f>
        <v>670</v>
      </c>
      <c r="B180" t="str">
        <f t="shared" si="112"/>
        <v>Órgano Electoral Plurinacional</v>
      </c>
      <c r="C180">
        <f t="shared" si="112"/>
        <v>0</v>
      </c>
      <c r="D180">
        <f t="shared" si="112"/>
        <v>0</v>
      </c>
      <c r="E180">
        <f t="shared" si="112"/>
        <v>0</v>
      </c>
      <c r="F180">
        <f t="shared" si="112"/>
        <v>270</v>
      </c>
      <c r="G180">
        <f t="shared" si="112"/>
        <v>0</v>
      </c>
      <c r="H180">
        <f t="shared" si="112"/>
        <v>2712.8700000000003</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t="str">
        <f t="shared" si="115"/>
        <v>99 - 02</v>
      </c>
      <c r="DF180" t="str">
        <f t="shared" si="115"/>
        <v>Dirección General de Programación y Operaciones del Tesoro</v>
      </c>
      <c r="DG180">
        <f t="shared" si="115"/>
        <v>588612021.80999994</v>
      </c>
      <c r="DH180">
        <f t="shared" si="115"/>
        <v>0</v>
      </c>
    </row>
    <row r="181" spans="1:112">
      <c r="A181">
        <f t="shared" ref="A181:AF181" si="116">A32</f>
        <v>902</v>
      </c>
      <c r="B181" t="str">
        <f t="shared" si="116"/>
        <v>Gobierno Autónomo Departamental de La Paz</v>
      </c>
      <c r="C181">
        <f t="shared" si="116"/>
        <v>0</v>
      </c>
      <c r="D181">
        <f t="shared" si="116"/>
        <v>0</v>
      </c>
      <c r="E181">
        <f t="shared" si="116"/>
        <v>0</v>
      </c>
      <c r="F181">
        <f t="shared" si="116"/>
        <v>900</v>
      </c>
      <c r="G181">
        <f t="shared" si="116"/>
        <v>0</v>
      </c>
      <c r="H181">
        <f t="shared" si="116"/>
        <v>900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108</v>
      </c>
      <c r="DF181" t="str">
        <f t="shared" si="119"/>
        <v>Orquesta Sinfónica Nacional</v>
      </c>
      <c r="DG181">
        <f t="shared" si="119"/>
        <v>21465</v>
      </c>
      <c r="DH181">
        <f t="shared" si="119"/>
        <v>0</v>
      </c>
    </row>
    <row r="182" spans="1:112">
      <c r="A182" t="str">
        <f t="shared" ref="A182:AF182" si="120">A33</f>
        <v>99 - 02</v>
      </c>
      <c r="B182" t="str">
        <f t="shared" si="120"/>
        <v>Dirección General de Programación y Operaciones del Tesoro</v>
      </c>
      <c r="C182">
        <f t="shared" si="120"/>
        <v>350000050</v>
      </c>
      <c r="D182">
        <f t="shared" si="120"/>
        <v>351809218.53999996</v>
      </c>
      <c r="E182">
        <f t="shared" si="120"/>
        <v>50</v>
      </c>
      <c r="F182">
        <f t="shared" si="120"/>
        <v>28856274.220000003</v>
      </c>
      <c r="G182">
        <f t="shared" si="120"/>
        <v>172975050</v>
      </c>
      <c r="H182">
        <f t="shared" si="120"/>
        <v>21297499.210000001</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223</v>
      </c>
      <c r="DF182" t="str">
        <f t="shared" si="123"/>
        <v>Fondo Nacional de Desarrollo Forestal</v>
      </c>
      <c r="DG182">
        <f t="shared" si="123"/>
        <v>4627859.87</v>
      </c>
      <c r="DH182">
        <f t="shared" si="123"/>
        <v>0</v>
      </c>
    </row>
    <row r="183" spans="1:112">
      <c r="A183" t="str">
        <f t="shared" ref="A183:AF183" si="124">A34</f>
        <v>99 - 04</v>
      </c>
      <c r="B183" t="str">
        <f t="shared" si="124"/>
        <v>Dirección General de Administración y Finanzas Territoriales</v>
      </c>
      <c r="C183">
        <f t="shared" si="124"/>
        <v>0</v>
      </c>
      <c r="D183">
        <f t="shared" si="124"/>
        <v>1835678.18</v>
      </c>
      <c r="E183">
        <f t="shared" si="124"/>
        <v>0</v>
      </c>
      <c r="F183">
        <f t="shared" si="124"/>
        <v>1755819.77</v>
      </c>
      <c r="G183">
        <f t="shared" si="124"/>
        <v>0</v>
      </c>
      <c r="H183">
        <f t="shared" si="124"/>
        <v>1628235.4899999998</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312</v>
      </c>
      <c r="DF183" t="str">
        <f t="shared" si="127"/>
        <v>Autoridad de Fiscalizac. y Control Soc de Bosques y Tierras</v>
      </c>
      <c r="DG183">
        <f t="shared" si="127"/>
        <v>14740278.579999993</v>
      </c>
      <c r="DH183">
        <f t="shared" si="127"/>
        <v>0</v>
      </c>
    </row>
    <row r="184" spans="1:112">
      <c r="A184" t="str">
        <f t="shared" ref="A184:AF184" si="128">A35</f>
        <v>N/I</v>
      </c>
      <c r="B184" t="str">
        <f t="shared" si="128"/>
        <v>No Identificado</v>
      </c>
      <c r="C184">
        <f t="shared" si="128"/>
        <v>0</v>
      </c>
      <c r="D184">
        <f t="shared" si="128"/>
        <v>96559.010000000009</v>
      </c>
      <c r="E184">
        <f t="shared" si="128"/>
        <v>0</v>
      </c>
      <c r="F184">
        <f t="shared" si="128"/>
        <v>413170.25000000006</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548</v>
      </c>
      <c r="DF184" t="str">
        <f t="shared" si="131"/>
        <v>Corporación de las Fuerzas Armadas p/ el Des. Nacional</v>
      </c>
      <c r="DG184">
        <f t="shared" si="131"/>
        <v>1387223.88</v>
      </c>
      <c r="DH184">
        <f t="shared" si="131"/>
        <v>0</v>
      </c>
    </row>
    <row r="185" spans="1:112">
      <c r="A185">
        <f t="shared" ref="A185:AF185" si="132">A36</f>
        <v>597</v>
      </c>
      <c r="B185" t="str">
        <f t="shared" si="132"/>
        <v>Empresa Pública Nacional Estratégica de Yacimientos de Litio Bolivianos</v>
      </c>
      <c r="C185">
        <f t="shared" si="132"/>
        <v>0</v>
      </c>
      <c r="D185">
        <f t="shared" si="132"/>
        <v>0</v>
      </c>
      <c r="E185">
        <f t="shared" si="132"/>
        <v>700</v>
      </c>
      <c r="F185">
        <f t="shared" si="132"/>
        <v>10864162.33</v>
      </c>
      <c r="G185">
        <f t="shared" si="132"/>
        <v>820</v>
      </c>
      <c r="H185">
        <f t="shared" si="132"/>
        <v>3533235.46</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587</v>
      </c>
      <c r="DF185" t="str">
        <f t="shared" si="135"/>
        <v>Empresa Estratégica Boliviana de Construcción y Conservación de Infraestructura Civil</v>
      </c>
      <c r="DG185">
        <f t="shared" si="135"/>
        <v>3267956.82</v>
      </c>
      <c r="DH185">
        <f t="shared" si="135"/>
        <v>0</v>
      </c>
    </row>
    <row r="186" spans="1:112">
      <c r="A186">
        <f t="shared" ref="A186:AF186" si="136">A37</f>
        <v>595</v>
      </c>
      <c r="B186" t="str">
        <f t="shared" si="136"/>
        <v>Gestora Pública de la Seguridad Social de Largo Plazo</v>
      </c>
      <c r="C186">
        <f t="shared" si="136"/>
        <v>0</v>
      </c>
      <c r="D186">
        <f t="shared" si="136"/>
        <v>0</v>
      </c>
      <c r="E186">
        <f t="shared" si="136"/>
        <v>0</v>
      </c>
      <c r="F186">
        <f t="shared" si="136"/>
        <v>465</v>
      </c>
      <c r="G186">
        <f t="shared" si="136"/>
        <v>0</v>
      </c>
      <c r="H186">
        <f t="shared" si="136"/>
        <v>12131.92</v>
      </c>
      <c r="I186">
        <f t="shared" si="136"/>
        <v>0</v>
      </c>
      <c r="J186">
        <f t="shared" si="136"/>
        <v>0</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599</v>
      </c>
      <c r="DF186" t="str">
        <f t="shared" si="139"/>
        <v>Empresa Boliviana de Alimentos y Derivados</v>
      </c>
      <c r="DG186">
        <f t="shared" si="139"/>
        <v>26796523.259999998</v>
      </c>
      <c r="DH186">
        <f t="shared" si="139"/>
        <v>0</v>
      </c>
    </row>
    <row r="187" spans="1:112">
      <c r="A187">
        <f t="shared" ref="A187:AF187" si="140">A38</f>
        <v>78</v>
      </c>
      <c r="B187" t="str">
        <f t="shared" si="140"/>
        <v>Ministerio de Hidrocarburos y Energías</v>
      </c>
      <c r="C187">
        <f t="shared" si="140"/>
        <v>0</v>
      </c>
      <c r="D187">
        <f t="shared" si="140"/>
        <v>0</v>
      </c>
      <c r="E187">
        <f t="shared" si="140"/>
        <v>0</v>
      </c>
      <c r="F187">
        <f t="shared" si="140"/>
        <v>7662.85</v>
      </c>
      <c r="G187">
        <f t="shared" si="140"/>
        <v>6767.51</v>
      </c>
      <c r="H187">
        <f t="shared" si="140"/>
        <v>857.4</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132</v>
      </c>
      <c r="DF187" t="str">
        <f t="shared" si="143"/>
        <v>Servicio de Desarrollo de las Empresas Púb. Productivas</v>
      </c>
      <c r="DG187">
        <f t="shared" si="143"/>
        <v>15899006</v>
      </c>
      <c r="DH187">
        <f t="shared" si="143"/>
        <v>0</v>
      </c>
    </row>
    <row r="188" spans="1:112">
      <c r="A188">
        <f t="shared" ref="A188:AF188" si="144">A39</f>
        <v>283</v>
      </c>
      <c r="B188" t="str">
        <f t="shared" si="144"/>
        <v>Aduana Nacional</v>
      </c>
      <c r="C188">
        <f t="shared" si="144"/>
        <v>0</v>
      </c>
      <c r="D188">
        <f t="shared" si="144"/>
        <v>2890.56</v>
      </c>
      <c r="E188">
        <f t="shared" si="144"/>
        <v>0</v>
      </c>
      <c r="F188">
        <f t="shared" si="144"/>
        <v>150765.88</v>
      </c>
      <c r="G188">
        <f t="shared" si="144"/>
        <v>0</v>
      </c>
      <c r="H188">
        <f t="shared" si="144"/>
        <v>3202837.27</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47</v>
      </c>
      <c r="DF188" t="str">
        <f t="shared" si="147"/>
        <v>Ministerio de Desarrollo Rural y Tierras</v>
      </c>
      <c r="DG188">
        <f t="shared" si="147"/>
        <v>876965.91</v>
      </c>
      <c r="DH188">
        <f t="shared" si="147"/>
        <v>0</v>
      </c>
    </row>
    <row r="189" spans="1:112">
      <c r="A189">
        <f t="shared" ref="A189:AF189" si="148">A40</f>
        <v>222</v>
      </c>
      <c r="B189" t="str">
        <f t="shared" si="148"/>
        <v>Instituto Nacional de Innovación Agropecuaria y Forestal</v>
      </c>
      <c r="C189">
        <f t="shared" si="148"/>
        <v>0</v>
      </c>
      <c r="D189">
        <f t="shared" si="148"/>
        <v>6130.76</v>
      </c>
      <c r="E189">
        <f t="shared" si="148"/>
        <v>0</v>
      </c>
      <c r="F189">
        <f t="shared" si="148"/>
        <v>0</v>
      </c>
      <c r="G189">
        <f t="shared" si="148"/>
        <v>2177.92</v>
      </c>
      <c r="H189">
        <f t="shared" si="148"/>
        <v>567108.42999999993</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681</v>
      </c>
      <c r="DF189" t="str">
        <f t="shared" si="151"/>
        <v>Ministerio Público</v>
      </c>
      <c r="DG189">
        <f t="shared" si="151"/>
        <v>140899.1</v>
      </c>
      <c r="DH189">
        <f t="shared" si="151"/>
        <v>0</v>
      </c>
    </row>
    <row r="190" spans="1:112">
      <c r="A190">
        <f t="shared" ref="A190:AF190" si="152">A41</f>
        <v>203</v>
      </c>
      <c r="B190" t="str">
        <f t="shared" si="152"/>
        <v>Autoridad de Supervisión del Sistema Financiero</v>
      </c>
      <c r="C190">
        <f t="shared" si="152"/>
        <v>0</v>
      </c>
      <c r="D190">
        <f t="shared" si="152"/>
        <v>0</v>
      </c>
      <c r="E190">
        <f t="shared" si="152"/>
        <v>0</v>
      </c>
      <c r="F190">
        <f t="shared" si="152"/>
        <v>0</v>
      </c>
      <c r="G190">
        <f t="shared" si="152"/>
        <v>0</v>
      </c>
      <c r="H190">
        <f t="shared" si="152"/>
        <v>2188.9300000000003</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296</v>
      </c>
      <c r="DF190" t="str">
        <f t="shared" si="155"/>
        <v>Univ. Indígena Bol. Comun. Intercult Prod. Apiaguaiki Tupa</v>
      </c>
      <c r="DG190">
        <f t="shared" si="155"/>
        <v>800</v>
      </c>
      <c r="DH190">
        <f t="shared" si="155"/>
        <v>0</v>
      </c>
    </row>
    <row r="191" spans="1:112">
      <c r="A191">
        <f t="shared" ref="A191:AF191" si="156">A42</f>
        <v>155</v>
      </c>
      <c r="B191" t="str">
        <f t="shared" si="156"/>
        <v>Dirección del Notariado Plurinacional</v>
      </c>
      <c r="C191">
        <f t="shared" si="156"/>
        <v>0</v>
      </c>
      <c r="D191">
        <f t="shared" si="156"/>
        <v>0</v>
      </c>
      <c r="E191">
        <f t="shared" si="156"/>
        <v>0</v>
      </c>
      <c r="F191">
        <f t="shared" si="156"/>
        <v>0</v>
      </c>
      <c r="G191">
        <f t="shared" si="156"/>
        <v>0</v>
      </c>
      <c r="H191">
        <f t="shared" si="156"/>
        <v>2322.2199999999998</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66</v>
      </c>
      <c r="DF191" t="str">
        <f t="shared" si="159"/>
        <v>Ministerio de Planificación del Desarrollo</v>
      </c>
      <c r="DG191">
        <f t="shared" si="159"/>
        <v>4405</v>
      </c>
      <c r="DH191">
        <f t="shared" si="159"/>
        <v>0</v>
      </c>
    </row>
    <row r="192" spans="1:112">
      <c r="A192">
        <f t="shared" ref="A192:AF192" si="160">A43</f>
        <v>290</v>
      </c>
      <c r="B192" t="str">
        <f t="shared" si="160"/>
        <v>Servicio de Impuestos Nacionales</v>
      </c>
      <c r="C192">
        <f t="shared" si="160"/>
        <v>0</v>
      </c>
      <c r="D192">
        <f t="shared" si="160"/>
        <v>0</v>
      </c>
      <c r="E192">
        <f t="shared" si="160"/>
        <v>0</v>
      </c>
      <c r="F192">
        <f t="shared" si="160"/>
        <v>0</v>
      </c>
      <c r="G192">
        <f t="shared" si="160"/>
        <v>0</v>
      </c>
      <c r="H192">
        <f t="shared" si="160"/>
        <v>5955.5700000000006</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249</v>
      </c>
      <c r="DF192" t="str">
        <f t="shared" si="163"/>
        <v>Central de Abastecimiento y Suministros de Salud</v>
      </c>
      <c r="DG192">
        <f t="shared" si="163"/>
        <v>10</v>
      </c>
      <c r="DH192">
        <f t="shared" si="163"/>
        <v>0</v>
      </c>
    </row>
    <row r="193" spans="1:112">
      <c r="A193">
        <f t="shared" ref="A193:AF193" si="164">A44</f>
        <v>373</v>
      </c>
      <c r="B193" t="str">
        <f t="shared" si="164"/>
        <v>Fondo de Desarrollo Indigena</v>
      </c>
      <c r="C193">
        <f t="shared" si="164"/>
        <v>0</v>
      </c>
      <c r="D193">
        <f t="shared" si="164"/>
        <v>0</v>
      </c>
      <c r="E193">
        <f t="shared" si="164"/>
        <v>0</v>
      </c>
      <c r="F193">
        <f t="shared" si="164"/>
        <v>0</v>
      </c>
      <c r="G193">
        <f t="shared" si="164"/>
        <v>0</v>
      </c>
      <c r="H193">
        <f t="shared" si="164"/>
        <v>24762073.880000003</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253</v>
      </c>
      <c r="DF193" t="str">
        <f t="shared" si="167"/>
        <v>Entidad Ejecutora de Medio Ambiente y Agua</v>
      </c>
      <c r="DG193">
        <f t="shared" si="167"/>
        <v>61109.88</v>
      </c>
      <c r="DH193">
        <f t="shared" si="167"/>
        <v>0</v>
      </c>
    </row>
    <row r="194" spans="1:112">
      <c r="A194">
        <f t="shared" ref="A194:AF194" si="168">A45</f>
        <v>342</v>
      </c>
      <c r="B194" t="str">
        <f t="shared" si="168"/>
        <v>Agencia Estatal de Vivienda</v>
      </c>
      <c r="C194">
        <f t="shared" si="168"/>
        <v>0</v>
      </c>
      <c r="D194">
        <f t="shared" si="168"/>
        <v>0</v>
      </c>
      <c r="E194">
        <f t="shared" si="168"/>
        <v>0</v>
      </c>
      <c r="F194">
        <f t="shared" si="168"/>
        <v>0</v>
      </c>
      <c r="G194">
        <f t="shared" si="168"/>
        <v>0</v>
      </c>
      <c r="H194">
        <f t="shared" si="168"/>
        <v>6164498</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315</v>
      </c>
      <c r="DF194" t="str">
        <f t="shared" si="171"/>
        <v>Autoridad de Fiscalización de Empresas</v>
      </c>
      <c r="DG194">
        <f t="shared" si="171"/>
        <v>245742.59</v>
      </c>
      <c r="DH194">
        <f t="shared" si="171"/>
        <v>0</v>
      </c>
    </row>
    <row r="195" spans="1:112">
      <c r="A195">
        <f t="shared" ref="A195:AF195" si="172">A46</f>
        <v>378</v>
      </c>
      <c r="B195" t="str">
        <f t="shared" si="172"/>
        <v>Servicio Nacional Textil</v>
      </c>
      <c r="C195">
        <f t="shared" si="172"/>
        <v>0</v>
      </c>
      <c r="D195">
        <f t="shared" si="172"/>
        <v>0</v>
      </c>
      <c r="E195">
        <f t="shared" si="172"/>
        <v>0</v>
      </c>
      <c r="F195">
        <f t="shared" si="172"/>
        <v>0</v>
      </c>
      <c r="G195">
        <f t="shared" si="172"/>
        <v>0</v>
      </c>
      <c r="H195">
        <f t="shared" si="172"/>
        <v>17779.849999999999</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387</v>
      </c>
      <c r="DF195" t="str">
        <f t="shared" si="175"/>
        <v>Agencia del Desarrollo del Cine y Audiovisual Bolivianos</v>
      </c>
      <c r="DG195">
        <f t="shared" si="175"/>
        <v>15660</v>
      </c>
      <c r="DH195">
        <f t="shared" si="175"/>
        <v>0</v>
      </c>
    </row>
    <row r="196" spans="1:112">
      <c r="A196">
        <f t="shared" ref="A196:AF196" si="176">A47</f>
        <v>374</v>
      </c>
      <c r="B196" t="str">
        <f t="shared" si="176"/>
        <v>Agencia de Gobierno Electrónico y Tecnologías de Información y Comunicación</v>
      </c>
      <c r="C196">
        <f t="shared" si="176"/>
        <v>0</v>
      </c>
      <c r="D196">
        <f t="shared" si="176"/>
        <v>0</v>
      </c>
      <c r="E196">
        <f t="shared" si="176"/>
        <v>0</v>
      </c>
      <c r="F196">
        <f t="shared" si="176"/>
        <v>54</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594</v>
      </c>
      <c r="DF196" t="str">
        <f t="shared" si="179"/>
        <v>Administración de Servicios Portuarios - Bolivia</v>
      </c>
      <c r="DG196">
        <f t="shared" si="179"/>
        <v>400</v>
      </c>
      <c r="DH196">
        <f t="shared" si="179"/>
        <v>0</v>
      </c>
    </row>
    <row r="197" spans="1:112">
      <c r="A197">
        <f t="shared" ref="A197:AF197" si="180">A48</f>
        <v>905</v>
      </c>
      <c r="B197" t="str">
        <f t="shared" si="180"/>
        <v>Gobierno Autónomo Departamental de Potosí</v>
      </c>
      <c r="C197">
        <f t="shared" si="180"/>
        <v>0</v>
      </c>
      <c r="D197">
        <f t="shared" si="180"/>
        <v>3349.35</v>
      </c>
      <c r="E197">
        <f t="shared" si="180"/>
        <v>0</v>
      </c>
      <c r="F197">
        <f t="shared" si="180"/>
        <v>8193.75</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20</v>
      </c>
      <c r="DF197" t="str">
        <f t="shared" si="183"/>
        <v>Ministerio de Defensa</v>
      </c>
      <c r="DG197">
        <f t="shared" si="183"/>
        <v>17624080.470000006</v>
      </c>
      <c r="DH197">
        <f t="shared" si="183"/>
        <v>0</v>
      </c>
    </row>
    <row r="198" spans="1:112">
      <c r="A198">
        <f t="shared" ref="A198:AF198" si="184">A49</f>
        <v>580</v>
      </c>
      <c r="B198" t="str">
        <f t="shared" si="184"/>
        <v>Depósitos Aduaneros Bolivianos</v>
      </c>
      <c r="C198">
        <f t="shared" si="184"/>
        <v>0</v>
      </c>
      <c r="D198">
        <f t="shared" si="184"/>
        <v>0</v>
      </c>
      <c r="E198">
        <f t="shared" si="184"/>
        <v>0</v>
      </c>
      <c r="F198">
        <f t="shared" si="184"/>
        <v>0</v>
      </c>
      <c r="G198">
        <f t="shared" si="184"/>
        <v>0</v>
      </c>
      <c r="H198">
        <f t="shared" si="184"/>
        <v>435.28</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70</v>
      </c>
      <c r="DF198" t="str">
        <f t="shared" si="187"/>
        <v>Ministerio de Trabajo, Empleo y Previsión Social</v>
      </c>
      <c r="DG198">
        <f t="shared" si="187"/>
        <v>715017</v>
      </c>
      <c r="DH198">
        <f t="shared" si="187"/>
        <v>0</v>
      </c>
    </row>
    <row r="199" spans="1:112">
      <c r="A199">
        <f t="shared" ref="A199:AF199" si="188">A50</f>
        <v>66</v>
      </c>
      <c r="B199" t="str">
        <f t="shared" si="188"/>
        <v>Ministerio de Planificación del Desarrollo</v>
      </c>
      <c r="C199">
        <f t="shared" si="188"/>
        <v>0</v>
      </c>
      <c r="D199">
        <f t="shared" si="188"/>
        <v>0</v>
      </c>
      <c r="E199">
        <f t="shared" si="188"/>
        <v>0</v>
      </c>
      <c r="F199">
        <f t="shared" si="188"/>
        <v>16592019.599999998</v>
      </c>
      <c r="G199">
        <f t="shared" si="188"/>
        <v>0</v>
      </c>
      <c r="H199">
        <f t="shared" si="188"/>
        <v>67995.55</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192</v>
      </c>
      <c r="DF199" t="str">
        <f t="shared" si="191"/>
        <v>Servicio al Mejoramiento de la Navegación Amazónica</v>
      </c>
      <c r="DG199">
        <f t="shared" si="191"/>
        <v>564215</v>
      </c>
      <c r="DH199">
        <f t="shared" si="191"/>
        <v>0</v>
      </c>
    </row>
    <row r="200" spans="1:112">
      <c r="A200">
        <f t="shared" ref="A200:AF200" si="192">A51</f>
        <v>206</v>
      </c>
      <c r="B200" t="str">
        <f t="shared" si="192"/>
        <v>Instituto Nacional de Estadística</v>
      </c>
      <c r="C200">
        <f t="shared" si="192"/>
        <v>0</v>
      </c>
      <c r="D200">
        <f t="shared" si="192"/>
        <v>0</v>
      </c>
      <c r="E200">
        <f t="shared" si="192"/>
        <v>0</v>
      </c>
      <c r="F200">
        <f t="shared" si="192"/>
        <v>140</v>
      </c>
      <c r="G200">
        <f t="shared" si="192"/>
        <v>0</v>
      </c>
      <c r="H200">
        <f t="shared" si="192"/>
        <v>4624.3099999999995</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290</v>
      </c>
      <c r="DF200" t="str">
        <f t="shared" si="195"/>
        <v>Servicio de Impuestos Nacionales</v>
      </c>
      <c r="DG200">
        <f t="shared" si="195"/>
        <v>6513689.7000000002</v>
      </c>
      <c r="DH200">
        <f t="shared" si="195"/>
        <v>0</v>
      </c>
    </row>
    <row r="201" spans="1:112">
      <c r="A201">
        <f t="shared" ref="A201:AF201" si="196">A52</f>
        <v>53</v>
      </c>
      <c r="B201" t="str">
        <f t="shared" si="196"/>
        <v>Ministerio de Culturas, Descolonización y Despatriarcalización</v>
      </c>
      <c r="C201">
        <f t="shared" si="196"/>
        <v>0</v>
      </c>
      <c r="D201">
        <f t="shared" si="196"/>
        <v>0</v>
      </c>
      <c r="E201">
        <f t="shared" si="196"/>
        <v>0</v>
      </c>
      <c r="F201">
        <f t="shared" si="196"/>
        <v>0</v>
      </c>
      <c r="G201">
        <f t="shared" si="196"/>
        <v>0</v>
      </c>
      <c r="H201">
        <f t="shared" si="196"/>
        <v>18303.439999999999</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324</v>
      </c>
      <c r="DF201" t="str">
        <f t="shared" si="199"/>
        <v>Escuela Boliviana Intercultural de Música</v>
      </c>
      <c r="DG201">
        <f t="shared" si="199"/>
        <v>69405</v>
      </c>
      <c r="DH201">
        <f t="shared" si="199"/>
        <v>0</v>
      </c>
    </row>
    <row r="202" spans="1:112">
      <c r="A202">
        <f t="shared" ref="A202:AF202" si="200">A53</f>
        <v>514</v>
      </c>
      <c r="B202" t="str">
        <f t="shared" si="200"/>
        <v>Empresa Nacional de Electricidad</v>
      </c>
      <c r="C202">
        <f t="shared" si="200"/>
        <v>0</v>
      </c>
      <c r="D202">
        <f t="shared" si="200"/>
        <v>0</v>
      </c>
      <c r="E202">
        <f t="shared" si="200"/>
        <v>0</v>
      </c>
      <c r="F202">
        <f t="shared" si="200"/>
        <v>1074956.48</v>
      </c>
      <c r="G202">
        <f t="shared" si="200"/>
        <v>0</v>
      </c>
      <c r="H202">
        <f t="shared" si="200"/>
        <v>29372920.649999999</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347</v>
      </c>
      <c r="DF202" t="str">
        <f t="shared" si="203"/>
        <v>Autoridad de Fiscalización y Control de Cooperativas</v>
      </c>
      <c r="DG202">
        <f t="shared" si="203"/>
        <v>885623.05</v>
      </c>
      <c r="DH202">
        <f t="shared" si="203"/>
        <v>0</v>
      </c>
    </row>
    <row r="203" spans="1:112">
      <c r="A203">
        <f t="shared" ref="A203:AF203" si="204">A54</f>
        <v>862</v>
      </c>
      <c r="B203" t="str">
        <f t="shared" si="204"/>
        <v>Fondo Nacional de Desarrollo Regional</v>
      </c>
      <c r="C203">
        <f t="shared" si="204"/>
        <v>0</v>
      </c>
      <c r="D203">
        <f t="shared" si="204"/>
        <v>0</v>
      </c>
      <c r="E203">
        <f t="shared" si="204"/>
        <v>0</v>
      </c>
      <c r="F203">
        <f t="shared" si="204"/>
        <v>0</v>
      </c>
      <c r="G203">
        <f t="shared" si="204"/>
        <v>3300485.19</v>
      </c>
      <c r="H203">
        <f t="shared" si="204"/>
        <v>31450378.18</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343</v>
      </c>
      <c r="DF203" t="str">
        <f t="shared" si="207"/>
        <v>Escuela de Jueces del Estado</v>
      </c>
      <c r="DG203">
        <f t="shared" si="207"/>
        <v>1589864</v>
      </c>
      <c r="DH203">
        <f t="shared" si="207"/>
        <v>0</v>
      </c>
    </row>
    <row r="204" spans="1:112">
      <c r="A204">
        <f t="shared" ref="A204:AF204" si="208">A55</f>
        <v>70</v>
      </c>
      <c r="B204" t="str">
        <f t="shared" si="208"/>
        <v>Ministerio de Trabajo, Empleo y Previsión Social</v>
      </c>
      <c r="C204">
        <f t="shared" si="208"/>
        <v>0</v>
      </c>
      <c r="D204">
        <f t="shared" si="208"/>
        <v>0</v>
      </c>
      <c r="E204">
        <f t="shared" si="208"/>
        <v>0</v>
      </c>
      <c r="F204">
        <f t="shared" si="208"/>
        <v>0</v>
      </c>
      <c r="G204">
        <f t="shared" si="208"/>
        <v>0</v>
      </c>
      <c r="H204">
        <f t="shared" si="208"/>
        <v>7314.2900000000009</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344</v>
      </c>
      <c r="DF204" t="str">
        <f t="shared" si="211"/>
        <v>Instituto Plurinacional de Estudio de Lenguas y Culturas</v>
      </c>
      <c r="DG204">
        <f t="shared" si="211"/>
        <v>1803000</v>
      </c>
      <c r="DH204">
        <f t="shared" si="211"/>
        <v>0</v>
      </c>
    </row>
    <row r="205" spans="1:112">
      <c r="A205">
        <f t="shared" ref="A205:AF205" si="212">A56</f>
        <v>417</v>
      </c>
      <c r="B205" t="str">
        <f t="shared" si="212"/>
        <v>Caja Nacional de Salud</v>
      </c>
      <c r="C205">
        <f t="shared" si="212"/>
        <v>0</v>
      </c>
      <c r="D205">
        <f t="shared" si="212"/>
        <v>61876.08</v>
      </c>
      <c r="E205">
        <f t="shared" si="212"/>
        <v>0</v>
      </c>
      <c r="F205">
        <f t="shared" si="212"/>
        <v>19064.46</v>
      </c>
      <c r="G205">
        <f t="shared" si="212"/>
        <v>0</v>
      </c>
      <c r="H205">
        <f t="shared" si="212"/>
        <v>33756.29</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526</v>
      </c>
      <c r="DF205" t="str">
        <f t="shared" si="215"/>
        <v>Bolivia TV</v>
      </c>
      <c r="DG205">
        <f t="shared" si="215"/>
        <v>1023000</v>
      </c>
      <c r="DH205">
        <f t="shared" si="215"/>
        <v>0</v>
      </c>
    </row>
    <row r="206" spans="1:112">
      <c r="A206">
        <f t="shared" ref="A206:AF206" si="216">A57</f>
        <v>951</v>
      </c>
      <c r="B206" t="str">
        <f t="shared" si="216"/>
        <v>Banco Central de Bolivia</v>
      </c>
      <c r="C206">
        <f t="shared" si="216"/>
        <v>0</v>
      </c>
      <c r="D206">
        <f t="shared" si="216"/>
        <v>0</v>
      </c>
      <c r="E206">
        <f t="shared" si="216"/>
        <v>0</v>
      </c>
      <c r="F206">
        <f t="shared" si="216"/>
        <v>656.62</v>
      </c>
      <c r="G206">
        <f t="shared" si="216"/>
        <v>0</v>
      </c>
      <c r="H206">
        <f t="shared" si="216"/>
        <v>1459.91</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578</v>
      </c>
      <c r="DF206" t="str">
        <f t="shared" si="219"/>
        <v>Boliviana de Aviación</v>
      </c>
      <c r="DG206">
        <f t="shared" si="219"/>
        <v>57714</v>
      </c>
      <c r="DH206">
        <f t="shared" si="219"/>
        <v>0</v>
      </c>
    </row>
    <row r="207" spans="1:112">
      <c r="A207">
        <f t="shared" ref="A207:AF207" si="220">A58</f>
        <v>526</v>
      </c>
      <c r="B207" t="str">
        <f t="shared" si="220"/>
        <v>Bolivia TV</v>
      </c>
      <c r="C207">
        <f t="shared" si="220"/>
        <v>0</v>
      </c>
      <c r="D207">
        <f t="shared" si="220"/>
        <v>0</v>
      </c>
      <c r="E207">
        <f t="shared" si="220"/>
        <v>0</v>
      </c>
      <c r="F207">
        <f t="shared" si="220"/>
        <v>15357.63</v>
      </c>
      <c r="G207">
        <f t="shared" si="220"/>
        <v>0</v>
      </c>
      <c r="H207">
        <f t="shared" si="220"/>
        <v>9155.99</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598</v>
      </c>
      <c r="DF207" t="str">
        <f t="shared" si="223"/>
        <v>Empresa Pública "Editorial del Estado Plurinacional de Bolivia"</v>
      </c>
      <c r="DG207">
        <f t="shared" si="223"/>
        <v>96500</v>
      </c>
      <c r="DH207">
        <f t="shared" si="223"/>
        <v>0</v>
      </c>
    </row>
    <row r="208" spans="1:112">
      <c r="A208">
        <f t="shared" ref="A208:AF208" si="224">A59</f>
        <v>681</v>
      </c>
      <c r="B208" t="str">
        <f t="shared" si="224"/>
        <v>Ministerio Público</v>
      </c>
      <c r="C208">
        <f t="shared" si="224"/>
        <v>0</v>
      </c>
      <c r="D208">
        <f t="shared" si="224"/>
        <v>0</v>
      </c>
      <c r="E208">
        <f t="shared" si="224"/>
        <v>0</v>
      </c>
      <c r="F208">
        <f t="shared" si="224"/>
        <v>0</v>
      </c>
      <c r="G208">
        <f t="shared" si="224"/>
        <v>0</v>
      </c>
      <c r="H208">
        <f t="shared" si="224"/>
        <v>1500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269</v>
      </c>
      <c r="B209" t="str">
        <f t="shared" si="228"/>
        <v>Direc. Dptal. de Educación Potosí</v>
      </c>
      <c r="C209">
        <f t="shared" si="228"/>
        <v>0</v>
      </c>
      <c r="D209">
        <f t="shared" si="228"/>
        <v>719.25</v>
      </c>
      <c r="E209">
        <f t="shared" si="228"/>
        <v>0</v>
      </c>
      <c r="F209">
        <f t="shared" si="228"/>
        <v>0</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389</v>
      </c>
      <c r="B210" t="str">
        <f t="shared" si="232"/>
        <v>Navegación Aérea y Aeropuertos Bolivianos</v>
      </c>
      <c r="C210">
        <f t="shared" si="232"/>
        <v>0</v>
      </c>
      <c r="D210">
        <f t="shared" si="232"/>
        <v>39388.959999999999</v>
      </c>
      <c r="E210">
        <f t="shared" si="232"/>
        <v>0</v>
      </c>
      <c r="F210">
        <f t="shared" si="232"/>
        <v>409.75</v>
      </c>
      <c r="G210">
        <f t="shared" si="232"/>
        <v>500</v>
      </c>
      <c r="H210">
        <f t="shared" si="232"/>
        <v>279794.33</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t="str">
        <f t="shared" ref="A211:AF211" si="236">A62</f>
        <v>99 - 03</v>
      </c>
      <c r="B211" t="str">
        <f t="shared" si="236"/>
        <v>Dirección General de Crédito Público</v>
      </c>
      <c r="C211">
        <f t="shared" si="236"/>
        <v>955293927.70999992</v>
      </c>
      <c r="D211">
        <f t="shared" si="236"/>
        <v>29892291.960000001</v>
      </c>
      <c r="E211">
        <f t="shared" si="236"/>
        <v>91520033.879999995</v>
      </c>
      <c r="F211">
        <f t="shared" si="236"/>
        <v>30596351.110000003</v>
      </c>
      <c r="G211">
        <f t="shared" si="236"/>
        <v>386278222.32000029</v>
      </c>
      <c r="H211">
        <f t="shared" si="236"/>
        <v>415391.44</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253</v>
      </c>
      <c r="B212" t="str">
        <f t="shared" si="240"/>
        <v>Entidad Ejecutora de Medio Ambiente y Agua</v>
      </c>
      <c r="C212">
        <f t="shared" si="240"/>
        <v>0</v>
      </c>
      <c r="D212">
        <f t="shared" si="240"/>
        <v>0</v>
      </c>
      <c r="E212">
        <f t="shared" si="240"/>
        <v>0</v>
      </c>
      <c r="F212">
        <f t="shared" si="240"/>
        <v>0</v>
      </c>
      <c r="G212">
        <f t="shared" si="240"/>
        <v>0</v>
      </c>
      <c r="H212">
        <f t="shared" si="240"/>
        <v>106631.84</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376</v>
      </c>
      <c r="B213" t="str">
        <f t="shared" si="244"/>
        <v>Agencia Boliviana de Energía Nuclear</v>
      </c>
      <c r="C213">
        <f t="shared" si="244"/>
        <v>0</v>
      </c>
      <c r="D213">
        <f t="shared" si="244"/>
        <v>0</v>
      </c>
      <c r="E213">
        <f t="shared" si="244"/>
        <v>0</v>
      </c>
      <c r="F213">
        <f t="shared" si="244"/>
        <v>0</v>
      </c>
      <c r="G213">
        <f t="shared" si="244"/>
        <v>50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423</v>
      </c>
      <c r="B214" t="str">
        <f t="shared" si="248"/>
        <v>Caja de Salud del Servicio Nal. de Caminos y Ramas Anexas</v>
      </c>
      <c r="C214">
        <f t="shared" si="248"/>
        <v>0</v>
      </c>
      <c r="D214">
        <f t="shared" si="248"/>
        <v>0</v>
      </c>
      <c r="E214">
        <f t="shared" si="248"/>
        <v>0</v>
      </c>
      <c r="F214">
        <f t="shared" si="248"/>
        <v>0.99</v>
      </c>
      <c r="G214">
        <f t="shared" si="248"/>
        <v>0</v>
      </c>
      <c r="H214">
        <f t="shared" si="248"/>
        <v>2333</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591</v>
      </c>
      <c r="B215" t="str">
        <f t="shared" si="252"/>
        <v>Empresa Estatal de Transporte por Cable "Mi teleférico"</v>
      </c>
      <c r="C215">
        <f t="shared" si="252"/>
        <v>0</v>
      </c>
      <c r="D215">
        <f t="shared" si="252"/>
        <v>0</v>
      </c>
      <c r="E215">
        <f t="shared" si="252"/>
        <v>0</v>
      </c>
      <c r="F215">
        <f t="shared" si="252"/>
        <v>0</v>
      </c>
      <c r="G215">
        <f t="shared" si="252"/>
        <v>0</v>
      </c>
      <c r="H215">
        <f t="shared" si="252"/>
        <v>43613.120000000003</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266</v>
      </c>
      <c r="B216" t="str">
        <f t="shared" si="256"/>
        <v>Direc. Dptal. de Educación La Paz</v>
      </c>
      <c r="C216">
        <f t="shared" si="256"/>
        <v>0</v>
      </c>
      <c r="D216">
        <f t="shared" si="256"/>
        <v>423237.42</v>
      </c>
      <c r="E216">
        <f t="shared" si="256"/>
        <v>0</v>
      </c>
      <c r="F216">
        <f t="shared" si="256"/>
        <v>509255.56</v>
      </c>
      <c r="G216">
        <f t="shared" si="256"/>
        <v>0</v>
      </c>
      <c r="H216">
        <f t="shared" si="256"/>
        <v>13022.14</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1201</v>
      </c>
      <c r="B217" t="str">
        <f t="shared" si="260"/>
        <v>Gobierno Autónomo Municipal de La Paz</v>
      </c>
      <c r="C217">
        <f t="shared" si="260"/>
        <v>0</v>
      </c>
      <c r="D217">
        <f t="shared" si="260"/>
        <v>0</v>
      </c>
      <c r="E217">
        <f t="shared" si="260"/>
        <v>0</v>
      </c>
      <c r="F217">
        <f t="shared" si="260"/>
        <v>3503.66</v>
      </c>
      <c r="G217">
        <f t="shared" si="260"/>
        <v>0</v>
      </c>
      <c r="H217">
        <f t="shared" si="260"/>
        <v>1146.54</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224</v>
      </c>
      <c r="B218" t="str">
        <f t="shared" si="264"/>
        <v>Insumos Bolivia</v>
      </c>
      <c r="C218">
        <f t="shared" si="264"/>
        <v>0</v>
      </c>
      <c r="D218">
        <f t="shared" si="264"/>
        <v>371</v>
      </c>
      <c r="E218">
        <f t="shared" si="264"/>
        <v>0</v>
      </c>
      <c r="F218">
        <f t="shared" si="264"/>
        <v>500000</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548</v>
      </c>
      <c r="B219" t="str">
        <f t="shared" si="268"/>
        <v>Corporación de las Fuerzas Armadas p/ el Des. Nacional</v>
      </c>
      <c r="C219">
        <f t="shared" si="268"/>
        <v>0</v>
      </c>
      <c r="D219">
        <f t="shared" si="268"/>
        <v>0</v>
      </c>
      <c r="E219">
        <f t="shared" si="268"/>
        <v>0</v>
      </c>
      <c r="F219">
        <f t="shared" si="268"/>
        <v>78</v>
      </c>
      <c r="G219">
        <f t="shared" si="268"/>
        <v>0</v>
      </c>
      <c r="H219">
        <f t="shared" si="268"/>
        <v>2777</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293</v>
      </c>
      <c r="B220" t="str">
        <f t="shared" si="272"/>
        <v>Fundación Cultural del Banco Central de Bolivia</v>
      </c>
      <c r="C220">
        <f t="shared" si="272"/>
        <v>0</v>
      </c>
      <c r="D220">
        <f t="shared" si="272"/>
        <v>0</v>
      </c>
      <c r="E220">
        <f t="shared" si="272"/>
        <v>0</v>
      </c>
      <c r="F220">
        <f t="shared" si="272"/>
        <v>10245084.85</v>
      </c>
      <c r="G220">
        <f t="shared" si="272"/>
        <v>0</v>
      </c>
      <c r="H220">
        <f t="shared" si="272"/>
        <v>357</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249</v>
      </c>
      <c r="B221" t="str">
        <f t="shared" si="276"/>
        <v>Central de Abastecimiento y Suministros de Salud</v>
      </c>
      <c r="C221">
        <f t="shared" si="276"/>
        <v>645.96</v>
      </c>
      <c r="D221">
        <f t="shared" si="276"/>
        <v>14552.27</v>
      </c>
      <c r="E221">
        <f t="shared" si="276"/>
        <v>0</v>
      </c>
      <c r="F221">
        <f t="shared" si="276"/>
        <v>84</v>
      </c>
      <c r="G221">
        <f t="shared" si="276"/>
        <v>0</v>
      </c>
      <c r="H221">
        <f t="shared" si="276"/>
        <v>304</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382</v>
      </c>
      <c r="B222" t="str">
        <f t="shared" si="280"/>
        <v>Agencia de Infraestructura en Salud y Equipamiento Médico</v>
      </c>
      <c r="C222">
        <f t="shared" si="280"/>
        <v>0</v>
      </c>
      <c r="D222">
        <f t="shared" si="280"/>
        <v>0</v>
      </c>
      <c r="E222">
        <f t="shared" si="280"/>
        <v>0</v>
      </c>
      <c r="F222">
        <f t="shared" si="280"/>
        <v>1401.49</v>
      </c>
      <c r="G222">
        <f t="shared" si="280"/>
        <v>0</v>
      </c>
      <c r="H222">
        <f t="shared" si="280"/>
        <v>587.64</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213</v>
      </c>
      <c r="B223" t="str">
        <f t="shared" si="284"/>
        <v>Servicio Nacional de Meteorología e Hidrología</v>
      </c>
      <c r="C223">
        <f t="shared" si="284"/>
        <v>0</v>
      </c>
      <c r="D223">
        <f t="shared" si="284"/>
        <v>0</v>
      </c>
      <c r="E223">
        <f t="shared" si="284"/>
        <v>0</v>
      </c>
      <c r="F223">
        <f t="shared" si="284"/>
        <v>2125</v>
      </c>
      <c r="G223">
        <f t="shared" si="284"/>
        <v>0</v>
      </c>
      <c r="H223">
        <f t="shared" si="284"/>
        <v>1775.47</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344</v>
      </c>
      <c r="B224" t="str">
        <f t="shared" si="288"/>
        <v>Instituto Plurinacional de Estudio de Lenguas y Culturas</v>
      </c>
      <c r="C224">
        <f t="shared" si="288"/>
        <v>0</v>
      </c>
      <c r="D224">
        <f t="shared" si="288"/>
        <v>990.68</v>
      </c>
      <c r="E224">
        <f t="shared" si="288"/>
        <v>0</v>
      </c>
      <c r="F224">
        <f t="shared" si="288"/>
        <v>0</v>
      </c>
      <c r="G224">
        <f t="shared" si="288"/>
        <v>0</v>
      </c>
      <c r="H224">
        <f t="shared" si="288"/>
        <v>2232.04</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190</v>
      </c>
      <c r="B225" t="str">
        <f t="shared" si="292"/>
        <v>Autoridad Jurisdiccional Administrativa Minera</v>
      </c>
      <c r="C225">
        <f t="shared" si="292"/>
        <v>0</v>
      </c>
      <c r="D225">
        <f t="shared" si="292"/>
        <v>0</v>
      </c>
      <c r="E225">
        <f t="shared" si="292"/>
        <v>0</v>
      </c>
      <c r="F225">
        <f t="shared" si="292"/>
        <v>0</v>
      </c>
      <c r="G225">
        <f t="shared" si="292"/>
        <v>0</v>
      </c>
      <c r="H225">
        <f t="shared" si="292"/>
        <v>2522</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682</v>
      </c>
      <c r="B226" t="str">
        <f t="shared" si="296"/>
        <v>Defensoria del Pueblo</v>
      </c>
      <c r="C226">
        <f t="shared" si="296"/>
        <v>0</v>
      </c>
      <c r="D226">
        <f t="shared" si="296"/>
        <v>0</v>
      </c>
      <c r="E226">
        <f t="shared" si="296"/>
        <v>0</v>
      </c>
      <c r="F226">
        <f t="shared" si="296"/>
        <v>0</v>
      </c>
      <c r="G226">
        <f t="shared" si="296"/>
        <v>0</v>
      </c>
      <c r="H226">
        <f t="shared" si="296"/>
        <v>11892.34</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251</v>
      </c>
      <c r="B227" t="str">
        <f t="shared" si="300"/>
        <v>Instituto Nacional de Salud Ocupacional</v>
      </c>
      <c r="C227">
        <f t="shared" si="300"/>
        <v>0</v>
      </c>
      <c r="D227">
        <f t="shared" si="300"/>
        <v>2482</v>
      </c>
      <c r="E227">
        <f t="shared" si="300"/>
        <v>0</v>
      </c>
      <c r="F227">
        <f t="shared" si="300"/>
        <v>270</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601</v>
      </c>
      <c r="B228" t="str">
        <f t="shared" si="304"/>
        <v>Empresa Boliviana de Producción Agropecuaria</v>
      </c>
      <c r="C228">
        <f t="shared" si="304"/>
        <v>0</v>
      </c>
      <c r="D228">
        <f t="shared" si="304"/>
        <v>650</v>
      </c>
      <c r="E228">
        <f t="shared" si="304"/>
        <v>0</v>
      </c>
      <c r="F228">
        <f t="shared" si="304"/>
        <v>250000</v>
      </c>
      <c r="G228">
        <f t="shared" si="304"/>
        <v>0</v>
      </c>
      <c r="H228">
        <f t="shared" si="304"/>
        <v>143072.6</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153</v>
      </c>
      <c r="B229" t="str">
        <f t="shared" si="308"/>
        <v>Observatorio Plurinacional de la Calidad  Educativa</v>
      </c>
      <c r="C229">
        <f t="shared" si="308"/>
        <v>0</v>
      </c>
      <c r="D229">
        <f t="shared" si="308"/>
        <v>0</v>
      </c>
      <c r="E229">
        <f t="shared" si="308"/>
        <v>0</v>
      </c>
      <c r="F229">
        <f t="shared" si="308"/>
        <v>2058.56</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680</v>
      </c>
      <c r="B230" t="str">
        <f t="shared" si="312"/>
        <v>Contraloria General del Estado</v>
      </c>
      <c r="C230">
        <f t="shared" si="312"/>
        <v>0</v>
      </c>
      <c r="D230">
        <f t="shared" si="312"/>
        <v>0</v>
      </c>
      <c r="E230">
        <f t="shared" si="312"/>
        <v>0</v>
      </c>
      <c r="F230">
        <f t="shared" si="312"/>
        <v>0</v>
      </c>
      <c r="G230">
        <f t="shared" si="312"/>
        <v>224.49</v>
      </c>
      <c r="H230">
        <f t="shared" si="312"/>
        <v>15291.470000000001</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6</v>
      </c>
      <c r="B231" t="str">
        <f t="shared" si="316"/>
        <v>Vicepresidencia del Estado Plurinacional</v>
      </c>
      <c r="C231">
        <f t="shared" si="316"/>
        <v>0</v>
      </c>
      <c r="D231">
        <f t="shared" si="316"/>
        <v>0.25</v>
      </c>
      <c r="E231">
        <f t="shared" si="316"/>
        <v>0</v>
      </c>
      <c r="F231">
        <f t="shared" si="316"/>
        <v>0</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598</v>
      </c>
      <c r="B232" t="str">
        <f t="shared" si="320"/>
        <v>Empresa Pública "Editorial del Estado Plurinacional de Bolivia"</v>
      </c>
      <c r="C232">
        <f t="shared" si="320"/>
        <v>0</v>
      </c>
      <c r="D232">
        <f t="shared" si="320"/>
        <v>0</v>
      </c>
      <c r="E232">
        <f t="shared" si="320"/>
        <v>2213270.59</v>
      </c>
      <c r="F232">
        <f t="shared" si="320"/>
        <v>2000</v>
      </c>
      <c r="G232">
        <f t="shared" si="320"/>
        <v>0</v>
      </c>
      <c r="H232">
        <f t="shared" si="320"/>
        <v>3844.52</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30</v>
      </c>
      <c r="B233" t="str">
        <f t="shared" si="324"/>
        <v>Ministerio de Justicia y Transparencia Institucional</v>
      </c>
      <c r="C233">
        <f t="shared" si="324"/>
        <v>0</v>
      </c>
      <c r="D233">
        <f t="shared" si="324"/>
        <v>0</v>
      </c>
      <c r="E233">
        <f t="shared" si="324"/>
        <v>0</v>
      </c>
      <c r="F233">
        <f t="shared" si="324"/>
        <v>1459</v>
      </c>
      <c r="G233">
        <f t="shared" si="324"/>
        <v>0</v>
      </c>
      <c r="H233">
        <f t="shared" si="324"/>
        <v>4478.84</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292</v>
      </c>
      <c r="B234" t="str">
        <f t="shared" si="328"/>
        <v>Vías Bolivia</v>
      </c>
      <c r="C234">
        <f t="shared" si="328"/>
        <v>0</v>
      </c>
      <c r="D234">
        <f t="shared" si="328"/>
        <v>54</v>
      </c>
      <c r="E234">
        <f t="shared" si="328"/>
        <v>0</v>
      </c>
      <c r="F234">
        <f t="shared" si="328"/>
        <v>0</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590</v>
      </c>
      <c r="B235" t="str">
        <f t="shared" si="332"/>
        <v>Empresa Pública "QUIPUS"</v>
      </c>
      <c r="C235">
        <f t="shared" si="332"/>
        <v>3722.9700000000003</v>
      </c>
      <c r="D235">
        <f t="shared" si="332"/>
        <v>0</v>
      </c>
      <c r="E235">
        <f t="shared" si="332"/>
        <v>3264.9799999999996</v>
      </c>
      <c r="F235">
        <f t="shared" si="332"/>
        <v>0</v>
      </c>
      <c r="G235">
        <f t="shared" si="332"/>
        <v>0</v>
      </c>
      <c r="H235">
        <f t="shared" si="332"/>
        <v>348965.11</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422</v>
      </c>
      <c r="B236" t="str">
        <f t="shared" si="336"/>
        <v>Caja Bancaria Estatal de Salud</v>
      </c>
      <c r="C236">
        <f t="shared" si="336"/>
        <v>0</v>
      </c>
      <c r="D236">
        <f t="shared" si="336"/>
        <v>0</v>
      </c>
      <c r="E236">
        <f t="shared" si="336"/>
        <v>0</v>
      </c>
      <c r="F236">
        <f t="shared" si="336"/>
        <v>0</v>
      </c>
      <c r="G236">
        <f t="shared" si="336"/>
        <v>0</v>
      </c>
      <c r="H236">
        <f t="shared" si="336"/>
        <v>2894</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573</v>
      </c>
      <c r="B237" t="str">
        <f t="shared" si="340"/>
        <v>Empresa Siderúrgica del Mutún</v>
      </c>
      <c r="C237">
        <f t="shared" si="340"/>
        <v>0</v>
      </c>
      <c r="D237">
        <f t="shared" si="340"/>
        <v>0</v>
      </c>
      <c r="E237">
        <f t="shared" si="340"/>
        <v>0</v>
      </c>
      <c r="F237">
        <f t="shared" si="340"/>
        <v>0</v>
      </c>
      <c r="G237">
        <f t="shared" si="340"/>
        <v>50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683</v>
      </c>
      <c r="B238" t="str">
        <f t="shared" si="344"/>
        <v>Procuraduria General del Estado</v>
      </c>
      <c r="C238">
        <f t="shared" si="344"/>
        <v>0</v>
      </c>
      <c r="D238">
        <f t="shared" si="344"/>
        <v>0</v>
      </c>
      <c r="E238">
        <f t="shared" si="344"/>
        <v>0</v>
      </c>
      <c r="F238">
        <f t="shared" si="344"/>
        <v>0</v>
      </c>
      <c r="G238">
        <f t="shared" si="344"/>
        <v>50</v>
      </c>
      <c r="H238">
        <f t="shared" si="344"/>
        <v>259.01</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t="str">
        <f t="shared" ref="A239:AF239" si="348">A90</f>
        <v>IDH</v>
      </c>
      <c r="B239" t="str">
        <f t="shared" si="348"/>
        <v>Impuesto Directo A Los Hidrocarburos</v>
      </c>
      <c r="C239">
        <f t="shared" si="348"/>
        <v>501655116.04999995</v>
      </c>
      <c r="D239">
        <f t="shared" si="348"/>
        <v>0</v>
      </c>
      <c r="E239">
        <f t="shared" si="348"/>
        <v>475583722.14000022</v>
      </c>
      <c r="F239">
        <f t="shared" si="348"/>
        <v>0</v>
      </c>
      <c r="G239">
        <f t="shared" si="348"/>
        <v>495697941.37999976</v>
      </c>
      <c r="H239">
        <f t="shared" si="348"/>
        <v>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152</v>
      </c>
      <c r="B240" t="str">
        <f t="shared" si="352"/>
        <v>Servicio Plurinacional de Defensa Pública</v>
      </c>
      <c r="C240">
        <f t="shared" si="352"/>
        <v>0</v>
      </c>
      <c r="D240">
        <f t="shared" si="352"/>
        <v>0</v>
      </c>
      <c r="E240">
        <f t="shared" si="352"/>
        <v>0</v>
      </c>
      <c r="F240">
        <f t="shared" si="352"/>
        <v>0</v>
      </c>
      <c r="G240">
        <f t="shared" si="352"/>
        <v>0</v>
      </c>
      <c r="H240">
        <f t="shared" si="352"/>
        <v>414.88</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520</v>
      </c>
      <c r="B241" t="str">
        <f t="shared" si="356"/>
        <v>Empresa Metalúrgica VINTO - Nacionalizada</v>
      </c>
      <c r="C241">
        <f t="shared" si="356"/>
        <v>0</v>
      </c>
      <c r="D241">
        <f t="shared" si="356"/>
        <v>0</v>
      </c>
      <c r="E241">
        <f t="shared" si="356"/>
        <v>0</v>
      </c>
      <c r="F241">
        <f t="shared" si="356"/>
        <v>100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512</v>
      </c>
      <c r="B242" t="str">
        <f t="shared" si="360"/>
        <v>Adm.de Aeropuertos y Servicios Auxiliares a la Naveg. Aérea</v>
      </c>
      <c r="C242">
        <f t="shared" si="360"/>
        <v>0</v>
      </c>
      <c r="D242">
        <f t="shared" si="360"/>
        <v>0</v>
      </c>
      <c r="E242">
        <f t="shared" si="360"/>
        <v>0</v>
      </c>
      <c r="F242">
        <f t="shared" si="360"/>
        <v>36151.33</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294</v>
      </c>
      <c r="B243" t="str">
        <f t="shared" si="364"/>
        <v>Univ. Indígena Bol. Comun. Intercultl Prod. Tupak Katari</v>
      </c>
      <c r="C243">
        <f t="shared" si="364"/>
        <v>0</v>
      </c>
      <c r="D243">
        <f t="shared" si="364"/>
        <v>0</v>
      </c>
      <c r="E243">
        <f t="shared" si="364"/>
        <v>0</v>
      </c>
      <c r="F243">
        <f t="shared" si="364"/>
        <v>31647</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314</v>
      </c>
      <c r="B244" t="str">
        <f t="shared" si="368"/>
        <v>Autoridad de Fiscalización de Electricidad y Tecnología Nuclear</v>
      </c>
      <c r="C244">
        <f t="shared" si="368"/>
        <v>0</v>
      </c>
      <c r="D244">
        <f t="shared" si="368"/>
        <v>0</v>
      </c>
      <c r="E244">
        <f t="shared" si="368"/>
        <v>0</v>
      </c>
      <c r="F244">
        <f t="shared" si="368"/>
        <v>5984.7000000000007</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192</v>
      </c>
      <c r="B245" t="str">
        <f t="shared" si="372"/>
        <v>Servicio al Mejoramiento de la Navegación Amazónica</v>
      </c>
      <c r="C245">
        <f t="shared" si="372"/>
        <v>0</v>
      </c>
      <c r="D245">
        <f t="shared" si="372"/>
        <v>0</v>
      </c>
      <c r="E245">
        <f t="shared" si="372"/>
        <v>0</v>
      </c>
      <c r="F245">
        <f t="shared" si="372"/>
        <v>50</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903</v>
      </c>
      <c r="B246" t="str">
        <f t="shared" si="376"/>
        <v>Gobierno Autónomo Departamental de Cochabamba</v>
      </c>
      <c r="C246">
        <f t="shared" si="376"/>
        <v>0</v>
      </c>
      <c r="D246">
        <f t="shared" si="376"/>
        <v>4349.6400000000003</v>
      </c>
      <c r="E246">
        <f t="shared" si="376"/>
        <v>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140</v>
      </c>
      <c r="B247" t="str">
        <f t="shared" si="380"/>
        <v>Universidad Pública de El Alto</v>
      </c>
      <c r="C247">
        <f t="shared" si="380"/>
        <v>0</v>
      </c>
      <c r="D247">
        <f t="shared" si="380"/>
        <v>0</v>
      </c>
      <c r="E247">
        <f t="shared" si="380"/>
        <v>0</v>
      </c>
      <c r="F247">
        <f t="shared" si="380"/>
        <v>0</v>
      </c>
      <c r="G247">
        <f t="shared" si="380"/>
        <v>0</v>
      </c>
      <c r="H247">
        <f t="shared" si="380"/>
        <v>18987.330000000002</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133</v>
      </c>
      <c r="B248" t="str">
        <f t="shared" si="384"/>
        <v>Lotería Nacional de Beneficencia y Salubridad</v>
      </c>
      <c r="C248">
        <f t="shared" si="384"/>
        <v>0</v>
      </c>
      <c r="D248">
        <f t="shared" si="384"/>
        <v>0</v>
      </c>
      <c r="E248">
        <f t="shared" si="384"/>
        <v>0</v>
      </c>
      <c r="F248">
        <f t="shared" si="384"/>
        <v>0</v>
      </c>
      <c r="G248">
        <f t="shared" si="384"/>
        <v>0</v>
      </c>
      <c r="H248">
        <f t="shared" si="384"/>
        <v>5010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2339</v>
      </c>
      <c r="B249" t="str">
        <f t="shared" si="388"/>
        <v>EMPRESA MUNICIPAL FABRICA DE JOYAS</v>
      </c>
      <c r="C249">
        <f t="shared" si="388"/>
        <v>0</v>
      </c>
      <c r="D249">
        <f t="shared" si="388"/>
        <v>0</v>
      </c>
      <c r="E249">
        <f t="shared" si="388"/>
        <v>0</v>
      </c>
      <c r="F249">
        <f t="shared" si="388"/>
        <v>0</v>
      </c>
      <c r="G249">
        <f t="shared" si="388"/>
        <v>0</v>
      </c>
      <c r="H249">
        <f t="shared" si="388"/>
        <v>2108.29</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139</v>
      </c>
      <c r="B250" t="str">
        <f t="shared" si="392"/>
        <v>Universidad Mayor de San Andrés</v>
      </c>
      <c r="C250">
        <f t="shared" si="392"/>
        <v>0</v>
      </c>
      <c r="D250">
        <f t="shared" si="392"/>
        <v>0</v>
      </c>
      <c r="E250">
        <f t="shared" si="392"/>
        <v>0</v>
      </c>
      <c r="F250">
        <f t="shared" si="392"/>
        <v>0</v>
      </c>
      <c r="G250">
        <f t="shared" si="392"/>
        <v>0</v>
      </c>
      <c r="H250">
        <f t="shared" si="392"/>
        <v>2572.06</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145</v>
      </c>
      <c r="B251" t="str">
        <f t="shared" si="396"/>
        <v>Universidad Autónoma Juan Misael Saracho</v>
      </c>
      <c r="C251">
        <f t="shared" si="396"/>
        <v>0</v>
      </c>
      <c r="D251">
        <f t="shared" si="396"/>
        <v>0</v>
      </c>
      <c r="E251">
        <f t="shared" si="396"/>
        <v>0</v>
      </c>
      <c r="F251">
        <f t="shared" si="396"/>
        <v>0</v>
      </c>
      <c r="G251">
        <f t="shared" si="396"/>
        <v>0</v>
      </c>
      <c r="H251">
        <f t="shared" si="396"/>
        <v>1530.98</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254</v>
      </c>
      <c r="B252" t="str">
        <f t="shared" si="400"/>
        <v>Instituto del Seguro Agrario</v>
      </c>
      <c r="C252">
        <f t="shared" si="400"/>
        <v>0</v>
      </c>
      <c r="D252">
        <f t="shared" si="400"/>
        <v>0</v>
      </c>
      <c r="E252">
        <f t="shared" si="400"/>
        <v>0</v>
      </c>
      <c r="F252">
        <f t="shared" si="400"/>
        <v>0</v>
      </c>
      <c r="G252">
        <f t="shared" si="400"/>
        <v>0</v>
      </c>
      <c r="H252">
        <f t="shared" si="400"/>
        <v>10560466</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572</v>
      </c>
      <c r="B253" t="str">
        <f t="shared" si="404"/>
        <v>Empresa de Apoyo a la Producción de Alimentos</v>
      </c>
      <c r="C253">
        <f t="shared" si="404"/>
        <v>0</v>
      </c>
      <c r="D253">
        <f t="shared" si="404"/>
        <v>0</v>
      </c>
      <c r="E253">
        <f t="shared" si="404"/>
        <v>0</v>
      </c>
      <c r="F253">
        <f t="shared" si="404"/>
        <v>0</v>
      </c>
      <c r="G253">
        <f t="shared" si="404"/>
        <v>0</v>
      </c>
      <c r="H253">
        <f t="shared" si="404"/>
        <v>566222.5</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288</v>
      </c>
      <c r="B254" t="str">
        <f t="shared" si="408"/>
        <v>Servicio Nacional de Riego</v>
      </c>
      <c r="C254">
        <f t="shared" si="408"/>
        <v>0</v>
      </c>
      <c r="D254">
        <f t="shared" si="408"/>
        <v>0</v>
      </c>
      <c r="E254">
        <f t="shared" si="408"/>
        <v>0</v>
      </c>
      <c r="F254">
        <f t="shared" si="408"/>
        <v>0</v>
      </c>
      <c r="G254">
        <f t="shared" si="408"/>
        <v>0</v>
      </c>
      <c r="H254">
        <f t="shared" si="408"/>
        <v>361</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418</v>
      </c>
      <c r="B255" t="str">
        <f t="shared" si="412"/>
        <v>Caja Petrolera de Salud</v>
      </c>
      <c r="C255">
        <f t="shared" si="412"/>
        <v>0</v>
      </c>
      <c r="D255">
        <f t="shared" si="412"/>
        <v>0</v>
      </c>
      <c r="E255">
        <f t="shared" si="412"/>
        <v>0</v>
      </c>
      <c r="F255">
        <f t="shared" si="412"/>
        <v>0</v>
      </c>
      <c r="G255">
        <f t="shared" si="412"/>
        <v>0</v>
      </c>
      <c r="H255">
        <f t="shared" si="412"/>
        <v>400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1430</v>
      </c>
      <c r="B256" t="str">
        <f t="shared" si="416"/>
        <v>Gobierno Autónomo Municipal de Carangas</v>
      </c>
      <c r="C256">
        <f t="shared" si="416"/>
        <v>0</v>
      </c>
      <c r="D256">
        <f t="shared" si="416"/>
        <v>0</v>
      </c>
      <c r="E256">
        <f t="shared" si="416"/>
        <v>0</v>
      </c>
      <c r="F256">
        <f t="shared" si="416"/>
        <v>0</v>
      </c>
      <c r="G256">
        <f t="shared" si="416"/>
        <v>0</v>
      </c>
      <c r="H256">
        <f t="shared" si="416"/>
        <v>3648.9</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1339</v>
      </c>
      <c r="B257" t="str">
        <f t="shared" si="420"/>
        <v>Gobierno Autónomo Municipal de Tacopaya</v>
      </c>
      <c r="C257">
        <f t="shared" si="420"/>
        <v>0</v>
      </c>
      <c r="D257">
        <f t="shared" si="420"/>
        <v>0</v>
      </c>
      <c r="E257">
        <f t="shared" si="420"/>
        <v>0</v>
      </c>
      <c r="F257">
        <f t="shared" si="420"/>
        <v>0</v>
      </c>
      <c r="G257">
        <f t="shared" si="420"/>
        <v>0</v>
      </c>
      <c r="H257">
        <f t="shared" si="420"/>
        <v>6438.66</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585</v>
      </c>
      <c r="B258" t="str">
        <f t="shared" si="424"/>
        <v>Agencia Boliviana Espacial</v>
      </c>
      <c r="C258">
        <f t="shared" si="424"/>
        <v>0</v>
      </c>
      <c r="D258">
        <f t="shared" si="424"/>
        <v>0</v>
      </c>
      <c r="E258">
        <f t="shared" si="424"/>
        <v>0</v>
      </c>
      <c r="F258">
        <f t="shared" si="424"/>
        <v>0</v>
      </c>
      <c r="G258">
        <f t="shared" si="424"/>
        <v>0</v>
      </c>
      <c r="H258">
        <f t="shared" si="424"/>
        <v>47.5</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594</v>
      </c>
      <c r="B259" t="str">
        <f t="shared" si="428"/>
        <v>Administración de Servicios Portuarios - Bolivia</v>
      </c>
      <c r="C259">
        <f t="shared" si="428"/>
        <v>0</v>
      </c>
      <c r="D259">
        <f t="shared" si="428"/>
        <v>0</v>
      </c>
      <c r="E259">
        <f t="shared" si="428"/>
        <v>0</v>
      </c>
      <c r="F259">
        <f t="shared" si="428"/>
        <v>0</v>
      </c>
      <c r="G259">
        <f t="shared" si="428"/>
        <v>0</v>
      </c>
      <c r="H259">
        <f t="shared" si="428"/>
        <v>424.81</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299</v>
      </c>
      <c r="B260" t="str">
        <f t="shared" si="432"/>
        <v>Servicio Departamental de Riego - La Paz</v>
      </c>
      <c r="C260">
        <f t="shared" si="432"/>
        <v>0</v>
      </c>
      <c r="D260">
        <f t="shared" si="432"/>
        <v>0</v>
      </c>
      <c r="E260">
        <f t="shared" si="432"/>
        <v>0</v>
      </c>
      <c r="F260">
        <f t="shared" si="432"/>
        <v>0</v>
      </c>
      <c r="G260">
        <f t="shared" si="432"/>
        <v>0</v>
      </c>
      <c r="H260">
        <f t="shared" si="432"/>
        <v>6196.65</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586</v>
      </c>
      <c r="B261" t="str">
        <f t="shared" si="436"/>
        <v>Empresa Azucarera San Buenaventura</v>
      </c>
      <c r="C261">
        <f t="shared" si="436"/>
        <v>0</v>
      </c>
      <c r="D261">
        <f t="shared" si="436"/>
        <v>0</v>
      </c>
      <c r="E261">
        <f t="shared" si="436"/>
        <v>0</v>
      </c>
      <c r="F261">
        <f t="shared" si="436"/>
        <v>0</v>
      </c>
      <c r="G261">
        <f t="shared" si="436"/>
        <v>0</v>
      </c>
      <c r="H261">
        <f t="shared" si="436"/>
        <v>3168.2</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311</v>
      </c>
      <c r="B262" t="str">
        <f t="shared" si="440"/>
        <v>Autoridad de Fisc y Ctrol Soc de Agua Potable Saneam.Básico</v>
      </c>
      <c r="C262">
        <f t="shared" si="440"/>
        <v>0</v>
      </c>
      <c r="D262">
        <f t="shared" si="440"/>
        <v>0</v>
      </c>
      <c r="E262">
        <f t="shared" si="440"/>
        <v>0</v>
      </c>
      <c r="F262">
        <f t="shared" si="440"/>
        <v>0</v>
      </c>
      <c r="G262">
        <f t="shared" si="440"/>
        <v>0</v>
      </c>
      <c r="H262">
        <f t="shared" si="440"/>
        <v>955</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388</v>
      </c>
      <c r="B263" t="str">
        <f t="shared" si="444"/>
        <v>Servicio Plurinacional de Registro de Comercio</v>
      </c>
      <c r="C263">
        <f t="shared" si="444"/>
        <v>0</v>
      </c>
      <c r="D263">
        <f t="shared" si="444"/>
        <v>0</v>
      </c>
      <c r="E263">
        <f t="shared" si="444"/>
        <v>0</v>
      </c>
      <c r="F263">
        <f t="shared" si="444"/>
        <v>0</v>
      </c>
      <c r="G263">
        <f t="shared" si="444"/>
        <v>0</v>
      </c>
      <c r="H263">
        <f t="shared" si="444"/>
        <v>590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234</v>
      </c>
      <c r="B264" t="str">
        <f t="shared" si="448"/>
        <v xml:space="preserve">Servicio Geológico Minero </v>
      </c>
      <c r="C264">
        <f t="shared" si="448"/>
        <v>0</v>
      </c>
      <c r="D264">
        <f t="shared" si="448"/>
        <v>0</v>
      </c>
      <c r="E264">
        <f t="shared" si="448"/>
        <v>0</v>
      </c>
      <c r="F264">
        <f t="shared" si="448"/>
        <v>0</v>
      </c>
      <c r="G264">
        <f t="shared" si="448"/>
        <v>0</v>
      </c>
      <c r="H264">
        <f t="shared" si="448"/>
        <v>2217.85</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593</v>
      </c>
      <c r="B265" t="str">
        <f t="shared" si="452"/>
        <v>Empresa Pública YACANA</v>
      </c>
      <c r="C265">
        <f t="shared" si="452"/>
        <v>0</v>
      </c>
      <c r="D265">
        <f t="shared" si="452"/>
        <v>0</v>
      </c>
      <c r="E265">
        <f t="shared" si="452"/>
        <v>0</v>
      </c>
      <c r="F265">
        <f t="shared" si="452"/>
        <v>0</v>
      </c>
      <c r="G265">
        <f t="shared" si="452"/>
        <v>50</v>
      </c>
      <c r="H265">
        <f t="shared" si="452"/>
        <v>55.3</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223</v>
      </c>
      <c r="B266" t="str">
        <f t="shared" si="456"/>
        <v>Fondo Nacional de Desarrollo Forestal</v>
      </c>
      <c r="C266">
        <f t="shared" si="456"/>
        <v>0</v>
      </c>
      <c r="D266">
        <f t="shared" si="456"/>
        <v>0</v>
      </c>
      <c r="E266">
        <f t="shared" si="456"/>
        <v>0</v>
      </c>
      <c r="F266">
        <f t="shared" si="456"/>
        <v>0</v>
      </c>
      <c r="G266">
        <f t="shared" si="456"/>
        <v>0</v>
      </c>
      <c r="H266">
        <f t="shared" si="456"/>
        <v>465</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244</v>
      </c>
      <c r="B267" t="str">
        <f t="shared" si="460"/>
        <v>Servicio Nacional de Aerofotogrametría</v>
      </c>
      <c r="C267">
        <f t="shared" si="460"/>
        <v>0</v>
      </c>
      <c r="D267">
        <f t="shared" si="460"/>
        <v>0</v>
      </c>
      <c r="E267">
        <f t="shared" si="460"/>
        <v>0</v>
      </c>
      <c r="F267">
        <f t="shared" si="460"/>
        <v>0</v>
      </c>
      <c r="G267">
        <f t="shared" si="460"/>
        <v>0</v>
      </c>
      <c r="H267">
        <f t="shared" si="460"/>
        <v>205494</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576</v>
      </c>
      <c r="B268" t="str">
        <f t="shared" si="464"/>
        <v>Empresa Pública Nacional Estratégica Cartones de Bolivia</v>
      </c>
      <c r="C268">
        <f t="shared" si="464"/>
        <v>0</v>
      </c>
      <c r="D268">
        <f t="shared" si="464"/>
        <v>0</v>
      </c>
      <c r="E268">
        <f t="shared" si="464"/>
        <v>0</v>
      </c>
      <c r="F268">
        <f t="shared" si="464"/>
        <v>0</v>
      </c>
      <c r="G268">
        <f t="shared" si="464"/>
        <v>634.31999999999994</v>
      </c>
      <c r="H268">
        <f t="shared" si="464"/>
        <v>259.7</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303</v>
      </c>
      <c r="B269" t="str">
        <f t="shared" si="468"/>
        <v>Servicio Departamental de Riego - Tarija</v>
      </c>
      <c r="C269">
        <f t="shared" si="468"/>
        <v>0</v>
      </c>
      <c r="D269">
        <f t="shared" si="468"/>
        <v>0</v>
      </c>
      <c r="E269">
        <f t="shared" si="468"/>
        <v>0</v>
      </c>
      <c r="F269">
        <f t="shared" si="468"/>
        <v>0</v>
      </c>
      <c r="G269">
        <f t="shared" si="468"/>
        <v>0</v>
      </c>
      <c r="H269">
        <f t="shared" si="468"/>
        <v>100000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210</v>
      </c>
      <c r="B270" t="str">
        <f t="shared" si="472"/>
        <v>Unidad de Análisis de Políticas Sociales y Económicas</v>
      </c>
      <c r="C270">
        <f t="shared" si="472"/>
        <v>0</v>
      </c>
      <c r="D270">
        <f t="shared" si="472"/>
        <v>0</v>
      </c>
      <c r="E270">
        <f t="shared" si="472"/>
        <v>0</v>
      </c>
      <c r="F270">
        <f t="shared" si="472"/>
        <v>0</v>
      </c>
      <c r="G270">
        <f t="shared" si="472"/>
        <v>0</v>
      </c>
      <c r="H270">
        <f t="shared" si="472"/>
        <v>1071</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525</v>
      </c>
      <c r="B271" t="str">
        <f t="shared" si="476"/>
        <v>Transportes Aéreos Bolivianos</v>
      </c>
      <c r="C271">
        <f t="shared" si="476"/>
        <v>0</v>
      </c>
      <c r="D271">
        <f t="shared" si="476"/>
        <v>0</v>
      </c>
      <c r="E271">
        <f t="shared" si="476"/>
        <v>0</v>
      </c>
      <c r="F271">
        <f t="shared" si="476"/>
        <v>0</v>
      </c>
      <c r="G271">
        <f t="shared" si="476"/>
        <v>0</v>
      </c>
      <c r="H271">
        <f t="shared" si="476"/>
        <v>949664.1</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802</v>
      </c>
      <c r="B272" t="str">
        <f t="shared" si="480"/>
        <v>Empresa Local de Agua Potable y Alcantarillado Sucre</v>
      </c>
      <c r="C272">
        <f t="shared" si="480"/>
        <v>0</v>
      </c>
      <c r="D272">
        <f t="shared" si="480"/>
        <v>0</v>
      </c>
      <c r="E272">
        <f t="shared" si="480"/>
        <v>0</v>
      </c>
      <c r="F272">
        <f t="shared" si="480"/>
        <v>0</v>
      </c>
      <c r="G272">
        <f t="shared" si="480"/>
        <v>0</v>
      </c>
      <c r="H272">
        <f t="shared" si="480"/>
        <v>28540.3</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130</v>
      </c>
      <c r="B273" t="str">
        <f t="shared" si="484"/>
        <v>Fondo de Financiamiento para la Minería</v>
      </c>
      <c r="C273">
        <f t="shared" si="484"/>
        <v>0</v>
      </c>
      <c r="D273">
        <f t="shared" si="484"/>
        <v>0</v>
      </c>
      <c r="E273">
        <f t="shared" si="484"/>
        <v>0</v>
      </c>
      <c r="F273">
        <f t="shared" si="484"/>
        <v>0</v>
      </c>
      <c r="G273">
        <f t="shared" si="484"/>
        <v>0</v>
      </c>
      <c r="H273">
        <f t="shared" si="484"/>
        <v>27927</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11" activePane="bottomRight" state="frozen"/>
      <selection activeCell="H15" sqref="H15"/>
      <selection pane="topRight" activeCell="H15" sqref="H15"/>
      <selection pane="bottomLeft" activeCell="H15" sqref="H15"/>
      <selection pane="bottomRight" activeCell="A12" sqref="A12"/>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60" t="s">
        <v>555</v>
      </c>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S4" s="43"/>
    </row>
    <row r="5" spans="1:48" s="13" customFormat="1" ht="18.75">
      <c r="A5" s="460" t="str">
        <f>+'CUT MN'!A3</f>
        <v>CORRESPONDIENTE AL PERIODO DE ENERO A MARZO DE 2023</v>
      </c>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S5" s="43"/>
    </row>
    <row r="6" spans="1:48" s="13" customFormat="1" ht="18.75">
      <c r="A6" s="460" t="str">
        <f>+'CUT MN'!A4</f>
        <v>ACTUALIZADO AL : 6 de abril de 2023 Hrs. 13:20</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S6" s="43"/>
    </row>
    <row r="7" spans="1:48" s="13" customFormat="1" ht="18.75">
      <c r="A7" s="460" t="s">
        <v>556</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0"/>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64" t="s">
        <v>557</v>
      </c>
      <c r="E9" s="464"/>
      <c r="F9" s="464"/>
      <c r="G9" s="464"/>
      <c r="H9" s="464"/>
      <c r="I9" s="464"/>
      <c r="J9" s="464"/>
      <c r="K9" s="464"/>
      <c r="L9" s="464"/>
      <c r="M9" s="464"/>
      <c r="N9" s="464"/>
      <c r="O9" s="464"/>
      <c r="P9" s="464"/>
      <c r="Q9" s="464"/>
      <c r="R9" s="464"/>
      <c r="S9" s="464"/>
      <c r="T9" s="464"/>
      <c r="U9" s="464"/>
      <c r="V9" s="464"/>
      <c r="W9" s="464"/>
      <c r="X9" s="464"/>
      <c r="Y9" s="465"/>
      <c r="Z9" s="461" t="s">
        <v>558</v>
      </c>
      <c r="AA9" s="462"/>
      <c r="AB9" s="462"/>
      <c r="AC9" s="462"/>
      <c r="AD9" s="462"/>
      <c r="AE9" s="462"/>
      <c r="AF9" s="462"/>
      <c r="AG9" s="462"/>
      <c r="AH9" s="462"/>
      <c r="AI9" s="462"/>
      <c r="AJ9" s="462"/>
      <c r="AK9" s="462"/>
      <c r="AL9" s="462"/>
      <c r="AM9" s="462"/>
      <c r="AN9" s="462"/>
      <c r="AO9" s="462"/>
      <c r="AP9" s="463"/>
      <c r="AQ9" s="43"/>
      <c r="AS9" s="43"/>
    </row>
    <row r="10" spans="1:48" s="100" customFormat="1" ht="34.5">
      <c r="A10" s="30" t="s">
        <v>559</v>
      </c>
      <c r="B10" s="31" t="s">
        <v>35</v>
      </c>
      <c r="C10" s="31" t="s">
        <v>560</v>
      </c>
      <c r="D10" s="44" t="s">
        <v>596</v>
      </c>
      <c r="E10" s="44" t="s">
        <v>595</v>
      </c>
      <c r="F10" s="45" t="s">
        <v>25</v>
      </c>
      <c r="G10" s="45" t="s">
        <v>3</v>
      </c>
      <c r="H10" s="45" t="s">
        <v>599</v>
      </c>
      <c r="I10" s="45" t="s">
        <v>1290</v>
      </c>
      <c r="J10" s="45" t="s">
        <v>10</v>
      </c>
      <c r="K10" s="45" t="s">
        <v>6</v>
      </c>
      <c r="L10" s="45" t="s">
        <v>640</v>
      </c>
      <c r="M10" s="45" t="s">
        <v>14</v>
      </c>
      <c r="N10" s="45" t="s">
        <v>1353</v>
      </c>
      <c r="O10" s="45" t="s">
        <v>600</v>
      </c>
      <c r="P10" s="45" t="s">
        <v>16</v>
      </c>
      <c r="Q10" s="45" t="s">
        <v>12</v>
      </c>
      <c r="R10" s="45" t="s">
        <v>601</v>
      </c>
      <c r="S10" s="45" t="s">
        <v>1278</v>
      </c>
      <c r="T10" s="45" t="s">
        <v>1279</v>
      </c>
      <c r="U10" s="45" t="s">
        <v>19</v>
      </c>
      <c r="V10" s="45" t="s">
        <v>20</v>
      </c>
      <c r="W10" s="45" t="s">
        <v>1590</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29" t="str">
        <f>VLOOKUP(A11,[3]bd_lista!A:C,3,FALSE)</f>
        <v>Sin  nombre</v>
      </c>
      <c r="C11" s="330"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9" t="str">
        <f>VLOOKUP(A12,[3]bd_lista!A:C,3,FALSE)</f>
        <v>Vicepresidencia del Estado Plurinacional</v>
      </c>
      <c r="C12" s="330" t="str">
        <f>+VLOOKUP(A12,'[4]DISTRIBUCIÓN UCCF'!$A$7:$E$556,5,FALSE)</f>
        <v>VHM</v>
      </c>
      <c r="D12" s="61">
        <v>1652391.92</v>
      </c>
      <c r="E12" s="61">
        <v>0</v>
      </c>
      <c r="F12" s="61">
        <v>0</v>
      </c>
      <c r="G12" s="61">
        <v>0.25</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1652392.17</v>
      </c>
      <c r="AT12" s="33"/>
    </row>
    <row r="13" spans="1:48" ht="19.5" customHeight="1">
      <c r="A13" s="32">
        <v>10</v>
      </c>
      <c r="B13" s="329" t="str">
        <f>VLOOKUP(A13,[3]bd_lista!A:C,3,FALSE)</f>
        <v>Ministerio de Relaciones Exteriores</v>
      </c>
      <c r="C13" s="330">
        <v>0</v>
      </c>
      <c r="D13" s="61">
        <v>0</v>
      </c>
      <c r="E13" s="61">
        <v>0</v>
      </c>
      <c r="F13" s="61">
        <v>0</v>
      </c>
      <c r="G13" s="61">
        <v>2325.58</v>
      </c>
      <c r="H13" s="61">
        <v>0</v>
      </c>
      <c r="I13" s="61">
        <v>0</v>
      </c>
      <c r="J13" s="61">
        <v>0</v>
      </c>
      <c r="K13" s="61">
        <v>0</v>
      </c>
      <c r="L13" s="61">
        <v>0</v>
      </c>
      <c r="M13" s="61">
        <v>3300</v>
      </c>
      <c r="N13" s="61">
        <v>12164</v>
      </c>
      <c r="O13" s="61">
        <v>0</v>
      </c>
      <c r="P13" s="61">
        <v>0</v>
      </c>
      <c r="Q13" s="61">
        <v>0</v>
      </c>
      <c r="R13" s="61">
        <v>0</v>
      </c>
      <c r="S13" s="61">
        <v>0</v>
      </c>
      <c r="T13" s="61">
        <v>0</v>
      </c>
      <c r="U13" s="61">
        <v>0</v>
      </c>
      <c r="V13" s="61">
        <v>0</v>
      </c>
      <c r="W13" s="61">
        <v>0</v>
      </c>
      <c r="X13" s="61">
        <v>0</v>
      </c>
      <c r="Y13" s="61">
        <v>0</v>
      </c>
      <c r="Z13" s="61">
        <v>0</v>
      </c>
      <c r="AA13" s="61">
        <v>882248.20460000006</v>
      </c>
      <c r="AB13" s="61">
        <v>12107.9</v>
      </c>
      <c r="AC13" s="61">
        <v>0</v>
      </c>
      <c r="AD13" s="61">
        <v>0</v>
      </c>
      <c r="AE13" s="61">
        <v>4959859.0500000017</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9" t="str">
        <f>VLOOKUP(A14,[3]bd_lista!A:C,3,FALSE)</f>
        <v>Ministerio de Gobierno</v>
      </c>
      <c r="C14" s="330" t="str">
        <f>+VLOOKUP(A14,'[4]DISTRIBUCIÓN UCCF'!$A$7:$E$556,5,FALSE)</f>
        <v>MZC</v>
      </c>
      <c r="D14" s="61">
        <v>0</v>
      </c>
      <c r="E14" s="61">
        <v>3233.6</v>
      </c>
      <c r="F14" s="61">
        <v>0</v>
      </c>
      <c r="G14" s="61">
        <v>249167.05</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252400.65</v>
      </c>
      <c r="AT14" s="33"/>
    </row>
    <row r="15" spans="1:48" ht="33" customHeight="1">
      <c r="A15" s="32">
        <v>16</v>
      </c>
      <c r="B15" s="329" t="str">
        <f>VLOOKUP(A15,[3]bd_lista!A:C,3,FALSE)</f>
        <v>Ministerio de Educación</v>
      </c>
      <c r="C15" s="330" t="str">
        <f>+VLOOKUP(A15,'[4]DISTRIBUCIÓN UCCF'!$A$7:$E$556,5,FALSE)</f>
        <v>ETC</v>
      </c>
      <c r="D15" s="61">
        <v>0</v>
      </c>
      <c r="E15" s="61">
        <v>0</v>
      </c>
      <c r="F15" s="61">
        <v>0</v>
      </c>
      <c r="G15" s="61">
        <v>32184.069999999996</v>
      </c>
      <c r="H15" s="61">
        <v>0</v>
      </c>
      <c r="I15" s="61">
        <v>0</v>
      </c>
      <c r="J15" s="61">
        <v>0</v>
      </c>
      <c r="K15" s="61">
        <v>338000</v>
      </c>
      <c r="L15" s="61">
        <v>0</v>
      </c>
      <c r="M15" s="61">
        <v>0</v>
      </c>
      <c r="N15" s="61">
        <v>0</v>
      </c>
      <c r="O15" s="61">
        <v>0</v>
      </c>
      <c r="P15" s="61">
        <v>0</v>
      </c>
      <c r="Q15" s="61">
        <v>0</v>
      </c>
      <c r="R15" s="61">
        <v>0</v>
      </c>
      <c r="S15" s="61">
        <v>0</v>
      </c>
      <c r="T15" s="61">
        <v>0</v>
      </c>
      <c r="U15" s="61">
        <v>0</v>
      </c>
      <c r="V15" s="61">
        <v>0</v>
      </c>
      <c r="W15" s="61">
        <v>0</v>
      </c>
      <c r="X15" s="61">
        <v>0</v>
      </c>
      <c r="Y15" s="61">
        <v>2368159.5</v>
      </c>
      <c r="Z15" s="61">
        <v>0</v>
      </c>
      <c r="AA15" s="61">
        <v>0</v>
      </c>
      <c r="AB15" s="61">
        <v>0</v>
      </c>
      <c r="AC15" s="61">
        <v>0</v>
      </c>
      <c r="AD15" s="61">
        <v>0</v>
      </c>
      <c r="AE15" s="61">
        <v>2053.54</v>
      </c>
      <c r="AF15" s="61">
        <v>0</v>
      </c>
      <c r="AG15" s="61">
        <v>0</v>
      </c>
      <c r="AH15" s="61">
        <v>0</v>
      </c>
      <c r="AI15" s="61">
        <v>2985.67</v>
      </c>
      <c r="AJ15" s="61">
        <v>0</v>
      </c>
      <c r="AK15" s="61">
        <v>0</v>
      </c>
      <c r="AL15" s="61">
        <v>0</v>
      </c>
      <c r="AM15" s="61">
        <v>0</v>
      </c>
      <c r="AN15" s="61">
        <v>0</v>
      </c>
      <c r="AO15" s="61">
        <v>0</v>
      </c>
      <c r="AP15" s="61">
        <v>0</v>
      </c>
      <c r="AQ15" s="61">
        <f t="shared" si="0"/>
        <v>2743382.78</v>
      </c>
      <c r="AT15" s="33"/>
      <c r="AV15" s="7"/>
    </row>
    <row r="16" spans="1:48" ht="33" customHeight="1">
      <c r="A16" s="32">
        <v>20</v>
      </c>
      <c r="B16" s="329" t="str">
        <f>VLOOKUP(A16,[3]bd_lista!A:C,3,FALSE)</f>
        <v>Ministerio de Defensa</v>
      </c>
      <c r="C16" s="330" t="str">
        <f>+VLOOKUP(A16,'[4]DISTRIBUCIÓN UCCF'!$A$7:$E$556,5,FALSE)</f>
        <v>GCM</v>
      </c>
      <c r="D16" s="61">
        <v>0</v>
      </c>
      <c r="E16" s="61">
        <v>0</v>
      </c>
      <c r="F16" s="61">
        <v>17624080.470000006</v>
      </c>
      <c r="G16" s="61">
        <v>71281.67</v>
      </c>
      <c r="H16" s="61">
        <v>0</v>
      </c>
      <c r="I16" s="61">
        <v>0</v>
      </c>
      <c r="J16" s="61">
        <v>0</v>
      </c>
      <c r="K16" s="61">
        <v>124082.15</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100.02</v>
      </c>
      <c r="AE16" s="61">
        <v>0</v>
      </c>
      <c r="AF16" s="61">
        <v>0</v>
      </c>
      <c r="AG16" s="61">
        <v>0</v>
      </c>
      <c r="AH16" s="61">
        <v>0</v>
      </c>
      <c r="AI16" s="61">
        <v>0</v>
      </c>
      <c r="AJ16" s="61">
        <v>0</v>
      </c>
      <c r="AK16" s="61">
        <v>0</v>
      </c>
      <c r="AL16" s="61">
        <v>0</v>
      </c>
      <c r="AM16" s="61">
        <v>0</v>
      </c>
      <c r="AN16" s="61">
        <v>0</v>
      </c>
      <c r="AO16" s="61">
        <v>0</v>
      </c>
      <c r="AP16" s="61">
        <v>0</v>
      </c>
      <c r="AQ16" s="61">
        <f t="shared" si="0"/>
        <v>17819544.310000006</v>
      </c>
      <c r="AT16" s="33"/>
      <c r="AU16" s="7"/>
      <c r="AV16" s="7"/>
    </row>
    <row r="17" spans="1:48" ht="33" customHeight="1">
      <c r="A17" s="32">
        <v>25</v>
      </c>
      <c r="B17" s="329" t="str">
        <f>VLOOKUP(A17,[3]bd_lista!A:C,3,FALSE)</f>
        <v>Ministerio de la Presidencia</v>
      </c>
      <c r="C17" s="330" t="str">
        <f>+VLOOKUP(A17,'[4]DISTRIBUCIÓN UCCF'!$A$7:$E$556,5,FALSE)</f>
        <v>ETC</v>
      </c>
      <c r="D17" s="61">
        <v>0</v>
      </c>
      <c r="E17" s="61">
        <v>0</v>
      </c>
      <c r="F17" s="61">
        <v>1981866.399999999</v>
      </c>
      <c r="G17" s="61">
        <v>66365.73000000001</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660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2048892.129999999</v>
      </c>
      <c r="AT17" s="33"/>
      <c r="AU17" s="7"/>
      <c r="AV17" s="7"/>
    </row>
    <row r="18" spans="1:48" ht="33" customHeight="1">
      <c r="A18" s="32">
        <v>30</v>
      </c>
      <c r="B18" s="329" t="str">
        <f>VLOOKUP(A18,[3]bd_lista!A:C,3,FALSE)</f>
        <v>Ministerio de Justicia y Transparencia Institucional</v>
      </c>
      <c r="C18" s="330" t="str">
        <f>+VLOOKUP(A18,'[4]DISTRIBUCIÓN UCCF'!$A$7:$E$556,5,FALSE)</f>
        <v>SGP</v>
      </c>
      <c r="D18" s="61">
        <v>0</v>
      </c>
      <c r="E18" s="61">
        <v>0</v>
      </c>
      <c r="F18" s="61">
        <v>0</v>
      </c>
      <c r="G18" s="61">
        <v>5937.84</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5937.84</v>
      </c>
      <c r="AT18" s="33"/>
    </row>
    <row r="19" spans="1:48" ht="33" customHeight="1">
      <c r="A19" s="32">
        <v>35</v>
      </c>
      <c r="B19" s="329" t="str">
        <f>VLOOKUP(A19,[3]bd_lista!A:C,3,FALSE)</f>
        <v>Ministerio de Economía y Finanzas Públicas</v>
      </c>
      <c r="C19" s="330" t="str">
        <f>+VLOOKUP(A19,'[4]DISTRIBUCIÓN UCCF'!$A$7:$E$556,5,FALSE)</f>
        <v>JRC</v>
      </c>
      <c r="D19" s="61">
        <v>0</v>
      </c>
      <c r="E19" s="61">
        <v>18884950.600000001</v>
      </c>
      <c r="F19" s="61">
        <v>0</v>
      </c>
      <c r="G19" s="61">
        <v>2267930.2999999998</v>
      </c>
      <c r="H19" s="61">
        <v>0</v>
      </c>
      <c r="I19" s="61">
        <v>0</v>
      </c>
      <c r="J19" s="61">
        <v>0</v>
      </c>
      <c r="K19" s="61">
        <v>0</v>
      </c>
      <c r="L19" s="61">
        <v>0</v>
      </c>
      <c r="M19" s="61">
        <v>0</v>
      </c>
      <c r="N19" s="61">
        <v>0</v>
      </c>
      <c r="O19" s="61">
        <v>0</v>
      </c>
      <c r="P19" s="61">
        <v>0</v>
      </c>
      <c r="Q19" s="61">
        <v>0</v>
      </c>
      <c r="R19" s="61">
        <v>0</v>
      </c>
      <c r="S19" s="61">
        <v>0</v>
      </c>
      <c r="T19" s="61">
        <v>39554.699999999997</v>
      </c>
      <c r="U19" s="61">
        <v>0</v>
      </c>
      <c r="V19" s="61">
        <v>0</v>
      </c>
      <c r="W19" s="61">
        <v>0</v>
      </c>
      <c r="X19" s="61">
        <v>0</v>
      </c>
      <c r="Y19" s="61">
        <v>0</v>
      </c>
      <c r="Z19" s="61">
        <v>18884950.595000003</v>
      </c>
      <c r="AA19" s="61">
        <v>0</v>
      </c>
      <c r="AB19" s="61">
        <v>0</v>
      </c>
      <c r="AC19" s="61">
        <v>0</v>
      </c>
      <c r="AD19" s="61">
        <v>0</v>
      </c>
      <c r="AE19" s="61">
        <v>0</v>
      </c>
      <c r="AF19" s="61">
        <v>0</v>
      </c>
      <c r="AG19" s="61">
        <v>0</v>
      </c>
      <c r="AH19" s="61">
        <v>0</v>
      </c>
      <c r="AI19" s="61">
        <v>1.03</v>
      </c>
      <c r="AJ19" s="61">
        <v>0</v>
      </c>
      <c r="AK19" s="61">
        <v>0</v>
      </c>
      <c r="AL19" s="61">
        <v>0</v>
      </c>
      <c r="AM19" s="61">
        <v>0</v>
      </c>
      <c r="AN19" s="61">
        <v>0</v>
      </c>
      <c r="AO19" s="61">
        <v>0</v>
      </c>
      <c r="AP19" s="61">
        <v>0</v>
      </c>
      <c r="AQ19" s="61">
        <f t="shared" si="0"/>
        <v>40077387.225000009</v>
      </c>
      <c r="AT19" s="33"/>
    </row>
    <row r="20" spans="1:48" ht="33" customHeight="1">
      <c r="A20" s="32">
        <v>41</v>
      </c>
      <c r="B20" s="329" t="str">
        <f>VLOOKUP(A20,[3]bd_lista!A:C,3,FALSE)</f>
        <v>Ministerio de Desarrollo Productivo y Economía Plural</v>
      </c>
      <c r="C20" s="330" t="str">
        <f>+VLOOKUP(A20,'[4]DISTRIBUCIÓN UCCF'!$A$7:$E$556,5,FALSE)</f>
        <v>VCK</v>
      </c>
      <c r="D20" s="61">
        <v>0</v>
      </c>
      <c r="E20" s="61">
        <v>0</v>
      </c>
      <c r="F20" s="61">
        <v>9257245.4299999997</v>
      </c>
      <c r="G20" s="61">
        <v>496220.73</v>
      </c>
      <c r="H20" s="61">
        <v>0</v>
      </c>
      <c r="I20" s="61">
        <v>0</v>
      </c>
      <c r="J20" s="61">
        <v>50</v>
      </c>
      <c r="K20" s="61">
        <v>3000000</v>
      </c>
      <c r="L20" s="61">
        <v>0</v>
      </c>
      <c r="M20" s="61">
        <v>0</v>
      </c>
      <c r="N20" s="61">
        <v>0</v>
      </c>
      <c r="O20" s="61">
        <v>0</v>
      </c>
      <c r="P20" s="61">
        <v>0</v>
      </c>
      <c r="Q20" s="61">
        <v>75.45</v>
      </c>
      <c r="R20" s="61">
        <v>4375.87</v>
      </c>
      <c r="S20" s="61">
        <v>0</v>
      </c>
      <c r="T20" s="61">
        <v>568222.81999999995</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13326190.299999999</v>
      </c>
      <c r="AT20" s="33"/>
    </row>
    <row r="21" spans="1:48" ht="33" customHeight="1">
      <c r="A21" s="32">
        <v>46</v>
      </c>
      <c r="B21" s="329" t="str">
        <f>VLOOKUP(A21,[3]bd_lista!A:C,3,FALSE)</f>
        <v>Ministerio de Salud y Deportes</v>
      </c>
      <c r="C21" s="330" t="str">
        <f>+VLOOKUP(A21,'[4]DISTRIBUCIÓN UCCF'!$A$7:$E$556,5,FALSE)</f>
        <v>YAP</v>
      </c>
      <c r="D21" s="61">
        <v>4072.08</v>
      </c>
      <c r="E21" s="61">
        <v>176304776</v>
      </c>
      <c r="F21" s="61">
        <v>10662478.279999999</v>
      </c>
      <c r="G21" s="61">
        <v>819572.27000000025</v>
      </c>
      <c r="H21" s="61">
        <v>0</v>
      </c>
      <c r="I21" s="61">
        <v>0</v>
      </c>
      <c r="J21" s="61">
        <v>150</v>
      </c>
      <c r="K21" s="61">
        <v>37185655.359999999</v>
      </c>
      <c r="L21" s="61">
        <v>0</v>
      </c>
      <c r="M21" s="61">
        <v>0</v>
      </c>
      <c r="N21" s="61">
        <v>664.98</v>
      </c>
      <c r="O21" s="61">
        <v>376698.86</v>
      </c>
      <c r="P21" s="61">
        <v>0</v>
      </c>
      <c r="Q21" s="61">
        <v>242.97</v>
      </c>
      <c r="R21" s="61">
        <v>0</v>
      </c>
      <c r="S21" s="61">
        <v>0</v>
      </c>
      <c r="T21" s="61">
        <v>0</v>
      </c>
      <c r="U21" s="61">
        <v>0</v>
      </c>
      <c r="V21" s="61">
        <v>0</v>
      </c>
      <c r="W21" s="61">
        <v>0</v>
      </c>
      <c r="X21" s="61">
        <v>0</v>
      </c>
      <c r="Y21" s="61">
        <v>48860326.659999996</v>
      </c>
      <c r="Z21" s="61">
        <v>176302000</v>
      </c>
      <c r="AA21" s="61">
        <v>0</v>
      </c>
      <c r="AB21" s="61">
        <v>0</v>
      </c>
      <c r="AC21" s="61">
        <v>0</v>
      </c>
      <c r="AD21" s="61">
        <v>50.01</v>
      </c>
      <c r="AE21" s="61">
        <v>190741044.62</v>
      </c>
      <c r="AF21" s="61">
        <v>0</v>
      </c>
      <c r="AG21" s="61">
        <v>0</v>
      </c>
      <c r="AH21" s="61">
        <v>0</v>
      </c>
      <c r="AI21" s="61">
        <v>0</v>
      </c>
      <c r="AJ21" s="61">
        <v>0</v>
      </c>
      <c r="AK21" s="61">
        <v>0</v>
      </c>
      <c r="AL21" s="61">
        <v>0</v>
      </c>
      <c r="AM21" s="61">
        <v>0</v>
      </c>
      <c r="AN21" s="61">
        <v>0</v>
      </c>
      <c r="AO21" s="61">
        <v>0</v>
      </c>
      <c r="AP21" s="61">
        <v>0</v>
      </c>
      <c r="AQ21" s="61">
        <f t="shared" si="0"/>
        <v>641257732.09000003</v>
      </c>
      <c r="AT21" s="33"/>
    </row>
    <row r="22" spans="1:48" ht="33" customHeight="1">
      <c r="A22" s="32">
        <v>47</v>
      </c>
      <c r="B22" s="329" t="str">
        <f>VLOOKUP(A22,[3]bd_lista!A:C,3,FALSE)</f>
        <v>Ministerio de Desarrollo Rural y Tierras</v>
      </c>
      <c r="C22" s="330" t="str">
        <f>+VLOOKUP(A22,'[4]DISTRIBUCIÓN UCCF'!$A$7:$E$556,5,FALSE)</f>
        <v>RCC</v>
      </c>
      <c r="D22" s="61">
        <v>257098.26</v>
      </c>
      <c r="E22" s="61">
        <v>0</v>
      </c>
      <c r="F22" s="61">
        <v>876965.91</v>
      </c>
      <c r="G22" s="61">
        <v>326009.38</v>
      </c>
      <c r="H22" s="61">
        <v>0</v>
      </c>
      <c r="I22" s="61">
        <v>0</v>
      </c>
      <c r="J22" s="61">
        <v>0</v>
      </c>
      <c r="K22" s="61">
        <v>1724800.4</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3184873.9499999997</v>
      </c>
      <c r="AT22" s="33"/>
    </row>
    <row r="23" spans="1:48" ht="33" customHeight="1">
      <c r="A23" s="32">
        <v>53</v>
      </c>
      <c r="B23" s="329" t="str">
        <f>VLOOKUP(A23,[3]bd_lista!A:C,3,FALSE)</f>
        <v>Ministerio de Culturas, Descolonización y Despatriarcalización</v>
      </c>
      <c r="C23" s="330" t="str">
        <f>+VLOOKUP(A23,'[4]DISTRIBUCIÓN UCCF'!$A$7:$E$556,5,FALSE)</f>
        <v>VHM</v>
      </c>
      <c r="D23" s="61">
        <v>0</v>
      </c>
      <c r="E23" s="61">
        <v>0</v>
      </c>
      <c r="F23" s="61">
        <v>0</v>
      </c>
      <c r="G23" s="61">
        <v>18303.439999999999</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18303.439999999999</v>
      </c>
      <c r="AT23" s="33"/>
    </row>
    <row r="24" spans="1:48" ht="33" customHeight="1">
      <c r="A24" s="32">
        <v>66</v>
      </c>
      <c r="B24" s="329" t="str">
        <f>VLOOKUP(A24,[3]bd_lista!A:C,3,FALSE)</f>
        <v>Ministerio de Planificación del Desarrollo</v>
      </c>
      <c r="C24" s="330" t="str">
        <f>+VLOOKUP(A24,'[4]DISTRIBUCIÓN UCCF'!$A$7:$E$556,5,FALSE)</f>
        <v>JVS</v>
      </c>
      <c r="D24" s="61">
        <v>0</v>
      </c>
      <c r="E24" s="61">
        <v>0</v>
      </c>
      <c r="F24" s="61">
        <v>4405</v>
      </c>
      <c r="G24" s="61">
        <v>67995.55</v>
      </c>
      <c r="H24" s="61">
        <v>0</v>
      </c>
      <c r="I24" s="61">
        <v>0</v>
      </c>
      <c r="J24" s="61">
        <v>0</v>
      </c>
      <c r="K24" s="61">
        <v>0</v>
      </c>
      <c r="L24" s="61">
        <v>0</v>
      </c>
      <c r="M24" s="61">
        <v>0</v>
      </c>
      <c r="N24" s="61">
        <v>0</v>
      </c>
      <c r="O24" s="61">
        <v>0</v>
      </c>
      <c r="P24" s="61">
        <v>0</v>
      </c>
      <c r="Q24" s="61">
        <v>0</v>
      </c>
      <c r="R24" s="61">
        <v>0</v>
      </c>
      <c r="S24" s="61">
        <v>0</v>
      </c>
      <c r="T24" s="61">
        <v>16592019.6</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16664420.15</v>
      </c>
      <c r="AT24" s="33"/>
    </row>
    <row r="25" spans="1:48" ht="33" customHeight="1">
      <c r="A25" s="32">
        <v>70</v>
      </c>
      <c r="B25" s="329" t="str">
        <f>VLOOKUP(A25,[3]bd_lista!A:C,3,FALSE)</f>
        <v>Ministerio de Trabajo, Empleo y Previsión Social</v>
      </c>
      <c r="C25" s="330" t="str">
        <f>+VLOOKUP(A25,'[4]DISTRIBUCIÓN UCCF'!$A$7:$E$556,5,FALSE)</f>
        <v>SGP</v>
      </c>
      <c r="D25" s="61">
        <v>0</v>
      </c>
      <c r="E25" s="61">
        <v>0</v>
      </c>
      <c r="F25" s="61">
        <v>715017</v>
      </c>
      <c r="G25" s="61">
        <v>7314.2900000000009</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96106</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818437.29</v>
      </c>
      <c r="AT25" s="33"/>
    </row>
    <row r="26" spans="1:48" ht="33" customHeight="1">
      <c r="A26" s="32">
        <v>76</v>
      </c>
      <c r="B26" s="329" t="str">
        <f>VLOOKUP(A26,[3]bd_lista!A:C,3,FALSE)</f>
        <v>Ministerio de Minería y Metalurgia</v>
      </c>
      <c r="C26" s="330" t="str">
        <f>+VLOOKUP(A26,'[4]DISTRIBUCIÓN UCCF'!$A$7:$E$556,5,FALSE)</f>
        <v>SGP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29" t="str">
        <f>VLOOKUP(A27,[3]bd_lista!A:C,3,FALSE)</f>
        <v>Ministerio de Hidrocarburos y Energías</v>
      </c>
      <c r="C27" s="330" t="str">
        <f>+VLOOKUP(A27,'[4]DISTRIBUCIÓN UCCF'!$A$7:$E$556,5,FALSE)</f>
        <v>YAP</v>
      </c>
      <c r="D27" s="61">
        <v>727644.01</v>
      </c>
      <c r="E27" s="61">
        <v>0</v>
      </c>
      <c r="F27" s="61">
        <v>244.82999999999998</v>
      </c>
      <c r="G27" s="61">
        <v>8520.25</v>
      </c>
      <c r="H27" s="61">
        <v>0</v>
      </c>
      <c r="I27" s="61">
        <v>0</v>
      </c>
      <c r="J27" s="61">
        <v>6767.51</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743176.6</v>
      </c>
      <c r="AT27" s="33"/>
    </row>
    <row r="28" spans="1:48" ht="33" customHeight="1">
      <c r="A28" s="32">
        <v>81</v>
      </c>
      <c r="B28" s="329" t="str">
        <f>VLOOKUP(A28,[3]bd_lista!A:C,3,FALSE)</f>
        <v>Ministerio de Obras Públicas, Servicios y Vivienda</v>
      </c>
      <c r="C28" s="330" t="str">
        <f>+VLOOKUP(A28,'[4]DISTRIBUCIÓN UCCF'!$A$7:$E$556,5,FALSE)</f>
        <v>GRH</v>
      </c>
      <c r="D28" s="61">
        <v>2115048.5</v>
      </c>
      <c r="E28" s="61">
        <v>0</v>
      </c>
      <c r="F28" s="61">
        <v>45322298.840000004</v>
      </c>
      <c r="G28" s="61">
        <v>124487.39</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918947.24</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48480781.970000006</v>
      </c>
      <c r="AT28" s="33"/>
    </row>
    <row r="29" spans="1:48" ht="33" customHeight="1">
      <c r="A29" s="32">
        <v>86</v>
      </c>
      <c r="B29" s="329" t="str">
        <f>VLOOKUP(A29,[3]bd_lista!A:C,3,FALSE)</f>
        <v>Ministerio de Medio Ambiente y Agua</v>
      </c>
      <c r="C29" s="330" t="str">
        <f>+VLOOKUP(A29,'[4]DISTRIBUCIÓN UCCF'!$A$7:$E$556,5,FALSE)</f>
        <v>MZC</v>
      </c>
      <c r="D29" s="61">
        <v>140894.04999999999</v>
      </c>
      <c r="E29" s="61">
        <v>1007813.14</v>
      </c>
      <c r="F29" s="61">
        <v>0</v>
      </c>
      <c r="G29" s="61">
        <v>2819767.37</v>
      </c>
      <c r="H29" s="61">
        <v>0</v>
      </c>
      <c r="I29" s="61">
        <v>0</v>
      </c>
      <c r="J29" s="61">
        <v>0</v>
      </c>
      <c r="K29" s="61">
        <v>1006797.22</v>
      </c>
      <c r="L29" s="61">
        <v>0</v>
      </c>
      <c r="M29" s="61">
        <v>0</v>
      </c>
      <c r="N29" s="61">
        <v>0</v>
      </c>
      <c r="O29" s="61">
        <v>0</v>
      </c>
      <c r="P29" s="61">
        <v>0</v>
      </c>
      <c r="Q29" s="61">
        <v>0</v>
      </c>
      <c r="R29" s="61">
        <v>0</v>
      </c>
      <c r="S29" s="61">
        <v>0</v>
      </c>
      <c r="T29" s="61">
        <v>0</v>
      </c>
      <c r="U29" s="61">
        <v>0</v>
      </c>
      <c r="V29" s="61">
        <v>0</v>
      </c>
      <c r="W29" s="61">
        <v>0</v>
      </c>
      <c r="X29" s="61">
        <v>0</v>
      </c>
      <c r="Y29" s="61">
        <v>0</v>
      </c>
      <c r="Z29" s="61">
        <v>865631.77540000004</v>
      </c>
      <c r="AA29" s="61">
        <v>0</v>
      </c>
      <c r="AB29" s="61">
        <v>50.01</v>
      </c>
      <c r="AC29" s="61">
        <v>0</v>
      </c>
      <c r="AD29" s="61">
        <v>100.02</v>
      </c>
      <c r="AE29" s="61">
        <v>13554522.870000001</v>
      </c>
      <c r="AF29" s="61">
        <v>0</v>
      </c>
      <c r="AG29" s="61">
        <v>0</v>
      </c>
      <c r="AH29" s="61">
        <v>0</v>
      </c>
      <c r="AI29" s="61">
        <v>0</v>
      </c>
      <c r="AJ29" s="61">
        <v>0</v>
      </c>
      <c r="AK29" s="61">
        <v>0</v>
      </c>
      <c r="AL29" s="61">
        <v>0</v>
      </c>
      <c r="AM29" s="61">
        <v>0</v>
      </c>
      <c r="AN29" s="61">
        <v>0</v>
      </c>
      <c r="AO29" s="61">
        <v>0</v>
      </c>
      <c r="AP29" s="61">
        <v>0</v>
      </c>
      <c r="AQ29" s="61">
        <f t="shared" si="0"/>
        <v>19395576.455400001</v>
      </c>
      <c r="AT29" s="33"/>
    </row>
    <row r="30" spans="1:48" ht="33" customHeight="1">
      <c r="A30" s="32" t="s">
        <v>539</v>
      </c>
      <c r="B30" s="329" t="str">
        <f>VLOOKUP(A30,[3]bd_lista!A:C,3,FALSE)</f>
        <v>Dirección General de Programación y Operaciones del Tesoro</v>
      </c>
      <c r="C30" s="330" t="str">
        <f>+VLOOKUP(A30,'[4]DISTRIBUCIÓN UCCF'!$A$7:$E$556,5,FALSE)</f>
        <v>GCM</v>
      </c>
      <c r="D30" s="61">
        <v>1818.3600000000001</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1818.3600000000001</v>
      </c>
      <c r="AT30" s="33"/>
    </row>
    <row r="31" spans="1:48" ht="33" customHeight="1">
      <c r="A31" s="32" t="s">
        <v>541</v>
      </c>
      <c r="B31" s="329" t="str">
        <f>VLOOKUP(A31,[3]bd_lista!A:C,3,FALSE)</f>
        <v>Dirección General de Programación y Operaciones del Tesoro</v>
      </c>
      <c r="C31" s="330" t="str">
        <f>+VLOOKUP(A31,'[4]DISTRIBUCIÓN UCCF'!$A$7:$E$556,5,FALSE)</f>
        <v>YAP</v>
      </c>
      <c r="D31" s="61">
        <v>310910193.77999997</v>
      </c>
      <c r="E31" s="61">
        <v>229716201.97000003</v>
      </c>
      <c r="F31" s="61">
        <v>588612021.80999994</v>
      </c>
      <c r="G31" s="61">
        <v>2747564.910000002</v>
      </c>
      <c r="H31" s="61">
        <v>0</v>
      </c>
      <c r="I31" s="61">
        <v>0</v>
      </c>
      <c r="J31" s="61">
        <v>0</v>
      </c>
      <c r="K31" s="61">
        <v>48522653.709999993</v>
      </c>
      <c r="L31" s="61">
        <v>0</v>
      </c>
      <c r="M31" s="61">
        <v>150</v>
      </c>
      <c r="N31" s="61">
        <v>0</v>
      </c>
      <c r="O31" s="61">
        <v>0</v>
      </c>
      <c r="P31" s="61">
        <v>0</v>
      </c>
      <c r="Q31" s="61">
        <v>172975000</v>
      </c>
      <c r="R31" s="61">
        <v>0</v>
      </c>
      <c r="S31" s="61">
        <v>350000000</v>
      </c>
      <c r="T31" s="61">
        <v>350692773.35000002</v>
      </c>
      <c r="U31" s="61">
        <v>0</v>
      </c>
      <c r="V31" s="61">
        <v>0</v>
      </c>
      <c r="W31" s="61">
        <v>0</v>
      </c>
      <c r="X31" s="61">
        <v>763769699.63999975</v>
      </c>
      <c r="Y31" s="61">
        <v>1595708.73</v>
      </c>
      <c r="Z31" s="61">
        <v>214364180.75100005</v>
      </c>
      <c r="AA31" s="61">
        <v>332970925.8624</v>
      </c>
      <c r="AB31" s="61">
        <v>0</v>
      </c>
      <c r="AC31" s="61">
        <v>0</v>
      </c>
      <c r="AD31" s="61">
        <v>0</v>
      </c>
      <c r="AE31" s="61">
        <v>0</v>
      </c>
      <c r="AF31" s="61">
        <v>0</v>
      </c>
      <c r="AG31" s="61">
        <v>0</v>
      </c>
      <c r="AH31" s="61">
        <v>0</v>
      </c>
      <c r="AI31" s="61">
        <v>0</v>
      </c>
      <c r="AJ31" s="61">
        <v>0</v>
      </c>
      <c r="AK31" s="61">
        <v>0</v>
      </c>
      <c r="AL31" s="61">
        <v>0</v>
      </c>
      <c r="AM31" s="61">
        <v>0.48000000000000015</v>
      </c>
      <c r="AN31" s="61">
        <v>0</v>
      </c>
      <c r="AO31" s="61">
        <v>0</v>
      </c>
      <c r="AP31" s="61">
        <v>0</v>
      </c>
      <c r="AQ31" s="61">
        <f t="shared" si="0"/>
        <v>3366877074.9934001</v>
      </c>
      <c r="AT31" s="33"/>
    </row>
    <row r="32" spans="1:48" ht="33" customHeight="1">
      <c r="A32" s="32" t="s">
        <v>542</v>
      </c>
      <c r="B32" s="329" t="str">
        <f>VLOOKUP(A32,[3]bd_lista!A:C,3,FALSE)</f>
        <v>Dirección General de Crédito Público</v>
      </c>
      <c r="C32" s="330" t="str">
        <f>+VLOOKUP(A32,'[4]DISTRIBUCIÓN UCCF'!$A$7:$E$556,5,FALSE)</f>
        <v>RCC</v>
      </c>
      <c r="D32" s="61">
        <v>0</v>
      </c>
      <c r="E32" s="61">
        <v>0</v>
      </c>
      <c r="F32" s="61">
        <v>0</v>
      </c>
      <c r="G32" s="61">
        <v>0</v>
      </c>
      <c r="H32" s="61">
        <v>0</v>
      </c>
      <c r="I32" s="61">
        <v>0</v>
      </c>
      <c r="J32" s="61">
        <v>1108721.3599999999</v>
      </c>
      <c r="K32" s="61">
        <v>920866388.38999999</v>
      </c>
      <c r="L32" s="61">
        <v>0</v>
      </c>
      <c r="M32" s="61">
        <v>0</v>
      </c>
      <c r="N32" s="61">
        <v>0</v>
      </c>
      <c r="O32" s="61">
        <v>0</v>
      </c>
      <c r="P32" s="61">
        <v>0</v>
      </c>
      <c r="Q32" s="61">
        <v>286116.79999999987</v>
      </c>
      <c r="R32" s="61">
        <v>0</v>
      </c>
      <c r="S32" s="61">
        <v>0</v>
      </c>
      <c r="T32" s="61">
        <v>55701107.659999996</v>
      </c>
      <c r="U32" s="61">
        <v>477387168.09999996</v>
      </c>
      <c r="V32" s="61">
        <v>38646716.109999999</v>
      </c>
      <c r="W32" s="61">
        <v>0</v>
      </c>
      <c r="X32" s="61">
        <v>0</v>
      </c>
      <c r="Y32" s="61">
        <v>0</v>
      </c>
      <c r="Z32" s="61">
        <v>0</v>
      </c>
      <c r="AA32" s="61">
        <v>0</v>
      </c>
      <c r="AB32" s="61">
        <v>0</v>
      </c>
      <c r="AC32" s="61">
        <v>0</v>
      </c>
      <c r="AD32" s="61">
        <v>0</v>
      </c>
      <c r="AE32" s="61">
        <v>745236980.56000006</v>
      </c>
      <c r="AF32" s="61">
        <v>0</v>
      </c>
      <c r="AG32" s="61">
        <v>0</v>
      </c>
      <c r="AH32" s="61">
        <v>17643.780000000002</v>
      </c>
      <c r="AI32" s="61">
        <v>0</v>
      </c>
      <c r="AJ32" s="61">
        <v>0</v>
      </c>
      <c r="AK32" s="61">
        <v>301417031.25999993</v>
      </c>
      <c r="AL32" s="61">
        <v>0</v>
      </c>
      <c r="AM32" s="61">
        <v>0</v>
      </c>
      <c r="AN32" s="61">
        <v>0</v>
      </c>
      <c r="AO32" s="61">
        <v>1189409.6399999999</v>
      </c>
      <c r="AP32" s="61">
        <v>0</v>
      </c>
      <c r="AQ32" s="61">
        <f t="shared" si="0"/>
        <v>2541857283.6599998</v>
      </c>
      <c r="AT32" s="33"/>
    </row>
    <row r="33" spans="1:46" ht="33" customHeight="1">
      <c r="A33" s="32" t="s">
        <v>544</v>
      </c>
      <c r="B33" s="329" t="str">
        <f>VLOOKUP(A33,[3]bd_lista!A:C,3,FALSE)</f>
        <v>Dirección General de Administración y Finanzas Territoriales</v>
      </c>
      <c r="C33" s="330" t="str">
        <f>+VLOOKUP(A33,'[4]DISTRIBUCIÓN UCCF'!$A$7:$E$556,5,FALSE)</f>
        <v>GRH</v>
      </c>
      <c r="D33" s="61">
        <v>0</v>
      </c>
      <c r="E33" s="61">
        <v>0</v>
      </c>
      <c r="F33" s="61">
        <v>0</v>
      </c>
      <c r="G33" s="61">
        <v>502431.75</v>
      </c>
      <c r="H33" s="61">
        <v>0</v>
      </c>
      <c r="I33" s="61">
        <v>0</v>
      </c>
      <c r="J33" s="61">
        <v>0</v>
      </c>
      <c r="K33" s="61">
        <v>4717301.6899999985</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5219733.4399999985</v>
      </c>
      <c r="AT33" s="33"/>
    </row>
    <row r="34" spans="1:46" ht="33" customHeight="1">
      <c r="A34" s="32" t="s">
        <v>546</v>
      </c>
      <c r="B34" s="329" t="str">
        <f>VLOOKUP(A34,[3]bd_lista!A:C,3,FALSE)</f>
        <v>Dirección General de Pensiones y Jubilaciones</v>
      </c>
      <c r="C34" s="330" t="str">
        <f>+VLOOKUP(A34,'[4]DISTRIBUCIÓN UCCF'!$A$7:$E$556,5,FALSE)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9" t="str">
        <f>VLOOKUP(A35,[3]bd_lista!A:C,3,FALSE)</f>
        <v>Orquesta Sinfónica Nacional</v>
      </c>
      <c r="C35" s="330" t="str">
        <f>+VLOOKUP(A35,'[4]DISTRIBUCIÓN UCCF'!$A$7:$E$556,5,FALSE)</f>
        <v>JVS</v>
      </c>
      <c r="D35" s="61">
        <v>0</v>
      </c>
      <c r="E35" s="61">
        <v>0</v>
      </c>
      <c r="F35" s="61">
        <v>21465</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21465</v>
      </c>
      <c r="AT35" s="33"/>
    </row>
    <row r="36" spans="1:46" ht="33" customHeight="1">
      <c r="A36" s="32">
        <v>109</v>
      </c>
      <c r="B36" s="329" t="str">
        <f>VLOOKUP(A36,[3]bd_lista!A:C,3,FALSE)</f>
        <v>Conservatorio Plurinacional de Musica</v>
      </c>
      <c r="C36" s="330" t="str">
        <f>+VLOOKUP(A36,'[4]DISTRIBUCIÓN UCCF'!$A$7:$E$556,5,FALSE)</f>
        <v>JVS</v>
      </c>
      <c r="D36" s="61">
        <v>0</v>
      </c>
      <c r="E36" s="61">
        <v>0</v>
      </c>
      <c r="F36" s="61">
        <v>101597.51999999999</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101597.51999999999</v>
      </c>
      <c r="AT36" s="33"/>
    </row>
    <row r="37" spans="1:46" ht="33" customHeight="1">
      <c r="A37" s="32">
        <v>111</v>
      </c>
      <c r="B37" s="329" t="str">
        <f>VLOOKUP(A37,[3]bd_lista!A:C,3,FALSE)</f>
        <v>Instituto Boliviano de la Ceguera</v>
      </c>
      <c r="C37" s="330" t="str">
        <f>+VLOOKUP(A37,'[4]DISTRIBUCIÓN UCCF'!$A$7:$E$556,5,FALSE)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9" t="str">
        <f>VLOOKUP(A38,[3]bd_lista!A:C,3,FALSE)</f>
        <v>Comité Nacional de la Persona con Discapacidad</v>
      </c>
      <c r="C38" s="330" t="str">
        <f>+VLOOKUP(A38,'[4]DISTRIBUCIÓN UCCF'!$A$7:$E$556,5,FALSE)</f>
        <v>GCM</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9" t="str">
        <f>VLOOKUP(A39,[3]bd_lista!A:C,3,FALSE)</f>
        <v>Dirección General de Aeronáutica Civil</v>
      </c>
      <c r="C39" s="330" t="str">
        <f>+VLOOKUP(A39,'[4]DISTRIBUCIÓN UCCF'!$A$7:$E$556,5,FALSE)</f>
        <v>MZC</v>
      </c>
      <c r="D39" s="61">
        <v>0</v>
      </c>
      <c r="E39" s="61">
        <v>1087638.53</v>
      </c>
      <c r="F39" s="61">
        <v>4733149.839999998</v>
      </c>
      <c r="G39" s="61">
        <v>0</v>
      </c>
      <c r="H39" s="61">
        <v>0</v>
      </c>
      <c r="I39" s="61">
        <v>0</v>
      </c>
      <c r="J39" s="61">
        <v>1950</v>
      </c>
      <c r="K39" s="61">
        <v>0</v>
      </c>
      <c r="L39" s="61">
        <v>0</v>
      </c>
      <c r="M39" s="61">
        <v>0</v>
      </c>
      <c r="N39" s="61">
        <v>0</v>
      </c>
      <c r="O39" s="61">
        <v>0</v>
      </c>
      <c r="P39" s="61">
        <v>0</v>
      </c>
      <c r="Q39" s="61">
        <v>0</v>
      </c>
      <c r="R39" s="61">
        <v>0</v>
      </c>
      <c r="S39" s="61">
        <v>0</v>
      </c>
      <c r="T39" s="61">
        <v>0</v>
      </c>
      <c r="U39" s="61">
        <v>0</v>
      </c>
      <c r="V39" s="61">
        <v>0</v>
      </c>
      <c r="W39" s="61">
        <v>0</v>
      </c>
      <c r="X39" s="61">
        <v>0</v>
      </c>
      <c r="Y39" s="61">
        <v>0</v>
      </c>
      <c r="Z39" s="61">
        <v>1087638.5254000002</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6910376.8953999989</v>
      </c>
      <c r="AT39" s="33"/>
    </row>
    <row r="40" spans="1:46" ht="33" customHeight="1">
      <c r="A40" s="32">
        <v>119</v>
      </c>
      <c r="B40" s="329" t="str">
        <f>VLOOKUP(A40,[3]bd_lista!A:C,3,FALSE)</f>
        <v>Agencia para el Des. de la Soc. de la Información en Bolivia</v>
      </c>
      <c r="C40" s="330" t="str">
        <f>+VLOOKUP(A40,'[4]DISTRIBUCIÓN UCCF'!$A$7:$E$556,5,FALSE)</f>
        <v>GCM</v>
      </c>
      <c r="D40" s="61">
        <v>0</v>
      </c>
      <c r="E40" s="61">
        <v>0</v>
      </c>
      <c r="F40" s="61">
        <v>0</v>
      </c>
      <c r="G40" s="61">
        <v>183.13</v>
      </c>
      <c r="H40" s="61">
        <v>0</v>
      </c>
      <c r="I40" s="61">
        <v>0</v>
      </c>
      <c r="J40" s="61">
        <v>150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333.13</v>
      </c>
      <c r="AT40" s="33"/>
    </row>
    <row r="41" spans="1:46" ht="33" customHeight="1">
      <c r="A41" s="32">
        <v>124</v>
      </c>
      <c r="B41" s="329" t="str">
        <f>VLOOKUP(A41,[3]bd_lista!A:C,3,FALSE)</f>
        <v>Academia Nacional de Ciencias</v>
      </c>
      <c r="C41" s="330" t="str">
        <f>+VLOOKUP(A41,'[4]DISTRIBUCIÓN UCCF'!$A$7:$E$556,5,FALSE)</f>
        <v>GRH</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9" t="str">
        <f>VLOOKUP(A42,[3]bd_lista!A:C,3,FALSE)</f>
        <v>Escuela de Gestión Pública Plurinacional</v>
      </c>
      <c r="C42" s="330" t="str">
        <f>+VLOOKUP(A42,'[4]DISTRIBUCIÓN UCCF'!$A$7:$E$556,5,FALSE)</f>
        <v>SGP</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29" t="str">
        <f>VLOOKUP(A43,[3]bd_lista!A:C,3,FALSE)</f>
        <v>Fondo de Financiamiento para la Minería</v>
      </c>
      <c r="C43" s="330" t="str">
        <f>+VLOOKUP(A43,'[4]DISTRIBUCIÓN UCCF'!$A$7:$E$556,5,FALSE)</f>
        <v>JVS</v>
      </c>
      <c r="D43" s="61">
        <v>0</v>
      </c>
      <c r="E43" s="61">
        <v>0</v>
      </c>
      <c r="F43" s="61">
        <v>0</v>
      </c>
      <c r="G43" s="61">
        <v>0</v>
      </c>
      <c r="H43" s="61">
        <v>0</v>
      </c>
      <c r="I43" s="61">
        <v>0</v>
      </c>
      <c r="J43" s="61">
        <v>0</v>
      </c>
      <c r="K43" s="61">
        <v>27927</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27927</v>
      </c>
      <c r="AT43" s="33"/>
    </row>
    <row r="44" spans="1:46" ht="33" customHeight="1">
      <c r="A44" s="32">
        <v>132</v>
      </c>
      <c r="B44" s="329" t="str">
        <f>VLOOKUP(A44,[3]bd_lista!A:C,3,FALSE)</f>
        <v>Servicio de Desarrollo de las Empresas Púb. Productivas</v>
      </c>
      <c r="C44" s="330" t="str">
        <f>+VLOOKUP(A44,'[4]DISTRIBUCIÓN UCCF'!$A$7:$E$556,5,FALSE)</f>
        <v>RCC</v>
      </c>
      <c r="D44" s="61">
        <v>0</v>
      </c>
      <c r="E44" s="61">
        <v>0</v>
      </c>
      <c r="F44" s="61">
        <v>15899006</v>
      </c>
      <c r="G44" s="61">
        <v>47837.05</v>
      </c>
      <c r="H44" s="61">
        <v>0</v>
      </c>
      <c r="I44" s="61">
        <v>0</v>
      </c>
      <c r="J44" s="61">
        <v>38744.910000000003</v>
      </c>
      <c r="K44" s="61">
        <v>52163.44</v>
      </c>
      <c r="L44" s="61">
        <v>0</v>
      </c>
      <c r="M44" s="61">
        <v>50</v>
      </c>
      <c r="N44" s="61">
        <v>59805.04</v>
      </c>
      <c r="O44" s="61">
        <v>0</v>
      </c>
      <c r="P44" s="61">
        <v>0</v>
      </c>
      <c r="Q44" s="61">
        <v>0</v>
      </c>
      <c r="R44" s="61">
        <v>0</v>
      </c>
      <c r="S44" s="61">
        <v>0</v>
      </c>
      <c r="T44" s="61">
        <v>0</v>
      </c>
      <c r="U44" s="61">
        <v>0</v>
      </c>
      <c r="V44" s="61">
        <v>0</v>
      </c>
      <c r="W44" s="61">
        <v>0</v>
      </c>
      <c r="X44" s="61">
        <v>0</v>
      </c>
      <c r="Y44" s="61">
        <v>24473251</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40570857.439999998</v>
      </c>
      <c r="AT44" s="33"/>
    </row>
    <row r="45" spans="1:46" ht="33" customHeight="1">
      <c r="A45" s="32">
        <v>133</v>
      </c>
      <c r="B45" s="329" t="str">
        <f>VLOOKUP(A45,[3]bd_lista!A:C,3,FALSE)</f>
        <v>Lotería Nacional de Beneficencia y Salubridad</v>
      </c>
      <c r="C45" s="330" t="str">
        <f>+VLOOKUP(A45,'[4]DISTRIBUCIÓN UCCF'!$A$7:$E$556,5,FALSE)</f>
        <v>YAP</v>
      </c>
      <c r="D45" s="61">
        <v>0</v>
      </c>
      <c r="E45" s="61">
        <v>0</v>
      </c>
      <c r="F45" s="61">
        <v>1392700.1400000001</v>
      </c>
      <c r="G45" s="61">
        <v>5010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1397710.1400000001</v>
      </c>
      <c r="AT45" s="33"/>
    </row>
    <row r="46" spans="1:46" ht="33" customHeight="1">
      <c r="A46" s="32">
        <v>134</v>
      </c>
      <c r="B46" s="329" t="str">
        <f>VLOOKUP(A46,[3]bd_lista!A:C,3,FALSE)</f>
        <v>Consejo Nacional de Vivienda Policial</v>
      </c>
      <c r="C46" s="330" t="str">
        <f>+VLOOKUP(A46,'[4]DISTRIBUCIÓN UCCF'!$A$7:$E$556,5,FALSE)</f>
        <v>MZC</v>
      </c>
      <c r="D46" s="61">
        <v>0</v>
      </c>
      <c r="E46" s="61">
        <v>0</v>
      </c>
      <c r="F46" s="61">
        <v>14646333.090000002</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14646333.090000002</v>
      </c>
      <c r="AT46" s="33"/>
    </row>
    <row r="47" spans="1:46" ht="33" customHeight="1">
      <c r="A47" s="32">
        <v>137</v>
      </c>
      <c r="B47" s="329" t="str">
        <f>VLOOKUP(A47,[3]bd_lista!A:C,3,FALSE)</f>
        <v>Comité Ejecutivo de la Universidad Boliviana</v>
      </c>
      <c r="C47" s="330" t="str">
        <f>+VLOOKUP(A47,'[4]DISTRIBUCIÓN UCCF'!$A$7:$E$556,5,FALSE)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864927.11</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864927.11</v>
      </c>
      <c r="AT47" s="33"/>
    </row>
    <row r="48" spans="1:46" ht="33" customHeight="1">
      <c r="A48" s="32">
        <v>138</v>
      </c>
      <c r="B48" s="329" t="str">
        <f>VLOOKUP(A48,[3]bd_lista!A:C,3,FALSE)</f>
        <v>Universidad Mayor Real y Pontificia de San Francisco Xavier</v>
      </c>
      <c r="C48" s="330" t="str">
        <f>+VLOOKUP(A48,'[4]DISTRIBUCIÓN UCCF'!$A$7:$E$556,5,FALSE)</f>
        <v>MZC</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9" t="str">
        <f>VLOOKUP(A49,[3]bd_lista!A:C,3,FALSE)</f>
        <v>Universidad Mayor de San Andrés</v>
      </c>
      <c r="C49" s="330" t="str">
        <f>+VLOOKUP(A49,'[4]DISTRIBUCIÓN UCCF'!$A$7:$E$556,5,FALSE)</f>
        <v>MZC</v>
      </c>
      <c r="D49" s="61">
        <v>0</v>
      </c>
      <c r="E49" s="61">
        <v>0</v>
      </c>
      <c r="F49" s="61">
        <v>0</v>
      </c>
      <c r="G49" s="61">
        <v>2572.06</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2572.06</v>
      </c>
      <c r="AT49" s="33"/>
    </row>
    <row r="50" spans="1:46" ht="33" customHeight="1">
      <c r="A50" s="32">
        <v>140</v>
      </c>
      <c r="B50" s="329" t="str">
        <f>VLOOKUP(A50,[3]bd_lista!A:C,3,FALSE)</f>
        <v>Universidad Pública de El Alto</v>
      </c>
      <c r="C50" s="330" t="str">
        <f>+VLOOKUP(A50,'[4]DISTRIBUCIÓN UCCF'!$A$7:$E$556,5,FALSE)</f>
        <v>MZC</v>
      </c>
      <c r="D50" s="61">
        <v>0</v>
      </c>
      <c r="E50" s="61">
        <v>0</v>
      </c>
      <c r="F50" s="61">
        <v>0</v>
      </c>
      <c r="G50" s="61">
        <v>18987.330000000002</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18987.330000000002</v>
      </c>
      <c r="AT50" s="33"/>
    </row>
    <row r="51" spans="1:46" ht="33" customHeight="1">
      <c r="A51" s="32">
        <v>141</v>
      </c>
      <c r="B51" s="329" t="str">
        <f>VLOOKUP(A51,[3]bd_lista!A:C,3,FALSE)</f>
        <v>Universidad Mayor de San Simón</v>
      </c>
      <c r="C51" s="330" t="str">
        <f>+VLOOKUP(A51,'[4]DISTRIBUCIÓN UCCF'!$A$7:$E$556,5,FALSE)</f>
        <v>MZC</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9" t="str">
        <f>VLOOKUP(A52,[3]bd_lista!A:C,3,FALSE)</f>
        <v>Universidad Técnica de Oruro</v>
      </c>
      <c r="C52" s="330" t="str">
        <f>+VLOOKUP(A52,'[4]DISTRIBUCIÓN UCCF'!$A$7:$E$556,5,FALSE)</f>
        <v>MZC</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9" t="str">
        <f>VLOOKUP(A53,[3]bd_lista!A:C,3,FALSE)</f>
        <v>Universidad Autónoma Tomás Frías</v>
      </c>
      <c r="C53" s="330" t="str">
        <f>+VLOOKUP(A53,'[4]DISTRIBUCIÓN UCCF'!$A$7:$E$556,5,FALSE)</f>
        <v>MZC</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9" t="str">
        <f>VLOOKUP(A54,[3]bd_lista!A:C,3,FALSE)</f>
        <v>Universidad Nacional Siglo XX</v>
      </c>
      <c r="C54" s="330" t="str">
        <f>+VLOOKUP(A54,'[4]DISTRIBUCIÓN UCCF'!$A$7:$E$556,5,FALSE)</f>
        <v>MZC</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9" t="str">
        <f>VLOOKUP(A55,[3]bd_lista!A:C,3,FALSE)</f>
        <v>Universidad Autónoma Juan Misael Saracho</v>
      </c>
      <c r="C55" s="330" t="str">
        <f>+VLOOKUP(A55,'[4]DISTRIBUCIÓN UCCF'!$A$7:$E$556,5,FALSE)</f>
        <v>MZC</v>
      </c>
      <c r="D55" s="61">
        <v>0</v>
      </c>
      <c r="E55" s="61">
        <v>0</v>
      </c>
      <c r="F55" s="61">
        <v>0</v>
      </c>
      <c r="G55" s="61">
        <v>1530.98</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1530.98</v>
      </c>
      <c r="AT55" s="33"/>
    </row>
    <row r="56" spans="1:46" ht="33" customHeight="1">
      <c r="A56" s="32">
        <v>146</v>
      </c>
      <c r="B56" s="329" t="str">
        <f>VLOOKUP(A56,[3]bd_lista!A:C,3,FALSE)</f>
        <v>Universidad Autónoma Gabriel René Moreno</v>
      </c>
      <c r="C56" s="330" t="str">
        <f>+VLOOKUP(A56,'[4]DISTRIBUCIÓN UCCF'!$A$7:$E$556,5,FALSE)</f>
        <v>MZC</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9" t="str">
        <f>VLOOKUP(A57,[3]bd_lista!A:C,3,FALSE)</f>
        <v>Universidad Autónoma del Beni José Ballivián</v>
      </c>
      <c r="C57" s="330" t="str">
        <f>+VLOOKUP(A57,'[4]DISTRIBUCIÓN UCCF'!$A$7:$E$556,5,FALSE)</f>
        <v>MZC</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9" t="str">
        <f>VLOOKUP(A58,[3]bd_lista!A:C,3,FALSE)</f>
        <v>Universidad Amazónica de Pando</v>
      </c>
      <c r="C58" s="330" t="str">
        <f>+VLOOKUP(A58,'[4]DISTRIBUCIÓN UCCF'!$A$7:$E$556,5,FALSE)</f>
        <v>MZC</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9" t="str">
        <f>VLOOKUP(A59,[3]bd_lista!A:C,3,FALSE)</f>
        <v>Proyecto Sucre Ciudad Universitaria</v>
      </c>
      <c r="C59" s="330" t="str">
        <f>+VLOOKUP(A59,'[4]DISTRIBUCIÓN UCCF'!$A$7:$E$556,5,FALSE)</f>
        <v>JVS</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29" t="str">
        <f>VLOOKUP(A60,[3]bd_lista!A:C,3,FALSE)</f>
        <v>Servicio Plurinacional de Defensa Pública</v>
      </c>
      <c r="C60" s="330" t="str">
        <f>+VLOOKUP(A60,'[4]DISTRIBUCIÓN UCCF'!$A$7:$E$556,5,FALSE)</f>
        <v>ETC</v>
      </c>
      <c r="D60" s="61">
        <v>0</v>
      </c>
      <c r="E60" s="61">
        <v>0</v>
      </c>
      <c r="F60" s="61">
        <v>0</v>
      </c>
      <c r="G60" s="61">
        <v>414.88</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414.88</v>
      </c>
      <c r="AT60" s="33"/>
    </row>
    <row r="61" spans="1:46" ht="33" customHeight="1">
      <c r="A61" s="32">
        <v>153</v>
      </c>
      <c r="B61" s="329" t="str">
        <f>VLOOKUP(A61,[3]bd_lista!A:C,3,FALSE)</f>
        <v>Observatorio Plurinacional de la Calidad  Educativa</v>
      </c>
      <c r="C61" s="330" t="str">
        <f>+VLOOKUP(A61,'[4]DISTRIBUCIÓN UCCF'!$A$7:$E$556,5,FALSE)</f>
        <v>MZC</v>
      </c>
      <c r="D61" s="61">
        <v>0</v>
      </c>
      <c r="E61" s="61">
        <v>0</v>
      </c>
      <c r="F61" s="61">
        <v>0</v>
      </c>
      <c r="G61" s="61">
        <v>2058.56</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2058.56</v>
      </c>
      <c r="AT61" s="33"/>
    </row>
    <row r="62" spans="1:46" ht="33" customHeight="1">
      <c r="A62" s="32">
        <v>154</v>
      </c>
      <c r="B62" s="329" t="str">
        <f>VLOOKUP(A62,[3]bd_lista!A:C,3,FALSE)</f>
        <v>Museo Nacional de Historia Natural</v>
      </c>
      <c r="C62" s="330" t="str">
        <f>+VLOOKUP(A62,'[4]DISTRIBUCIÓN UCCF'!$A$7:$E$556,5,FALSE)</f>
        <v>MZC</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29" t="str">
        <f>VLOOKUP(A63,[3]bd_lista!A:C,3,FALSE)</f>
        <v>Dirección del Notariado Plurinacional</v>
      </c>
      <c r="C63" s="330" t="str">
        <f>+VLOOKUP(A63,'[4]DISTRIBUCIÓN UCCF'!$A$7:$E$556,5,FALSE)</f>
        <v>SGP</v>
      </c>
      <c r="D63" s="61">
        <v>0</v>
      </c>
      <c r="E63" s="61">
        <v>0</v>
      </c>
      <c r="F63" s="61">
        <v>0</v>
      </c>
      <c r="G63" s="61">
        <v>2322.2199999999998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5101335</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5103657.22</v>
      </c>
      <c r="AT63" s="33"/>
    </row>
    <row r="64" spans="1:46" ht="33" customHeight="1">
      <c r="A64" s="32">
        <v>156</v>
      </c>
      <c r="B64" s="329" t="str">
        <f>VLOOKUP(A64,[3]bd_lista!A:C,3,FALSE)</f>
        <v>Servicio Plurinacional de Asistencia a la Víctima</v>
      </c>
      <c r="C64" s="330" t="str">
        <f>+VLOOKUP(A64,'[4]DISTRIBUCIÓN UCCF'!$A$7:$E$556,5,FALSE)</f>
        <v>SGP</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29" t="str">
        <f>VLOOKUP(A65,[3]bd_lista!A:C,3,FALSE)</f>
        <v>Servicio para la Prevención de la Tortura</v>
      </c>
      <c r="C65" s="330">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9" t="str">
        <f>VLOOKUP(A66,[3]bd_lista!A:C,3,FALSE)</f>
        <v>OficinaTécnica para el Fortalecimiento de la Empresa Pública</v>
      </c>
      <c r="C66" s="330" t="str">
        <f>+VLOOKUP(A66,'[4]DISTRIBUCIÓN UCCF'!$A$7:$E$556,5,FALSE)</f>
        <v>SGP</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9" t="str">
        <f>VLOOKUP(A67,[3]bd_lista!A:C,3,FALSE)</f>
        <v>Agencia Nacional de Hidrocarburos</v>
      </c>
      <c r="C67" s="330" t="str">
        <f>+VLOOKUP(A67,'[4]DISTRIBUCIÓN UCCF'!$A$7:$E$556,5,FALSE)</f>
        <v>RCC</v>
      </c>
      <c r="D67" s="61">
        <v>0</v>
      </c>
      <c r="E67" s="61">
        <v>0</v>
      </c>
      <c r="F67" s="61">
        <v>2202827.7000000002</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2202827.7000000002</v>
      </c>
      <c r="AT67" s="33"/>
    </row>
    <row r="68" spans="1:46" ht="33" customHeight="1">
      <c r="A68" s="32">
        <v>169</v>
      </c>
      <c r="B68" s="329" t="str">
        <f>VLOOKUP(A68,[3]bd_lista!A:C,3,FALSE)</f>
        <v>Autoridad General de Impugnación Tributaria</v>
      </c>
      <c r="C68" s="330" t="e">
        <f>+VLOOKUP(A68,'[4]DISTRIBUCIÓN UCCF'!$A$7:$E$556,5,FALSE)</f>
        <v>#REF!</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29" t="str">
        <f>VLOOKUP(A69,[3]bd_lista!A:C,3,FALSE)</f>
        <v>Escuela Militar de Ingeniería</v>
      </c>
      <c r="C69" s="330" t="str">
        <f>+VLOOKUP(A69,'[4]DISTRIBUCIÓN UCCF'!$A$7:$E$556,5,FALSE)</f>
        <v>MZC</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9" t="str">
        <f>VLOOKUP(A70,[3]bd_lista!A:C,3,FALSE)</f>
        <v>Centro de Investigación Agrícola Tropical</v>
      </c>
      <c r="C70" s="330">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9" t="str">
        <f>VLOOKUP(A71,[3]bd_lista!A:C,3,FALSE)</f>
        <v>Autoridad Jurisdiccional Administrativa Minera</v>
      </c>
      <c r="C71" s="330" t="str">
        <f>+VLOOKUP(A71,'[4]DISTRIBUCIÓN UCCF'!$A$7:$E$556,5,FALSE)</f>
        <v>VCK</v>
      </c>
      <c r="D71" s="61">
        <v>0</v>
      </c>
      <c r="E71" s="61">
        <v>0</v>
      </c>
      <c r="F71" s="61">
        <v>0</v>
      </c>
      <c r="G71" s="61">
        <v>2522</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2522</v>
      </c>
      <c r="AT71" s="33"/>
    </row>
    <row r="72" spans="1:46" ht="33" customHeight="1">
      <c r="A72" s="32">
        <v>192</v>
      </c>
      <c r="B72" s="329" t="str">
        <f>VLOOKUP(A72,[3]bd_lista!A:C,3,FALSE)</f>
        <v>Servicio al Mejoramiento de la Navegación Amazónica</v>
      </c>
      <c r="C72" s="330" t="str">
        <f>+VLOOKUP(A72,'[4]DISTRIBUCIÓN UCCF'!$A$7:$E$556,5,FALSE)</f>
        <v>VHM</v>
      </c>
      <c r="D72" s="61">
        <v>0</v>
      </c>
      <c r="E72" s="61">
        <v>0</v>
      </c>
      <c r="F72" s="61">
        <v>564215</v>
      </c>
      <c r="G72" s="61">
        <v>50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564265</v>
      </c>
      <c r="AT72" s="33"/>
    </row>
    <row r="73" spans="1:46" ht="33" customHeight="1">
      <c r="A73" s="32">
        <v>197</v>
      </c>
      <c r="B73" s="329" t="str">
        <f>VLOOKUP(A73,[3]bd_lista!A:C,3,FALSE)</f>
        <v>DIRECCIÓN ESTRATÉGICA DE REIVINDICACION MARÍTIMA, SILALA Y RECURSOS HÍDRICOS INTERNACIONALES</v>
      </c>
      <c r="C73" s="330" t="str">
        <f>+VLOOKUP(A73,'[4]DISTRIBUCIÓN UCCF'!$A$7:$E$556,5,FALSE)</f>
        <v>GRH</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29" t="str">
        <f>VLOOKUP(A74,[3]bd_lista!A:C,3,FALSE)</f>
        <v>Registro Único para la Administración Tributaria Municipal</v>
      </c>
      <c r="C74" s="330" t="str">
        <f>+VLOOKUP(A74,'[4]DISTRIBUCIÓN UCCF'!$A$7:$E$556,5,FALSE)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29" t="str">
        <f>VLOOKUP(A75,[3]bd_lista!A:C,3,FALSE)</f>
        <v>Agencia para el Des. de las Macroreg. y Zonas Fronterizas</v>
      </c>
      <c r="C75" s="330" t="str">
        <f>+VLOOKUP(A75,'[4]DISTRIBUCIÓN UCCF'!$A$7:$E$556,5,FALSE)</f>
        <v>JVS</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29" t="str">
        <f>VLOOKUP(A76,[3]bd_lista!A:C,3,FALSE)</f>
        <v>Autoridad de Supervisión del Sistema Financiero</v>
      </c>
      <c r="C76" s="330" t="str">
        <f>+VLOOKUP(A76,'[4]DISTRIBUCIÓN UCCF'!$A$7:$E$556,5,FALSE)</f>
        <v>VCK</v>
      </c>
      <c r="D76" s="61">
        <v>0</v>
      </c>
      <c r="E76" s="61">
        <v>0</v>
      </c>
      <c r="F76" s="61">
        <v>176.04</v>
      </c>
      <c r="G76" s="61">
        <v>2188.9300000000003</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2364.9700000000003</v>
      </c>
      <c r="AT76" s="33"/>
    </row>
    <row r="77" spans="1:46" ht="33" customHeight="1">
      <c r="A77" s="32">
        <v>206</v>
      </c>
      <c r="B77" s="329" t="str">
        <f>VLOOKUP(A77,[3]bd_lista!A:C,3,FALSE)</f>
        <v>Instituto Nacional de Estadística</v>
      </c>
      <c r="C77" s="330" t="str">
        <f>+VLOOKUP(A77,'[4]DISTRIBUCIÓN UCCF'!$A$7:$E$556,5,FALSE)</f>
        <v>SGP</v>
      </c>
      <c r="D77" s="61">
        <v>0</v>
      </c>
      <c r="E77" s="61">
        <v>22063965.690000001</v>
      </c>
      <c r="F77" s="61">
        <v>0</v>
      </c>
      <c r="G77" s="61">
        <v>4764.3099999999995</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22063965.695800003</v>
      </c>
      <c r="AA77" s="61">
        <v>0</v>
      </c>
      <c r="AB77" s="61">
        <v>0</v>
      </c>
      <c r="AC77" s="61">
        <v>0</v>
      </c>
      <c r="AD77" s="61">
        <v>50.01</v>
      </c>
      <c r="AE77" s="61">
        <v>0</v>
      </c>
      <c r="AF77" s="61">
        <v>0</v>
      </c>
      <c r="AG77" s="61">
        <v>0</v>
      </c>
      <c r="AH77" s="61">
        <v>0</v>
      </c>
      <c r="AI77" s="61">
        <v>0</v>
      </c>
      <c r="AJ77" s="61">
        <v>0</v>
      </c>
      <c r="AK77" s="61">
        <v>0</v>
      </c>
      <c r="AL77" s="61">
        <v>0</v>
      </c>
      <c r="AM77" s="61">
        <v>0</v>
      </c>
      <c r="AN77" s="61">
        <v>0</v>
      </c>
      <c r="AO77" s="61">
        <v>0</v>
      </c>
      <c r="AP77" s="61">
        <v>0</v>
      </c>
      <c r="AQ77" s="61">
        <f t="shared" ref="AQ77:AQ140" si="1">SUM(D77:AP77)</f>
        <v>44132745.705800004</v>
      </c>
      <c r="AT77" s="33"/>
    </row>
    <row r="78" spans="1:46" ht="33" customHeight="1">
      <c r="A78" s="32">
        <v>210</v>
      </c>
      <c r="B78" s="329" t="str">
        <f>VLOOKUP(A78,[3]bd_lista!A:C,3,FALSE)</f>
        <v>Unidad de Análisis de Políticas Sociales y Económicas</v>
      </c>
      <c r="C78" s="330" t="str">
        <f>+VLOOKUP(A78,'[4]DISTRIBUCIÓN UCCF'!$A$7:$E$556,5,FALSE)</f>
        <v>GRH</v>
      </c>
      <c r="D78" s="61">
        <v>0</v>
      </c>
      <c r="E78" s="61">
        <v>0</v>
      </c>
      <c r="F78" s="61">
        <v>0</v>
      </c>
      <c r="G78" s="61">
        <v>0</v>
      </c>
      <c r="H78" s="61">
        <v>0</v>
      </c>
      <c r="I78" s="61">
        <v>0</v>
      </c>
      <c r="J78" s="61">
        <v>0</v>
      </c>
      <c r="K78" s="61">
        <v>0</v>
      </c>
      <c r="L78" s="61">
        <v>0</v>
      </c>
      <c r="M78" s="61">
        <v>0</v>
      </c>
      <c r="N78" s="61">
        <v>0</v>
      </c>
      <c r="O78" s="61">
        <v>1071</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1071</v>
      </c>
      <c r="AT78" s="33"/>
    </row>
    <row r="79" spans="1:46" ht="33" customHeight="1">
      <c r="A79" s="32">
        <v>212</v>
      </c>
      <c r="B79" s="329" t="str">
        <f>VLOOKUP(A79,[3]bd_lista!A:C,3,FALSE)</f>
        <v>Instituto Nacional de Reforma Agraria</v>
      </c>
      <c r="C79" s="330" t="str">
        <f>+VLOOKUP(A79,'[4]DISTRIBUCIÓN UCCF'!$A$7:$E$556,5,FALSE)</f>
        <v>JRC</v>
      </c>
      <c r="D79" s="61">
        <v>0</v>
      </c>
      <c r="E79" s="61">
        <v>0</v>
      </c>
      <c r="F79" s="61">
        <v>0</v>
      </c>
      <c r="G79" s="61">
        <v>48226.18</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48226.18</v>
      </c>
      <c r="AT79" s="33"/>
    </row>
    <row r="80" spans="1:46" ht="33" customHeight="1">
      <c r="A80" s="32">
        <v>213</v>
      </c>
      <c r="B80" s="329" t="str">
        <f>VLOOKUP(A80,[3]bd_lista!A:C,3,FALSE)</f>
        <v>Servicio Nacional de Meteorología e Hidrología</v>
      </c>
      <c r="C80" s="330" t="str">
        <f>+VLOOKUP(A80,'[4]DISTRIBUCIÓN UCCF'!$A$7:$E$556,5,FALSE)</f>
        <v>VHM</v>
      </c>
      <c r="D80" s="61">
        <v>0</v>
      </c>
      <c r="E80" s="61">
        <v>0</v>
      </c>
      <c r="F80" s="61">
        <v>0</v>
      </c>
      <c r="G80" s="61">
        <v>3900.4700000000003</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3900.4700000000003</v>
      </c>
      <c r="AT80" s="33"/>
    </row>
    <row r="81" spans="1:46" ht="33" customHeight="1">
      <c r="A81" s="32">
        <v>221</v>
      </c>
      <c r="B81" s="329" t="str">
        <f>VLOOKUP(A81,[3]bd_lista!A:C,3,FALSE)</f>
        <v>Serv. Nal. de Reg. y Control de la Comer. de Minerales y Metales</v>
      </c>
      <c r="C81" s="330" t="str">
        <f>+VLOOKUP(A81,'[4]DISTRIBUCIÓN UCCF'!$A$7:$E$556,5,FALSE)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9" t="str">
        <f>VLOOKUP(A82,[3]bd_lista!A:C,3,FALSE)</f>
        <v>Instituto Nacional de Innovación Agropecuaria y Forestal</v>
      </c>
      <c r="C82" s="330" t="str">
        <f>+VLOOKUP(A82,'[4]DISTRIBUCIÓN UCCF'!$A$7:$E$556,5,FALSE)</f>
        <v>YAP</v>
      </c>
      <c r="D82" s="61">
        <v>0</v>
      </c>
      <c r="E82" s="61">
        <v>0</v>
      </c>
      <c r="F82" s="61">
        <v>2459417.6800000002</v>
      </c>
      <c r="G82" s="61">
        <v>573239.18999999994</v>
      </c>
      <c r="H82" s="61">
        <v>0</v>
      </c>
      <c r="I82" s="61">
        <v>0</v>
      </c>
      <c r="J82" s="61">
        <v>0</v>
      </c>
      <c r="K82" s="61">
        <v>0</v>
      </c>
      <c r="L82" s="61">
        <v>0</v>
      </c>
      <c r="M82" s="61">
        <v>0</v>
      </c>
      <c r="N82" s="61">
        <v>6565.75</v>
      </c>
      <c r="O82" s="61">
        <v>0</v>
      </c>
      <c r="P82" s="61">
        <v>0</v>
      </c>
      <c r="Q82" s="61">
        <v>0</v>
      </c>
      <c r="R82" s="61">
        <v>2177.92</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3041400.54</v>
      </c>
      <c r="AT82" s="33"/>
    </row>
    <row r="83" spans="1:46" ht="33" customHeight="1">
      <c r="A83" s="32">
        <v>223</v>
      </c>
      <c r="B83" s="329" t="str">
        <f>VLOOKUP(A83,[3]bd_lista!A:C,3,FALSE)</f>
        <v>Fondo Nacional de Desarrollo Forestal</v>
      </c>
      <c r="C83" s="330" t="str">
        <f>+VLOOKUP(A83,'[4]DISTRIBUCIÓN UCCF'!$A$7:$E$556,5,FALSE)</f>
        <v>MZC</v>
      </c>
      <c r="D83" s="61">
        <v>0</v>
      </c>
      <c r="E83" s="61">
        <v>0</v>
      </c>
      <c r="F83" s="61">
        <v>4627859.87</v>
      </c>
      <c r="G83" s="61">
        <v>465</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4628324.87</v>
      </c>
      <c r="AT83" s="33"/>
    </row>
    <row r="84" spans="1:46" ht="33" customHeight="1">
      <c r="A84" s="32">
        <v>224</v>
      </c>
      <c r="B84" s="329" t="str">
        <f>VLOOKUP(A84,[3]bd_lista!A:C,3,FALSE)</f>
        <v>Insumos Bolivia</v>
      </c>
      <c r="C84" s="330" t="str">
        <f>+VLOOKUP(A84,'[4]DISTRIBUCIÓN UCCF'!$A$7:$E$556,5,FALSE)</f>
        <v>JVS</v>
      </c>
      <c r="D84" s="61">
        <v>0</v>
      </c>
      <c r="E84" s="61">
        <v>0</v>
      </c>
      <c r="F84" s="61">
        <v>0</v>
      </c>
      <c r="G84" s="61">
        <v>500371</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500371</v>
      </c>
      <c r="AT84" s="33"/>
    </row>
    <row r="85" spans="1:46" ht="33" customHeight="1">
      <c r="A85" s="32">
        <v>225</v>
      </c>
      <c r="B85" s="329" t="str">
        <f>VLOOKUP(A85,[3]bd_lista!A:C,3,FALSE)</f>
        <v>Serv. Nal. para la Sostenibilidad en Saneamiento Básico</v>
      </c>
      <c r="C85" s="330" t="str">
        <f>+VLOOKUP(A85,'[4]DISTRIBUCIÓN UCCF'!$A$7:$E$556,5,FALSE)</f>
        <v>JVS</v>
      </c>
      <c r="D85" s="61">
        <v>0</v>
      </c>
      <c r="E85" s="61">
        <v>0</v>
      </c>
      <c r="F85" s="61">
        <v>800000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800000</v>
      </c>
      <c r="AT85" s="33"/>
    </row>
    <row r="86" spans="1:46" ht="33" customHeight="1">
      <c r="A86" s="32">
        <v>226</v>
      </c>
      <c r="B86" s="329" t="str">
        <f>VLOOKUP(A86,[3]bd_lista!A:C,3,FALSE)</f>
        <v>Servicio Estatal de Autonomías</v>
      </c>
      <c r="C86" s="330" t="str">
        <f>+VLOOKUP(A86,'[4]DISTRIBUCIÓN UCCF'!$A$7:$E$556,5,FALSE)</f>
        <v>VHM</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29" t="str">
        <f>VLOOKUP(A87,[3]bd_lista!A:C,3,FALSE)</f>
        <v>Zona Franca Comercial e Industrial de Cobija</v>
      </c>
      <c r="C87" s="330" t="str">
        <f>+VLOOKUP(A87,'[4]DISTRIBUCIÓN UCCF'!$A$7:$E$556,5,FALSE)</f>
        <v>VHM</v>
      </c>
      <c r="D87" s="61">
        <v>0</v>
      </c>
      <c r="E87" s="61">
        <v>0</v>
      </c>
      <c r="F87" s="61">
        <v>22881.1</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22881.1</v>
      </c>
      <c r="AT87" s="33"/>
    </row>
    <row r="88" spans="1:46" ht="33" customHeight="1">
      <c r="A88" s="32">
        <v>234</v>
      </c>
      <c r="B88" s="329" t="str">
        <f>VLOOKUP(A88,[3]bd_lista!A:C,3,FALSE)</f>
        <v xml:space="preserve">Servicio Geológico Minero </v>
      </c>
      <c r="C88" s="330" t="str">
        <f>+VLOOKUP(A88,'[4]DISTRIBUCIÓN UCCF'!$A$7:$E$556,5,FALSE)</f>
        <v>SGP</v>
      </c>
      <c r="D88" s="61">
        <v>0</v>
      </c>
      <c r="E88" s="61">
        <v>0</v>
      </c>
      <c r="F88" s="61">
        <v>0</v>
      </c>
      <c r="G88" s="61">
        <v>2217.85</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2217.85</v>
      </c>
      <c r="AT88" s="33"/>
    </row>
    <row r="89" spans="1:46" ht="33" customHeight="1">
      <c r="A89" s="32">
        <v>243</v>
      </c>
      <c r="B89" s="329" t="str">
        <f>VLOOKUP(A89,[3]bd_lista!A:C,3,FALSE)</f>
        <v>Servicio Nacional de Hidrografía Naval</v>
      </c>
      <c r="C89" s="330" t="str">
        <f>+VLOOKUP(A89,'[4]DISTRIBUCIÓN UCCF'!$A$7:$E$556,5,FALSE)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9" t="str">
        <f>VLOOKUP(A90,[3]bd_lista!A:C,3,FALSE)</f>
        <v>Servicio Nacional de Aerofotogrametría</v>
      </c>
      <c r="C90" s="330" t="str">
        <f>+VLOOKUP(A90,'[4]DISTRIBUCIÓN UCCF'!$A$7:$E$556,5,FALSE)</f>
        <v>JRC</v>
      </c>
      <c r="D90" s="61">
        <v>0</v>
      </c>
      <c r="E90" s="61">
        <v>0</v>
      </c>
      <c r="F90" s="61">
        <v>0</v>
      </c>
      <c r="G90" s="61">
        <v>205494</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205494</v>
      </c>
      <c r="AT90" s="33"/>
    </row>
    <row r="91" spans="1:46" ht="33" customHeight="1">
      <c r="A91" s="32">
        <v>245</v>
      </c>
      <c r="B91" s="329" t="str">
        <f>VLOOKUP(A91,[3]bd_lista!A:C,3,FALSE)</f>
        <v>Servicio Geodésico de Mapas</v>
      </c>
      <c r="C91" s="330" t="str">
        <f>+VLOOKUP(A91,'[4]DISTRIBUCIÓN UCCF'!$A$7:$E$556,5,FALSE)</f>
        <v>JRC</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9" t="str">
        <f>VLOOKUP(A92,[3]bd_lista!A:C,3,FALSE)</f>
        <v>Central de Abastecimiento y Suministros de Salud</v>
      </c>
      <c r="C92" s="330" t="str">
        <f>+VLOOKUP(A92,'[4]DISTRIBUCIÓN UCCF'!$A$7:$E$556,5,FALSE)</f>
        <v>YAP</v>
      </c>
      <c r="D92" s="61">
        <v>0</v>
      </c>
      <c r="E92" s="61">
        <v>0</v>
      </c>
      <c r="F92" s="61">
        <v>10</v>
      </c>
      <c r="G92" s="61">
        <v>759</v>
      </c>
      <c r="H92" s="61">
        <v>0</v>
      </c>
      <c r="I92" s="61">
        <v>0</v>
      </c>
      <c r="J92" s="61">
        <v>0</v>
      </c>
      <c r="K92" s="61">
        <v>14181.27</v>
      </c>
      <c r="L92" s="61">
        <v>0</v>
      </c>
      <c r="M92" s="61">
        <v>0</v>
      </c>
      <c r="N92" s="61">
        <v>0</v>
      </c>
      <c r="O92" s="61">
        <v>0</v>
      </c>
      <c r="P92" s="61">
        <v>0</v>
      </c>
      <c r="Q92" s="61">
        <v>0</v>
      </c>
      <c r="R92" s="61">
        <v>645.96</v>
      </c>
      <c r="S92" s="61">
        <v>0</v>
      </c>
      <c r="T92" s="61">
        <v>0</v>
      </c>
      <c r="U92" s="61">
        <v>0</v>
      </c>
      <c r="V92" s="61">
        <v>0</v>
      </c>
      <c r="W92" s="61">
        <v>0</v>
      </c>
      <c r="X92" s="61">
        <v>0</v>
      </c>
      <c r="Y92" s="61">
        <v>0</v>
      </c>
      <c r="Z92" s="61">
        <v>0</v>
      </c>
      <c r="AA92" s="61">
        <v>0</v>
      </c>
      <c r="AB92" s="61">
        <v>0</v>
      </c>
      <c r="AC92" s="61">
        <v>0</v>
      </c>
      <c r="AD92" s="61">
        <v>0</v>
      </c>
      <c r="AE92" s="61">
        <v>742176.54</v>
      </c>
      <c r="AF92" s="61">
        <v>0</v>
      </c>
      <c r="AG92" s="61">
        <v>0</v>
      </c>
      <c r="AH92" s="61">
        <v>0</v>
      </c>
      <c r="AI92" s="61">
        <v>0</v>
      </c>
      <c r="AJ92" s="61">
        <v>0</v>
      </c>
      <c r="AK92" s="61">
        <v>0</v>
      </c>
      <c r="AL92" s="61">
        <v>0</v>
      </c>
      <c r="AM92" s="61">
        <v>0</v>
      </c>
      <c r="AN92" s="61">
        <v>0</v>
      </c>
      <c r="AO92" s="61">
        <v>0</v>
      </c>
      <c r="AP92" s="61">
        <v>0</v>
      </c>
      <c r="AQ92" s="61">
        <f t="shared" si="1"/>
        <v>757772.77</v>
      </c>
      <c r="AT92" s="33"/>
    </row>
    <row r="93" spans="1:46" ht="33" customHeight="1">
      <c r="A93" s="32">
        <v>251</v>
      </c>
      <c r="B93" s="329" t="str">
        <f>VLOOKUP(A93,[3]bd_lista!A:C,3,FALSE)</f>
        <v>Instituto Nacional de Salud Ocupacional</v>
      </c>
      <c r="C93" s="330" t="str">
        <f>+VLOOKUP(A93,'[4]DISTRIBUCIÓN UCCF'!$A$7:$E$556,5,FALSE)</f>
        <v>MZC</v>
      </c>
      <c r="D93" s="61">
        <v>0</v>
      </c>
      <c r="E93" s="61">
        <v>0</v>
      </c>
      <c r="F93" s="61">
        <v>0</v>
      </c>
      <c r="G93" s="61">
        <v>2752</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2752</v>
      </c>
      <c r="AT93" s="33"/>
    </row>
    <row r="94" spans="1:46" ht="33" customHeight="1">
      <c r="A94" s="32">
        <v>253</v>
      </c>
      <c r="B94" s="329" t="str">
        <f>VLOOKUP(A94,[3]bd_lista!A:C,3,FALSE)</f>
        <v>Entidad Ejecutora de Medio Ambiente y Agua</v>
      </c>
      <c r="C94" s="330" t="str">
        <f>+VLOOKUP(A94,'[4]DISTRIBUCIÓN UCCF'!$A$7:$E$556,5,FALSE)</f>
        <v>VHM</v>
      </c>
      <c r="D94" s="61">
        <v>0</v>
      </c>
      <c r="E94" s="61">
        <v>0</v>
      </c>
      <c r="F94" s="61">
        <v>61109.88</v>
      </c>
      <c r="G94" s="61">
        <v>106631.84</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167741.72</v>
      </c>
      <c r="AT94" s="33"/>
    </row>
    <row r="95" spans="1:46" ht="33" customHeight="1">
      <c r="A95" s="32">
        <v>254</v>
      </c>
      <c r="B95" s="329" t="str">
        <f>VLOOKUP(A95,[3]bd_lista!A:C,3,FALSE)</f>
        <v>Instituto del Seguro Agrario</v>
      </c>
      <c r="C95" s="330" t="str">
        <f>+VLOOKUP(A95,'[4]DISTRIBUCIÓN UCCF'!$A$7:$E$556,5,FALSE)</f>
        <v>GRH</v>
      </c>
      <c r="D95" s="61">
        <v>0</v>
      </c>
      <c r="E95" s="61">
        <v>0</v>
      </c>
      <c r="F95" s="61">
        <v>0</v>
      </c>
      <c r="G95" s="61">
        <v>10560466</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10560466</v>
      </c>
      <c r="AT95" s="33"/>
    </row>
    <row r="96" spans="1:46" ht="33" customHeight="1">
      <c r="A96" s="32">
        <v>265</v>
      </c>
      <c r="B96" s="329" t="str">
        <f>VLOOKUP(A96,[3]bd_lista!A:C,3,FALSE)</f>
        <v>Direc. Dptal. de Educación  Chuquisaca</v>
      </c>
      <c r="C96" s="330" t="str">
        <f>+VLOOKUP(A96,'[4]DISTRIBUCIÓN UCCF'!$A$7:$E$556,5,FALSE)</f>
        <v>GRH</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9" t="str">
        <f>VLOOKUP(A97,[3]bd_lista!A:C,3,FALSE)</f>
        <v>Direc. Dptal. de Educación La Paz</v>
      </c>
      <c r="C97" s="330" t="str">
        <f>+VLOOKUP(A97,'[4]DISTRIBUCIÓN UCCF'!$A$7:$E$556,5,FALSE)</f>
        <v>GRH</v>
      </c>
      <c r="D97" s="61">
        <v>0</v>
      </c>
      <c r="E97" s="61">
        <v>0</v>
      </c>
      <c r="F97" s="61">
        <v>0</v>
      </c>
      <c r="G97" s="61">
        <v>945515.11999999988</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945515.11999999988</v>
      </c>
      <c r="AT97" s="33"/>
    </row>
    <row r="98" spans="1:46" ht="33" customHeight="1">
      <c r="A98" s="32">
        <v>267</v>
      </c>
      <c r="B98" s="329" t="str">
        <f>VLOOKUP(A98,[3]bd_lista!A:C,3,FALSE)</f>
        <v>Direc. Dptal. de Educación Cochabamba</v>
      </c>
      <c r="C98" s="330" t="str">
        <f>+VLOOKUP(A98,'[4]DISTRIBUCIÓN UCCF'!$A$7:$E$556,5,FALSE)</f>
        <v>GRH</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0</v>
      </c>
      <c r="AT98" s="33"/>
    </row>
    <row r="99" spans="1:46" ht="33" customHeight="1">
      <c r="A99" s="32">
        <v>268</v>
      </c>
      <c r="B99" s="329" t="str">
        <f>VLOOKUP(A99,[3]bd_lista!A:C,3,FALSE)</f>
        <v>Direc. Dptal. de Educación Oruro</v>
      </c>
      <c r="C99" s="330" t="str">
        <f>+VLOOKUP(A99,'[4]DISTRIBUCIÓN UCCF'!$A$7:$E$556,5,FALSE)</f>
        <v>GRH</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9" t="str">
        <f>VLOOKUP(A100,[3]bd_lista!A:C,3,FALSE)</f>
        <v>Direc. Dptal. de Educación Potosí</v>
      </c>
      <c r="C100" s="330" t="str">
        <f>+VLOOKUP(A100,'[4]DISTRIBUCIÓN UCCF'!$A$7:$E$556,5,FALSE)</f>
        <v>GRH</v>
      </c>
      <c r="D100" s="61">
        <v>0</v>
      </c>
      <c r="E100" s="61">
        <v>0</v>
      </c>
      <c r="F100" s="61">
        <v>138392</v>
      </c>
      <c r="G100" s="61">
        <v>719.25</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139111.25</v>
      </c>
      <c r="AT100" s="33"/>
    </row>
    <row r="101" spans="1:46" ht="33" customHeight="1">
      <c r="A101" s="32">
        <v>270</v>
      </c>
      <c r="B101" s="329" t="str">
        <f>VLOOKUP(A101,[3]bd_lista!A:C,3,FALSE)</f>
        <v>Direc. Dptal. de Educación Tarija</v>
      </c>
      <c r="C101" s="330" t="str">
        <f>+VLOOKUP(A101,'[4]DISTRIBUCIÓN UCCF'!$A$7:$E$556,5,FALSE)</f>
        <v>GRH</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29" t="str">
        <f>VLOOKUP(A102,[3]bd_lista!A:C,3,FALSE)</f>
        <v>Direc. Dptal. de Educación Santa Cruz</v>
      </c>
      <c r="C102" s="330" t="str">
        <f>+VLOOKUP(A102,'[4]DISTRIBUCIÓN UCCF'!$A$7:$E$556,5,FALSE)</f>
        <v>GRH</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9" t="str">
        <f>VLOOKUP(A103,[3]bd_lista!A:C,3,FALSE)</f>
        <v>Direc. Dptal. de Educación Beni</v>
      </c>
      <c r="C103" s="330" t="str">
        <f>+VLOOKUP(A103,'[4]DISTRIBUCIÓN UCCF'!$A$7:$E$556,5,FALSE)</f>
        <v>GRH</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9" t="str">
        <f>VLOOKUP(A104,[3]bd_lista!A:C,3,FALSE)</f>
        <v>Direc. Dptal. de Educación Pando</v>
      </c>
      <c r="C104" s="330" t="str">
        <f>+VLOOKUP(A104,'[4]DISTRIBUCIÓN UCCF'!$A$7:$E$556,5,FALSE)</f>
        <v>GRH</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9" t="str">
        <f>VLOOKUP(A105,[3]bd_lista!A:C,3,FALSE)</f>
        <v>Oficina Técnica Nacional de los Ríos Pilcomayo y Bermejo</v>
      </c>
      <c r="C105" s="330" t="str">
        <f>+VLOOKUP(A105,'[4]DISTRIBUCIÓN UCCF'!$A$7:$E$556,5,FALSE)</f>
        <v>VCK</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29" t="str">
        <f>VLOOKUP(A106,[3]bd_lista!A:C,3,FALSE)</f>
        <v>Aduana Nacional</v>
      </c>
      <c r="C106" s="330" t="str">
        <f>+VLOOKUP(A106,'[4]DISTRIBUCIÓN UCCF'!$A$7:$E$556,5,FALSE)</f>
        <v>SGP</v>
      </c>
      <c r="D106" s="61">
        <v>0</v>
      </c>
      <c r="E106" s="61">
        <v>0</v>
      </c>
      <c r="F106" s="61">
        <v>12319324</v>
      </c>
      <c r="G106" s="61">
        <v>174195.98000000004</v>
      </c>
      <c r="H106" s="61">
        <v>0</v>
      </c>
      <c r="I106" s="61">
        <v>0</v>
      </c>
      <c r="J106" s="61">
        <v>0</v>
      </c>
      <c r="K106" s="61">
        <v>3182297.73</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15675817.710000001</v>
      </c>
      <c r="AT106" s="33"/>
    </row>
    <row r="107" spans="1:46" ht="33" customHeight="1">
      <c r="A107" s="32">
        <v>287</v>
      </c>
      <c r="B107" s="329" t="str">
        <f>VLOOKUP(A107,[3]bd_lista!A:C,3,FALSE)</f>
        <v>Fondo Nacional de Inversión Productiva y Social</v>
      </c>
      <c r="C107" s="330" t="str">
        <f>+VLOOKUP(A107,'[4]DISTRIBUCIÓN UCCF'!$A$7:$E$556,5,FALSE)</f>
        <v>JRC</v>
      </c>
      <c r="D107" s="61">
        <v>106635.83</v>
      </c>
      <c r="E107" s="61">
        <v>37731454.649999999</v>
      </c>
      <c r="F107" s="61">
        <v>0</v>
      </c>
      <c r="G107" s="61">
        <v>1440</v>
      </c>
      <c r="H107" s="61">
        <v>0</v>
      </c>
      <c r="I107" s="61">
        <v>0</v>
      </c>
      <c r="J107" s="61">
        <v>100</v>
      </c>
      <c r="K107" s="61">
        <v>0</v>
      </c>
      <c r="L107" s="61">
        <v>0</v>
      </c>
      <c r="M107" s="61">
        <v>0</v>
      </c>
      <c r="N107" s="61">
        <v>0</v>
      </c>
      <c r="O107" s="61">
        <v>0</v>
      </c>
      <c r="P107" s="61">
        <v>0</v>
      </c>
      <c r="Q107" s="61">
        <v>0</v>
      </c>
      <c r="R107" s="61">
        <v>0</v>
      </c>
      <c r="S107" s="61">
        <v>0</v>
      </c>
      <c r="T107" s="61">
        <v>0</v>
      </c>
      <c r="U107" s="61">
        <v>0</v>
      </c>
      <c r="V107" s="61">
        <v>0</v>
      </c>
      <c r="W107" s="61">
        <v>0</v>
      </c>
      <c r="X107" s="61">
        <v>0</v>
      </c>
      <c r="Y107" s="61">
        <v>1531156.8699999999</v>
      </c>
      <c r="Z107" s="61">
        <v>37730000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77100787.349999994</v>
      </c>
      <c r="AT107" s="33"/>
    </row>
    <row r="108" spans="1:46" ht="33" customHeight="1">
      <c r="A108" s="32">
        <v>288</v>
      </c>
      <c r="B108" s="329" t="str">
        <f>VLOOKUP(A108,[3]bd_lista!A:C,3,FALSE)</f>
        <v>Servicio Nacional de Riego</v>
      </c>
      <c r="C108" s="330" t="str">
        <f>+VLOOKUP(A108,'[4]DISTRIBUCIÓN UCCF'!$A$7:$E$556,5,FALSE)</f>
        <v>VCK</v>
      </c>
      <c r="D108" s="61">
        <v>0</v>
      </c>
      <c r="E108" s="61">
        <v>0</v>
      </c>
      <c r="F108" s="61">
        <v>0</v>
      </c>
      <c r="G108" s="61">
        <v>361</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361</v>
      </c>
      <c r="AT108" s="33"/>
    </row>
    <row r="109" spans="1:46" ht="33" customHeight="1">
      <c r="A109" s="32">
        <v>290</v>
      </c>
      <c r="B109" s="329" t="str">
        <f>VLOOKUP(A109,[3]bd_lista!A:C,3,FALSE)</f>
        <v>Servicio de Impuestos Nacionales</v>
      </c>
      <c r="C109" s="330" t="str">
        <f>+VLOOKUP(A109,'[4]DISTRIBUCIÓN UCCF'!$A$7:$E$556,5,FALSE)</f>
        <v>SGP</v>
      </c>
      <c r="D109" s="61">
        <v>0</v>
      </c>
      <c r="E109" s="61">
        <v>0</v>
      </c>
      <c r="F109" s="61">
        <v>6513689.7000000002</v>
      </c>
      <c r="G109" s="61">
        <v>5955.5700000000006</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1381068.19</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7900713.4600000009</v>
      </c>
      <c r="AT109" s="33"/>
    </row>
    <row r="110" spans="1:46" ht="33" customHeight="1">
      <c r="A110" s="32">
        <v>291</v>
      </c>
      <c r="B110" s="329" t="str">
        <f>VLOOKUP(A110,[3]bd_lista!A:C,3,FALSE)</f>
        <v>Administradora Boliviana de Carreteras</v>
      </c>
      <c r="C110" s="330" t="str">
        <f>+VLOOKUP(A110,'[4]DISTRIBUCIÓN UCCF'!$A$7:$E$556,5,FALSE)</f>
        <v>GRH</v>
      </c>
      <c r="D110" s="61">
        <v>0</v>
      </c>
      <c r="E110" s="61">
        <v>66332084</v>
      </c>
      <c r="F110" s="61">
        <v>23586625.710000001</v>
      </c>
      <c r="G110" s="61">
        <v>96127484.459999993</v>
      </c>
      <c r="H110" s="61">
        <v>0</v>
      </c>
      <c r="I110" s="61">
        <v>0</v>
      </c>
      <c r="J110" s="61">
        <v>2360</v>
      </c>
      <c r="K110" s="61">
        <v>1304467.27</v>
      </c>
      <c r="L110" s="61">
        <v>0</v>
      </c>
      <c r="M110" s="61">
        <v>0</v>
      </c>
      <c r="N110" s="61">
        <v>0</v>
      </c>
      <c r="O110" s="61">
        <v>0</v>
      </c>
      <c r="P110" s="61">
        <v>0</v>
      </c>
      <c r="Q110" s="61">
        <v>740.47</v>
      </c>
      <c r="R110" s="61">
        <v>641759.27</v>
      </c>
      <c r="S110" s="61">
        <v>0</v>
      </c>
      <c r="T110" s="61">
        <v>0</v>
      </c>
      <c r="U110" s="61">
        <v>0</v>
      </c>
      <c r="V110" s="61">
        <v>0</v>
      </c>
      <c r="W110" s="61">
        <v>0</v>
      </c>
      <c r="X110" s="61">
        <v>0</v>
      </c>
      <c r="Y110" s="61">
        <v>0</v>
      </c>
      <c r="Z110" s="61">
        <v>66332084</v>
      </c>
      <c r="AA110" s="61">
        <v>0</v>
      </c>
      <c r="AB110" s="61">
        <v>0</v>
      </c>
      <c r="AC110" s="61">
        <v>0</v>
      </c>
      <c r="AD110" s="61">
        <v>0</v>
      </c>
      <c r="AE110" s="61">
        <v>82324424.700000003</v>
      </c>
      <c r="AF110" s="61">
        <v>0</v>
      </c>
      <c r="AG110" s="61">
        <v>0</v>
      </c>
      <c r="AH110" s="61">
        <v>0</v>
      </c>
      <c r="AI110" s="61">
        <v>0</v>
      </c>
      <c r="AJ110" s="61">
        <v>0</v>
      </c>
      <c r="AK110" s="61">
        <v>0</v>
      </c>
      <c r="AL110" s="61">
        <v>0</v>
      </c>
      <c r="AM110" s="61">
        <v>0</v>
      </c>
      <c r="AN110" s="61">
        <v>0</v>
      </c>
      <c r="AO110" s="61">
        <v>0</v>
      </c>
      <c r="AP110" s="61">
        <v>0</v>
      </c>
      <c r="AQ110" s="61">
        <f t="shared" si="1"/>
        <v>336652029.88000005</v>
      </c>
      <c r="AT110" s="33"/>
    </row>
    <row r="111" spans="1:46" ht="33" customHeight="1">
      <c r="A111" s="32">
        <v>292</v>
      </c>
      <c r="B111" s="329" t="str">
        <f>VLOOKUP(A111,[3]bd_lista!A:C,3,FALSE)</f>
        <v>Vías Bolivia</v>
      </c>
      <c r="C111" s="330" t="str">
        <f>+VLOOKUP(A111,'[4]DISTRIBUCIÓN UCCF'!$A$7:$E$556,5,FALSE)</f>
        <v>SGP</v>
      </c>
      <c r="D111" s="61">
        <v>0</v>
      </c>
      <c r="E111" s="61">
        <v>0</v>
      </c>
      <c r="F111" s="61">
        <v>0</v>
      </c>
      <c r="G111" s="61">
        <v>54</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54</v>
      </c>
      <c r="AT111" s="33"/>
    </row>
    <row r="112" spans="1:46" ht="33" customHeight="1">
      <c r="A112" s="32">
        <v>293</v>
      </c>
      <c r="B112" s="329" t="str">
        <f>VLOOKUP(A112,[3]bd_lista!A:C,3,FALSE)</f>
        <v>Fundación Cultural del Banco Central de Bolivia</v>
      </c>
      <c r="C112" s="330" t="str">
        <f>+VLOOKUP(A112,'[4]DISTRIBUCIÓN UCCF'!$A$7:$E$556,5,FALSE)</f>
        <v>MZC</v>
      </c>
      <c r="D112" s="61">
        <v>0</v>
      </c>
      <c r="E112" s="61">
        <v>0</v>
      </c>
      <c r="F112" s="61">
        <v>24448</v>
      </c>
      <c r="G112" s="61">
        <v>5937</v>
      </c>
      <c r="H112" s="61">
        <v>0</v>
      </c>
      <c r="I112" s="61">
        <v>0</v>
      </c>
      <c r="J112" s="61">
        <v>0</v>
      </c>
      <c r="K112" s="61">
        <v>10239504.85</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10269889.85</v>
      </c>
      <c r="AT112" s="33"/>
    </row>
    <row r="113" spans="1:46" ht="33" customHeight="1">
      <c r="A113" s="32">
        <v>294</v>
      </c>
      <c r="B113" s="329" t="str">
        <f>VLOOKUP(A113,[3]bd_lista!A:C,3,FALSE)</f>
        <v>Univ. Indígena Bol. Comun. Intercultl Prod. Tupak Katari</v>
      </c>
      <c r="C113" s="330" t="str">
        <f>+VLOOKUP(A113,'[4]DISTRIBUCIÓN UCCF'!$A$7:$E$556,5,FALSE)</f>
        <v>GRH</v>
      </c>
      <c r="D113" s="61">
        <v>0</v>
      </c>
      <c r="E113" s="61">
        <v>0</v>
      </c>
      <c r="F113" s="61">
        <v>335721.9</v>
      </c>
      <c r="G113" s="61">
        <v>31647</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367368.9</v>
      </c>
      <c r="AT113" s="33"/>
    </row>
    <row r="114" spans="1:46" ht="33" customHeight="1">
      <c r="A114" s="32">
        <v>295</v>
      </c>
      <c r="B114" s="329" t="str">
        <f>VLOOKUP(A114,[3]bd_lista!A:C,3,FALSE)</f>
        <v>Univ. Indígena Bol. Comun. Intercult Prod. Casimiro Huanca</v>
      </c>
      <c r="C114" s="330" t="str">
        <f>+VLOOKUP(A114,'[4]DISTRIBUCIÓN UCCF'!$A$7:$E$556,5,FALSE)</f>
        <v>GRH</v>
      </c>
      <c r="D114" s="61">
        <v>0</v>
      </c>
      <c r="E114" s="61">
        <v>0</v>
      </c>
      <c r="F114" s="61">
        <v>57757</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57757</v>
      </c>
      <c r="AT114" s="33"/>
    </row>
    <row r="115" spans="1:46" ht="33" customHeight="1">
      <c r="A115" s="32">
        <v>296</v>
      </c>
      <c r="B115" s="329" t="str">
        <f>VLOOKUP(A115,[3]bd_lista!A:C,3,FALSE)</f>
        <v>Univ. Indígena Bol. Comun. Intercult Prod. Apiaguaiki Tupa</v>
      </c>
      <c r="C115" s="330" t="str">
        <f>+VLOOKUP(A115,'[4]DISTRIBUCIÓN UCCF'!$A$7:$E$556,5,FALSE)</f>
        <v>MZC</v>
      </c>
      <c r="D115" s="61">
        <v>0</v>
      </c>
      <c r="E115" s="61">
        <v>0</v>
      </c>
      <c r="F115" s="61">
        <v>800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6063973.79</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6064773.79</v>
      </c>
      <c r="AT115" s="33"/>
    </row>
    <row r="116" spans="1:46" ht="33" customHeight="1">
      <c r="A116" s="32">
        <v>298</v>
      </c>
      <c r="B116" s="329" t="str">
        <f>VLOOKUP(A116,[3]bd_lista!A:C,3,FALSE)</f>
        <v>Servicio Departamental de Riego - Chuquisaca</v>
      </c>
      <c r="C116" s="330" t="str">
        <f>+VLOOKUP(A116,'[4]DISTRIBUCIÓN UCCF'!$A$7:$E$556,5,FALSE)</f>
        <v>YAP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9" t="str">
        <f>VLOOKUP(A117,[3]bd_lista!A:C,3,FALSE)</f>
        <v>Servicio Departamental de Riego - La Paz</v>
      </c>
      <c r="C117" s="330" t="str">
        <f>+VLOOKUP(A117,'[4]DISTRIBUCIÓN UCCF'!$A$7:$E$556,5,FALSE)</f>
        <v>YAP</v>
      </c>
      <c r="D117" s="61">
        <v>0</v>
      </c>
      <c r="E117" s="61">
        <v>0</v>
      </c>
      <c r="F117" s="61">
        <v>0</v>
      </c>
      <c r="G117" s="61">
        <v>6196.65</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6196.65</v>
      </c>
      <c r="AT117" s="33"/>
    </row>
    <row r="118" spans="1:46" ht="33" customHeight="1">
      <c r="A118" s="32">
        <v>300</v>
      </c>
      <c r="B118" s="329" t="str">
        <f>VLOOKUP(A118,[3]bd_lista!A:C,3,FALSE)</f>
        <v>Servicio Departamental de Riego - Cochabamba</v>
      </c>
      <c r="C118" s="330" t="str">
        <f>+VLOOKUP(A118,'[4]DISTRIBUCIÓN UCCF'!$A$7:$E$556,5,FALSE)</f>
        <v>YAP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9" t="str">
        <f>VLOOKUP(A119,[3]bd_lista!A:C,3,FALSE)</f>
        <v>Servicio Departamental de Riego - Oruro</v>
      </c>
      <c r="C119" s="330" t="str">
        <f>+VLOOKUP(A119,'[4]DISTRIBUCIÓN UCCF'!$A$7:$E$556,5,FALSE)</f>
        <v>YAP</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0</v>
      </c>
      <c r="AT119" s="33"/>
    </row>
    <row r="120" spans="1:46" ht="33" customHeight="1">
      <c r="A120" s="32">
        <v>302</v>
      </c>
      <c r="B120" s="329" t="str">
        <f>VLOOKUP(A120,[3]bd_lista!A:C,3,FALSE)</f>
        <v>Servicio Departamental de Riego - Potosí</v>
      </c>
      <c r="C120" s="330" t="str">
        <f>+VLOOKUP(A120,'[4]DISTRIBUCIÓN UCCF'!$A$7:$E$556,5,FALSE)</f>
        <v>YAP</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29" t="str">
        <f>VLOOKUP(A121,[3]bd_lista!A:C,3,FALSE)</f>
        <v>Servicio Departamental de Riego - Tarija</v>
      </c>
      <c r="C121" s="330" t="str">
        <f>+VLOOKUP(A121,'[4]DISTRIBUCIÓN UCCF'!$A$7:$E$556,5,FALSE)</f>
        <v>YAP</v>
      </c>
      <c r="D121" s="61">
        <v>0</v>
      </c>
      <c r="E121" s="61">
        <v>0</v>
      </c>
      <c r="F121" s="61">
        <v>0</v>
      </c>
      <c r="G121" s="61">
        <v>0</v>
      </c>
      <c r="H121" s="61">
        <v>0</v>
      </c>
      <c r="I121" s="61">
        <v>0</v>
      </c>
      <c r="J121" s="61">
        <v>0</v>
      </c>
      <c r="K121" s="61">
        <v>100000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100000</v>
      </c>
      <c r="AT121" s="33"/>
    </row>
    <row r="122" spans="1:46" ht="33" customHeight="1">
      <c r="A122" s="32">
        <v>309</v>
      </c>
      <c r="B122" s="329" t="str">
        <f>VLOOKUP(A122,[3]bd_lista!A:C,3,FALSE)</f>
        <v>Autoridad de Fiscalización del Juego</v>
      </c>
      <c r="C122" s="330" t="e">
        <f>+VLOOKUP(A122,'[4]DISTRIBUCIÓN UCCF'!$A$7:$E$556,5,FALSE)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29" t="str">
        <f>VLOOKUP(A123,[3]bd_lista!A:C,3,FALSE)</f>
        <v>Autoridad de Regulación y Fiscalización de Telecomunicaciones y Transportes</v>
      </c>
      <c r="C123" s="330" t="e">
        <f>+VLOOKUP(A123,'[4]DISTRIBUCIÓN UCCF'!$A$7:$E$556,5,FALSE)</f>
        <v>#REF!</v>
      </c>
      <c r="D123" s="61">
        <v>0</v>
      </c>
      <c r="E123" s="61">
        <v>0</v>
      </c>
      <c r="F123" s="61">
        <v>0</v>
      </c>
      <c r="G123" s="61">
        <v>0</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0</v>
      </c>
      <c r="AT123" s="33"/>
    </row>
    <row r="124" spans="1:46" ht="33" customHeight="1">
      <c r="A124" s="32">
        <v>311</v>
      </c>
      <c r="B124" s="329" t="str">
        <f>VLOOKUP(A124,[3]bd_lista!A:C,3,FALSE)</f>
        <v>Autoridad de Fisc y Ctrol Soc de Agua Potable Saneam.Básico</v>
      </c>
      <c r="C124" s="330" t="str">
        <f>+VLOOKUP(A124,'[4]DISTRIBUCIÓN UCCF'!$A$7:$E$556,5,FALSE)</f>
        <v>GCM</v>
      </c>
      <c r="D124" s="61">
        <v>0</v>
      </c>
      <c r="E124" s="61">
        <v>0</v>
      </c>
      <c r="F124" s="61">
        <v>0</v>
      </c>
      <c r="G124" s="61">
        <v>955</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6406694.2199999997</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6407649.2199999997</v>
      </c>
      <c r="AT124" s="33"/>
    </row>
    <row r="125" spans="1:46" ht="33" customHeight="1">
      <c r="A125" s="32">
        <v>312</v>
      </c>
      <c r="B125" s="329" t="str">
        <f>VLOOKUP(A125,[3]bd_lista!A:C,3,FALSE)</f>
        <v>Autoridad de Fiscalizac. y Control Soc de Bosques y Tierras</v>
      </c>
      <c r="C125" s="330" t="str">
        <f>+VLOOKUP(A125,'[4]DISTRIBUCIÓN UCCF'!$A$7:$E$556,5,FALSE)</f>
        <v>VHM</v>
      </c>
      <c r="D125" s="61">
        <v>0</v>
      </c>
      <c r="E125" s="61">
        <v>0</v>
      </c>
      <c r="F125" s="61">
        <v>14740278.579999993</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14740278.579999993</v>
      </c>
      <c r="AT125" s="33"/>
    </row>
    <row r="126" spans="1:46" ht="33" customHeight="1">
      <c r="A126" s="32">
        <v>313</v>
      </c>
      <c r="B126" s="329" t="str">
        <f>VLOOKUP(A126,[3]bd_lista!A:C,3,FALSE)</f>
        <v>Autoridad de Fiscalización y Control de Pensiones y Seguros - APS</v>
      </c>
      <c r="C126" s="330" t="str">
        <f>+VLOOKUP(A126,'[4]DISTRIBUCIÓN UCCF'!$A$7:$E$556,5,FALSE)</f>
        <v>GRH</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21561295.799999997</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21561295.799999997</v>
      </c>
      <c r="AT126" s="33"/>
    </row>
    <row r="127" spans="1:46" ht="33" customHeight="1">
      <c r="A127" s="32">
        <v>314</v>
      </c>
      <c r="B127" s="329" t="str">
        <f>VLOOKUP(A127,[3]bd_lista!A:C,3,FALSE)</f>
        <v>Autoridad de Fiscalización de Electricidad y Tecnología Nuclear</v>
      </c>
      <c r="C127" s="330" t="str">
        <f>+VLOOKUP(A127,'[4]DISTRIBUCIÓN UCCF'!$A$7:$E$556,5,FALSE)</f>
        <v>VCK</v>
      </c>
      <c r="D127" s="61">
        <v>0</v>
      </c>
      <c r="E127" s="61">
        <v>0</v>
      </c>
      <c r="F127" s="61">
        <v>0</v>
      </c>
      <c r="G127" s="61">
        <v>5984.7000000000007</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5984.7000000000007</v>
      </c>
      <c r="AT127" s="33"/>
    </row>
    <row r="128" spans="1:46" ht="33" customHeight="1">
      <c r="A128" s="32">
        <v>315</v>
      </c>
      <c r="B128" s="329" t="str">
        <f>VLOOKUP(A128,[3]bd_lista!A:C,3,FALSE)</f>
        <v>Autoridad de Fiscalización de Empresas</v>
      </c>
      <c r="C128" s="330" t="str">
        <f>+VLOOKUP(A128,'[4]DISTRIBUCIÓN UCCF'!$A$7:$E$556,5,FALSE)</f>
        <v>VHM</v>
      </c>
      <c r="D128" s="61">
        <v>0</v>
      </c>
      <c r="E128" s="61">
        <v>0</v>
      </c>
      <c r="F128" s="61">
        <v>245742.59</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245742.59</v>
      </c>
      <c r="AT128" s="33"/>
    </row>
    <row r="129" spans="1:46" ht="33" customHeight="1">
      <c r="A129" s="32">
        <v>324</v>
      </c>
      <c r="B129" s="329" t="str">
        <f>VLOOKUP(A129,[3]bd_lista!A:C,3,FALSE)</f>
        <v>Escuela Boliviana Intercultural de Música</v>
      </c>
      <c r="C129" s="330" t="str">
        <f>+VLOOKUP(A129,'[4]DISTRIBUCIÓN UCCF'!$A$7:$E$556,5,FALSE)</f>
        <v>VHM</v>
      </c>
      <c r="D129" s="61">
        <v>0</v>
      </c>
      <c r="E129" s="61">
        <v>0</v>
      </c>
      <c r="F129" s="61">
        <v>69405</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69405</v>
      </c>
      <c r="AT129" s="33"/>
    </row>
    <row r="130" spans="1:46" ht="33" customHeight="1">
      <c r="A130" s="32">
        <v>340</v>
      </c>
      <c r="B130" s="329" t="str">
        <f>VLOOKUP(A130,[3]bd_lista!A:C,3,FALSE)</f>
        <v>Servicio General de Identificación Personal</v>
      </c>
      <c r="C130" s="330" t="e">
        <f>+VLOOKUP(A130,'[4]DISTRIBUCIÓN UCCF'!$A$7:$E$556,5,FALSE)</f>
        <v>#REF!</v>
      </c>
      <c r="D130" s="61">
        <v>0</v>
      </c>
      <c r="E130" s="61">
        <v>0</v>
      </c>
      <c r="F130" s="61">
        <v>0</v>
      </c>
      <c r="G130" s="61">
        <v>1271</v>
      </c>
      <c r="H130" s="61">
        <v>0</v>
      </c>
      <c r="I130" s="61">
        <v>0</v>
      </c>
      <c r="J130" s="61">
        <v>0</v>
      </c>
      <c r="K130" s="61">
        <v>739530.08000000007</v>
      </c>
      <c r="L130" s="61">
        <v>0</v>
      </c>
      <c r="M130" s="61">
        <v>650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741451.08000000007</v>
      </c>
      <c r="AT130" s="33"/>
    </row>
    <row r="131" spans="1:46" ht="33" customHeight="1">
      <c r="A131" s="32">
        <v>342</v>
      </c>
      <c r="B131" s="329" t="str">
        <f>VLOOKUP(A131,[3]bd_lista!A:C,3,FALSE)</f>
        <v>Agencia Estatal de Vivienda</v>
      </c>
      <c r="C131" s="330" t="str">
        <f>+VLOOKUP(A131,'[4]DISTRIBUCIÓN UCCF'!$A$7:$E$556,5,FALSE)</f>
        <v>GCM</v>
      </c>
      <c r="D131" s="61">
        <v>0</v>
      </c>
      <c r="E131" s="61">
        <v>0</v>
      </c>
      <c r="F131" s="61">
        <v>0</v>
      </c>
      <c r="G131" s="61">
        <v>49242.27</v>
      </c>
      <c r="H131" s="61">
        <v>0</v>
      </c>
      <c r="I131" s="61">
        <v>0</v>
      </c>
      <c r="J131" s="61">
        <v>0</v>
      </c>
      <c r="K131" s="61">
        <v>6115255.7299999995</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6164497.9999999991</v>
      </c>
      <c r="AT131" s="33"/>
    </row>
    <row r="132" spans="1:46" ht="33" customHeight="1">
      <c r="A132" s="32">
        <v>343</v>
      </c>
      <c r="B132" s="329" t="str">
        <f>VLOOKUP(A132,[3]bd_lista!A:C,3,FALSE)</f>
        <v>Escuela de Jueces del Estado</v>
      </c>
      <c r="C132" s="330" t="str">
        <f>+VLOOKUP(A132,'[4]DISTRIBUCIÓN UCCF'!$A$7:$E$556,5,FALSE)</f>
        <v>GCM</v>
      </c>
      <c r="D132" s="61">
        <v>0</v>
      </c>
      <c r="E132" s="61">
        <v>0</v>
      </c>
      <c r="F132" s="61">
        <v>1589864</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1589864</v>
      </c>
      <c r="AT132" s="33"/>
    </row>
    <row r="133" spans="1:46" ht="33" customHeight="1">
      <c r="A133" s="32">
        <v>344</v>
      </c>
      <c r="B133" s="329" t="str">
        <f>VLOOKUP(A133,[3]bd_lista!A:C,3,FALSE)</f>
        <v>Instituto Plurinacional de Estudio de Lenguas y Culturas</v>
      </c>
      <c r="C133" s="330" t="str">
        <f>+VLOOKUP(A133,'[4]DISTRIBUCIÓN UCCF'!$A$7:$E$556,5,FALSE)</f>
        <v>GRH</v>
      </c>
      <c r="D133" s="61">
        <v>0</v>
      </c>
      <c r="E133" s="61">
        <v>0</v>
      </c>
      <c r="F133" s="61">
        <v>1803000</v>
      </c>
      <c r="G133" s="61">
        <v>3222.72</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1806222.72</v>
      </c>
      <c r="AT133" s="33"/>
    </row>
    <row r="134" spans="1:46" ht="33" customHeight="1">
      <c r="A134" s="32">
        <v>345</v>
      </c>
      <c r="B134" s="329" t="str">
        <f>VLOOKUP(A134,[3]bd_lista!A:C,3,FALSE)</f>
        <v>Mutual de Servicios al Policía</v>
      </c>
      <c r="C134" s="330" t="str">
        <f>+VLOOKUP(A134,'[4]DISTRIBUCIÓN UCCF'!$A$7:$E$556,5,FALSE)</f>
        <v>MZC</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9" t="str">
        <f>VLOOKUP(A135,[3]bd_lista!A:C,3,FALSE)</f>
        <v>Unidad de Investigaciones Financieras</v>
      </c>
      <c r="C135" s="330" t="str">
        <f>+VLOOKUP(A135,'[4]DISTRIBUCIÓN UCCF'!$A$7:$E$556,5,FALSE)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29" t="str">
        <f>VLOOKUP(A136,[3]bd_lista!A:C,3,FALSE)</f>
        <v>Autoridad de Fiscalización y Control de Cooperativas</v>
      </c>
      <c r="C136" s="330" t="str">
        <f>+VLOOKUP(A136,'[4]DISTRIBUCIÓN UCCF'!$A$7:$E$556,5,FALSE)</f>
        <v>JVS</v>
      </c>
      <c r="D136" s="61">
        <v>0</v>
      </c>
      <c r="E136" s="61">
        <v>0</v>
      </c>
      <c r="F136" s="61">
        <v>885623.05</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885623.05</v>
      </c>
      <c r="AT136" s="33"/>
    </row>
    <row r="137" spans="1:46" ht="33" customHeight="1">
      <c r="A137" s="32">
        <v>348</v>
      </c>
      <c r="B137" s="329" t="str">
        <f>VLOOKUP(A137,[3]bd_lista!A:C,3,FALSE)</f>
        <v>Autoridad Plurinacional de la Madre Tierra</v>
      </c>
      <c r="C137" s="330" t="str">
        <f>+VLOOKUP(A137,'[4]DISTRIBUCIÓN UCCF'!$A$7:$E$556,5,FALSE)</f>
        <v>MZC</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0</v>
      </c>
      <c r="AT137" s="33"/>
    </row>
    <row r="138" spans="1:46" ht="33" customHeight="1">
      <c r="A138" s="32">
        <v>349</v>
      </c>
      <c r="B138" s="329" t="str">
        <f>VLOOKUP(A138,[3]bd_lista!A:C,3,FALSE)</f>
        <v>Centro de Inv.Arqueológicas,Antropológicas y Adm.de Tiwanaku</v>
      </c>
      <c r="C138" s="330" t="e">
        <f>+VLOOKUP(A138,'[4]DISTRIBUCIÓN UCCF'!$A$7:$E$556,5,FALSE)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9" t="str">
        <f>VLOOKUP(A139,[3]bd_lista!A:C,3,FALSE)</f>
        <v>Centro Internacional de la Quinua</v>
      </c>
      <c r="C139" s="330" t="str">
        <f>+VLOOKUP(A139,'[4]DISTRIBUCIÓN UCCF'!$A$7:$E$556,5,FALSE)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9" t="str">
        <f>VLOOKUP(A140,[3]bd_lista!A:C,3,FALSE)</f>
        <v>Fondo de Desarrollo Indigena</v>
      </c>
      <c r="C140" s="330" t="str">
        <f>+VLOOKUP(A140,'[4]DISTRIBUCIÓN UCCF'!$A$7:$E$556,5,FALSE)</f>
        <v>GRH</v>
      </c>
      <c r="D140" s="61">
        <v>0</v>
      </c>
      <c r="E140" s="61">
        <v>0</v>
      </c>
      <c r="F140" s="61">
        <v>0</v>
      </c>
      <c r="G140" s="61">
        <v>902.19999999999993</v>
      </c>
      <c r="H140" s="61">
        <v>0</v>
      </c>
      <c r="I140" s="61">
        <v>0</v>
      </c>
      <c r="J140" s="61">
        <v>0</v>
      </c>
      <c r="K140" s="61">
        <v>286796.7</v>
      </c>
      <c r="L140" s="61">
        <v>0</v>
      </c>
      <c r="M140" s="61">
        <v>0</v>
      </c>
      <c r="N140" s="61">
        <v>0</v>
      </c>
      <c r="O140" s="61">
        <v>0</v>
      </c>
      <c r="P140" s="61">
        <v>0</v>
      </c>
      <c r="Q140" s="61">
        <v>0</v>
      </c>
      <c r="R140" s="61">
        <v>0</v>
      </c>
      <c r="S140" s="61">
        <v>0</v>
      </c>
      <c r="T140" s="61">
        <v>24474374.98</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24762073.879999999</v>
      </c>
      <c r="AT140" s="33"/>
    </row>
    <row r="141" spans="1:46" ht="33" customHeight="1">
      <c r="A141" s="32">
        <v>374</v>
      </c>
      <c r="B141" s="329" t="str">
        <f>VLOOKUP(A141,[3]bd_lista!A:C,3,FALSE)</f>
        <v>Agencia de Gobierno Electrónico y Tecnologías de Información y Comunicación</v>
      </c>
      <c r="C141" s="330" t="str">
        <f>+VLOOKUP(A141,'[4]DISTRIBUCIÓN UCCF'!$A$7:$E$556,5,FALSE)</f>
        <v>RCC</v>
      </c>
      <c r="D141" s="61">
        <v>0</v>
      </c>
      <c r="E141" s="61">
        <v>0</v>
      </c>
      <c r="F141" s="61">
        <v>0</v>
      </c>
      <c r="G141" s="61">
        <v>54</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54</v>
      </c>
      <c r="AT141" s="33"/>
    </row>
    <row r="142" spans="1:46" ht="33" customHeight="1">
      <c r="A142" s="32">
        <v>376</v>
      </c>
      <c r="B142" s="329" t="str">
        <f>VLOOKUP(A142,[3]bd_lista!A:C,3,FALSE)</f>
        <v>Agencia Boliviana de Energía Nuclear</v>
      </c>
      <c r="C142" s="330" t="str">
        <f>+VLOOKUP(A142,'[4]DISTRIBUCIÓN UCCF'!$A$7:$E$556,5,FALSE)</f>
        <v>JVS</v>
      </c>
      <c r="D142" s="61">
        <v>0</v>
      </c>
      <c r="E142" s="61">
        <v>0</v>
      </c>
      <c r="F142" s="61">
        <v>0</v>
      </c>
      <c r="G142" s="61">
        <v>0</v>
      </c>
      <c r="H142" s="61">
        <v>0</v>
      </c>
      <c r="I142" s="61">
        <v>0</v>
      </c>
      <c r="J142" s="61">
        <v>50</v>
      </c>
      <c r="K142" s="61">
        <v>0</v>
      </c>
      <c r="L142" s="61">
        <v>0</v>
      </c>
      <c r="M142" s="61">
        <v>0</v>
      </c>
      <c r="N142" s="61">
        <v>385.25</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314695.3</v>
      </c>
      <c r="AF142" s="61">
        <v>0</v>
      </c>
      <c r="AG142" s="61">
        <v>0</v>
      </c>
      <c r="AH142" s="61">
        <v>0</v>
      </c>
      <c r="AI142" s="61">
        <v>0</v>
      </c>
      <c r="AJ142" s="61">
        <v>0</v>
      </c>
      <c r="AK142" s="61">
        <v>0</v>
      </c>
      <c r="AL142" s="61">
        <v>0</v>
      </c>
      <c r="AM142" s="61">
        <v>0</v>
      </c>
      <c r="AN142" s="61">
        <v>0</v>
      </c>
      <c r="AO142" s="61">
        <v>0</v>
      </c>
      <c r="AP142" s="61">
        <v>0</v>
      </c>
      <c r="AQ142" s="61">
        <f t="shared" si="2"/>
        <v>315130.55</v>
      </c>
      <c r="AT142" s="33"/>
    </row>
    <row r="143" spans="1:46" ht="33" customHeight="1">
      <c r="A143" s="32">
        <v>378</v>
      </c>
      <c r="B143" s="329" t="str">
        <f>VLOOKUP(A143,[3]bd_lista!A:C,3,FALSE)</f>
        <v>Servicio Nacional Textil</v>
      </c>
      <c r="C143" s="330" t="str">
        <f>+VLOOKUP(A143,'[4]DISTRIBUCIÓN UCCF'!$A$7:$E$556,5,FALSE)</f>
        <v>SGP</v>
      </c>
      <c r="D143" s="61">
        <v>0</v>
      </c>
      <c r="E143" s="61">
        <v>0</v>
      </c>
      <c r="F143" s="61">
        <v>0</v>
      </c>
      <c r="G143" s="61">
        <v>17779.849999999999</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17779.849999999999</v>
      </c>
      <c r="AT143" s="33"/>
    </row>
    <row r="144" spans="1:46" ht="33" customHeight="1">
      <c r="A144" s="32">
        <v>379</v>
      </c>
      <c r="B144" s="329" t="str">
        <f>VLOOKUP(A144,[3]bd_lista!A:C,3,FALSE)</f>
        <v xml:space="preserve">Escuela Boliviana Intercultural de Danza </v>
      </c>
      <c r="C144" s="330">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9" t="str">
        <f>VLOOKUP(A145,[3]bd_lista!A:C,3,FALSE)</f>
        <v>Agencia de Infraestructura en Salud y Equipamiento Médico</v>
      </c>
      <c r="C145" s="330" t="e">
        <f>+VLOOKUP(A145,'[4]DISTRIBUCIÓN UCCF'!$A$7:$E$556,5,FALSE)</f>
        <v>#REF!</v>
      </c>
      <c r="D145" s="61">
        <v>0</v>
      </c>
      <c r="E145" s="61">
        <v>0</v>
      </c>
      <c r="F145" s="61">
        <v>0</v>
      </c>
      <c r="G145" s="61">
        <v>1989.13</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1989.13</v>
      </c>
      <c r="AT145" s="33"/>
    </row>
    <row r="146" spans="1:46" ht="33" customHeight="1">
      <c r="A146" s="32">
        <v>383</v>
      </c>
      <c r="B146" s="329" t="str">
        <f>VLOOKUP(A146,[3]bd_lista!A:C,3,FALSE)</f>
        <v>Agencia Boliviana de Correos "Correos de Bolivia"</v>
      </c>
      <c r="C146" s="330" t="str">
        <f>+VLOOKUP(A146,'[4]DISTRIBUCIÓN UCCF'!$A$7:$E$556,5,FALSE)</f>
        <v>YAP</v>
      </c>
      <c r="D146" s="61">
        <v>0</v>
      </c>
      <c r="E146" s="61">
        <v>207582.16</v>
      </c>
      <c r="F146" s="61">
        <v>0</v>
      </c>
      <c r="G146" s="61">
        <v>0</v>
      </c>
      <c r="H146" s="61">
        <v>0</v>
      </c>
      <c r="I146" s="61">
        <v>0</v>
      </c>
      <c r="J146" s="61">
        <v>200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207582.1594</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415364.31940000004</v>
      </c>
      <c r="AT146" s="33"/>
    </row>
    <row r="147" spans="1:46" ht="33" customHeight="1">
      <c r="A147" s="32">
        <v>385</v>
      </c>
      <c r="B147" s="329" t="str">
        <f>VLOOKUP(A147,[3]bd_lista!A:C,3,FALSE)</f>
        <v>Autoridad de Supervisión de la Seguridad Social de Corto Plazo</v>
      </c>
      <c r="C147" s="330" t="str">
        <f>+VLOOKUP(A147,'[4]DISTRIBUCIÓN UCCF'!$A$7:$E$556,5,FALSE)</f>
        <v>JVS</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0</v>
      </c>
      <c r="AT147" s="33"/>
    </row>
    <row r="148" spans="1:46" ht="33" customHeight="1">
      <c r="A148" s="32">
        <v>386</v>
      </c>
      <c r="B148" s="329" t="str">
        <f>VLOOKUP(A148,[3]bd_lista!A:C,3,FALSE)</f>
        <v>Servicio Plurinacional de la Mujer y de la Despatriarcalización Ana María Romero</v>
      </c>
      <c r="C148" s="330" t="str">
        <f>+VLOOKUP(A148,'[4]DISTRIBUCIÓN UCCF'!$A$7:$E$556,5,FALSE)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9" t="str">
        <f>VLOOKUP(A149,[3]bd_lista!A:C,3,FALSE)</f>
        <v>Agencia del Desarrollo del Cine y Audiovisual Bolivianos</v>
      </c>
      <c r="C149" s="330" t="str">
        <f>+VLOOKUP(A149,'[4]DISTRIBUCIÓN UCCF'!$A$7:$E$556,5,FALSE)</f>
        <v>VCK</v>
      </c>
      <c r="D149" s="61">
        <v>0</v>
      </c>
      <c r="E149" s="61">
        <v>0</v>
      </c>
      <c r="F149" s="61">
        <v>15660</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15660</v>
      </c>
      <c r="AT149" s="33"/>
    </row>
    <row r="150" spans="1:46" ht="33" customHeight="1">
      <c r="A150" s="32">
        <v>388</v>
      </c>
      <c r="B150" s="329" t="str">
        <f>VLOOKUP(A150,[3]bd_lista!A:C,3,FALSE)</f>
        <v>Servicio Plurinacional de Registro de Comercio</v>
      </c>
      <c r="C150" s="330"/>
      <c r="D150" s="61">
        <v>0</v>
      </c>
      <c r="E150" s="61">
        <v>0</v>
      </c>
      <c r="F150" s="61">
        <v>0</v>
      </c>
      <c r="G150" s="61">
        <v>590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590</v>
      </c>
      <c r="AT150" s="33"/>
    </row>
    <row r="151" spans="1:46" ht="33" customHeight="1">
      <c r="A151" s="32">
        <v>389</v>
      </c>
      <c r="B151" s="329" t="str">
        <f>VLOOKUP(A151,[3]bd_lista!A:C,3,FALSE)</f>
        <v>Navegación Aérea y Aeropuertos Bolivianos</v>
      </c>
      <c r="C151" s="330" t="str">
        <f>+VLOOKUP(A151,'[4]DISTRIBUCIÓN UCCF'!$A$7:$E$556,5,FALSE)</f>
        <v>MZC</v>
      </c>
      <c r="D151" s="61">
        <v>0</v>
      </c>
      <c r="E151" s="61">
        <v>1905055.13</v>
      </c>
      <c r="F151" s="61">
        <v>4641358.2200000007</v>
      </c>
      <c r="G151" s="61">
        <v>319593.03999999998</v>
      </c>
      <c r="H151" s="61">
        <v>0</v>
      </c>
      <c r="I151" s="61">
        <v>0</v>
      </c>
      <c r="J151" s="61">
        <v>500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1905055.1338000002</v>
      </c>
      <c r="AA151" s="61">
        <v>0</v>
      </c>
      <c r="AB151" s="61">
        <v>0</v>
      </c>
      <c r="AC151" s="61">
        <v>0</v>
      </c>
      <c r="AD151" s="61">
        <v>50.01</v>
      </c>
      <c r="AE151" s="61">
        <v>2098281.71</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9" t="str">
        <f>VLOOKUP(A152,[3]bd_lista!A:C,3,FALSE)</f>
        <v>Corporación del Seguro Social Militar</v>
      </c>
      <c r="C152" s="330">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9" t="str">
        <f>VLOOKUP(A153,[3]bd_lista!A:C,3,FALSE)</f>
        <v>Caja Nacional de Salud</v>
      </c>
      <c r="C153" s="330">
        <v>0</v>
      </c>
      <c r="D153" s="61">
        <v>0</v>
      </c>
      <c r="E153" s="61">
        <v>0</v>
      </c>
      <c r="F153" s="61">
        <v>0</v>
      </c>
      <c r="G153" s="61">
        <v>114696.83000000002</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114696.83000000002</v>
      </c>
      <c r="AT153" s="33"/>
    </row>
    <row r="154" spans="1:46" ht="33" customHeight="1">
      <c r="A154" s="32">
        <v>418</v>
      </c>
      <c r="B154" s="329" t="str">
        <f>VLOOKUP(A154,[3]bd_lista!A:C,3,FALSE)</f>
        <v>Caja Petrolera de Salud</v>
      </c>
      <c r="C154" s="330">
        <v>0</v>
      </c>
      <c r="D154" s="61">
        <v>0</v>
      </c>
      <c r="E154" s="61">
        <v>0</v>
      </c>
      <c r="F154" s="61">
        <v>0</v>
      </c>
      <c r="G154" s="61">
        <v>400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400</v>
      </c>
      <c r="AT154" s="33"/>
    </row>
    <row r="155" spans="1:46" ht="33" customHeight="1">
      <c r="A155" s="32">
        <v>422</v>
      </c>
      <c r="B155" s="329" t="str">
        <f>VLOOKUP(A155,[3]bd_lista!A:C,3,FALSE)</f>
        <v>Caja Bancaria Estatal de Salud</v>
      </c>
      <c r="C155" s="330" t="str">
        <f>+VLOOKUP(A155,'[4]DISTRIBUCIÓN UCCF'!$A$7:$E$556,5,FALSE)</f>
        <v>YAP</v>
      </c>
      <c r="D155" s="61">
        <v>0</v>
      </c>
      <c r="E155" s="61">
        <v>0</v>
      </c>
      <c r="F155" s="61">
        <v>0</v>
      </c>
      <c r="G155" s="61">
        <v>2894</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2894</v>
      </c>
      <c r="AT155" s="33"/>
    </row>
    <row r="156" spans="1:46" ht="33" customHeight="1">
      <c r="A156" s="32">
        <v>423</v>
      </c>
      <c r="B156" s="329" t="str">
        <f>VLOOKUP(A156,[3]bd_lista!A:C,3,FALSE)</f>
        <v>Caja de Salud del Servicio Nal. de Caminos y Ramas Anexas</v>
      </c>
      <c r="C156" s="330" t="str">
        <f>+VLOOKUP(A156,'[4]DISTRIBUCIÓN UCCF'!$A$7:$E$556,5,FALSE)</f>
        <v>SGP</v>
      </c>
      <c r="D156" s="61">
        <v>0</v>
      </c>
      <c r="E156" s="61">
        <v>0</v>
      </c>
      <c r="F156" s="61">
        <v>0</v>
      </c>
      <c r="G156" s="61">
        <v>2333.9899999999998</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2333.9899999999998</v>
      </c>
      <c r="AT156" s="33"/>
    </row>
    <row r="157" spans="1:46" ht="33" customHeight="1">
      <c r="A157" s="32">
        <v>424</v>
      </c>
      <c r="B157" s="329" t="str">
        <f>VLOOKUP(A157,[3]bd_lista!A:C,3,FALSE)</f>
        <v>Caja de Salud CORDES</v>
      </c>
      <c r="C157" s="330">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9" t="str">
        <f>VLOOKUP(A158,[3]bd_lista!A:C,3,FALSE)</f>
        <v>Seguro Social Universitario de Cochabamba</v>
      </c>
      <c r="C158" s="330">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9" t="str">
        <f>VLOOKUP(A159,[3]bd_lista!A:C,3,FALSE)</f>
        <v>Seguro Social Universitario de Oruro</v>
      </c>
      <c r="C159" s="330">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9" t="str">
        <f>VLOOKUP(A160,[3]bd_lista!A:C,3,FALSE)</f>
        <v>Seguro Social Universitario de Santa Cruz</v>
      </c>
      <c r="C160" s="330">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9" t="str">
        <f>VLOOKUP(A161,[3]bd_lista!A:C,3,FALSE)</f>
        <v>Seguro Social Universitario de Sucre</v>
      </c>
      <c r="C161" s="330">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9" t="str">
        <f>VLOOKUP(A162,[3]bd_lista!A:C,3,FALSE)</f>
        <v>Seguro Social Universitario de La Paz</v>
      </c>
      <c r="C162" s="330">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9" t="str">
        <f>VLOOKUP(A163,[3]bd_lista!A:C,3,FALSE)</f>
        <v>Seguro Social Universitario de Tarija</v>
      </c>
      <c r="C163" s="330">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9" t="str">
        <f>VLOOKUP(A164,[3]bd_lista!A:C,3,FALSE)</f>
        <v>Seguro Social Universitario de Potosí</v>
      </c>
      <c r="C164" s="330">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9" t="str">
        <f>VLOOKUP(A165,[3]bd_lista!A:C,3,FALSE)</f>
        <v>Seguro Social Universitario de Beni</v>
      </c>
      <c r="C165" s="330">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9" t="str">
        <f>VLOOKUP(A166,[3]bd_lista!A:C,3,FALSE)</f>
        <v>Seguro Integral de Salud</v>
      </c>
      <c r="C166" s="330">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9" t="str">
        <f>VLOOKUP(A167,[3]bd_lista!A:C,3,FALSE)</f>
        <v>Adm.de Aeropuertos y Servicios Auxiliares a la Naveg. Aérea</v>
      </c>
      <c r="C167" s="330" t="str">
        <f>+VLOOKUP(A167,'[4]DISTRIBUCIÓN UCCF'!$A$7:$E$556,5,FALSE)</f>
        <v>MZC</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29" t="str">
        <f>VLOOKUP(A168,[3]bd_lista!A:C,3,FALSE)</f>
        <v>Yacimientos Petrolíferos Fiscales Bolivianos</v>
      </c>
      <c r="C168" s="330" t="str">
        <f>+VLOOKUP(A168,'[4]DISTRIBUCIÓN UCCF'!$A$7:$E$556,5,FALSE)</f>
        <v>JVS</v>
      </c>
      <c r="D168" s="61">
        <v>216593812.59</v>
      </c>
      <c r="E168" s="61">
        <v>0</v>
      </c>
      <c r="F168" s="61">
        <v>0</v>
      </c>
      <c r="G168" s="61">
        <v>70</v>
      </c>
      <c r="H168" s="61">
        <v>0</v>
      </c>
      <c r="I168" s="61">
        <v>0</v>
      </c>
      <c r="J168" s="61">
        <v>158104.66999999998</v>
      </c>
      <c r="K168" s="61">
        <v>430128</v>
      </c>
      <c r="L168" s="61">
        <v>0</v>
      </c>
      <c r="M168" s="61">
        <v>594.93000000000029</v>
      </c>
      <c r="N168" s="61">
        <v>33926.18</v>
      </c>
      <c r="O168" s="61">
        <v>0</v>
      </c>
      <c r="P168" s="61">
        <v>0</v>
      </c>
      <c r="Q168" s="61">
        <v>15023315.879999999</v>
      </c>
      <c r="R168" s="61">
        <v>444.94</v>
      </c>
      <c r="S168" s="61">
        <v>0</v>
      </c>
      <c r="T168" s="61">
        <v>0</v>
      </c>
      <c r="U168" s="61">
        <v>7113747.1699999999</v>
      </c>
      <c r="V168" s="61">
        <v>0</v>
      </c>
      <c r="W168" s="61">
        <v>0</v>
      </c>
      <c r="X168" s="61">
        <v>0</v>
      </c>
      <c r="Y168" s="61">
        <v>0</v>
      </c>
      <c r="Z168" s="61">
        <v>0</v>
      </c>
      <c r="AA168" s="61">
        <v>213481832.52760002</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f t="shared" si="2"/>
        <v>452835976.8876</v>
      </c>
      <c r="AT168" s="33"/>
    </row>
    <row r="169" spans="1:46" ht="33" customHeight="1">
      <c r="A169" s="32">
        <v>514</v>
      </c>
      <c r="B169" s="329" t="str">
        <f>VLOOKUP(A169,[3]bd_lista!A:C,3,FALSE)</f>
        <v>Empresa Nacional de Electricidad</v>
      </c>
      <c r="C169" s="330" t="str">
        <f>+VLOOKUP(A169,'[4]DISTRIBUCIÓN UCCF'!$A$7:$E$556,5,FALSE)</f>
        <v>JVS</v>
      </c>
      <c r="D169" s="61">
        <v>101.48</v>
      </c>
      <c r="E169" s="61">
        <v>50.01</v>
      </c>
      <c r="F169" s="61">
        <v>0</v>
      </c>
      <c r="G169" s="61">
        <v>24509802.84</v>
      </c>
      <c r="H169" s="61">
        <v>0</v>
      </c>
      <c r="I169" s="61">
        <v>0</v>
      </c>
      <c r="J169" s="61">
        <v>0</v>
      </c>
      <c r="K169" s="61">
        <v>3844881.92</v>
      </c>
      <c r="L169" s="61">
        <v>0</v>
      </c>
      <c r="M169" s="61">
        <v>0</v>
      </c>
      <c r="N169" s="61">
        <v>0</v>
      </c>
      <c r="O169" s="61">
        <v>0</v>
      </c>
      <c r="P169" s="61">
        <v>0</v>
      </c>
      <c r="Q169" s="61">
        <v>0</v>
      </c>
      <c r="R169" s="61">
        <v>0</v>
      </c>
      <c r="S169" s="61">
        <v>0</v>
      </c>
      <c r="T169" s="61">
        <v>2093192.37</v>
      </c>
      <c r="U169" s="61">
        <v>0</v>
      </c>
      <c r="V169" s="61">
        <v>0</v>
      </c>
      <c r="W169" s="61">
        <v>0</v>
      </c>
      <c r="X169" s="61">
        <v>0</v>
      </c>
      <c r="Y169" s="61">
        <v>0</v>
      </c>
      <c r="Z169" s="61">
        <v>50.009399999999999</v>
      </c>
      <c r="AA169" s="61">
        <v>100.0188</v>
      </c>
      <c r="AB169" s="61">
        <v>0</v>
      </c>
      <c r="AC169" s="61">
        <v>0</v>
      </c>
      <c r="AD169" s="61">
        <v>50.01</v>
      </c>
      <c r="AE169" s="61">
        <v>22620994.199999999</v>
      </c>
      <c r="AF169" s="61">
        <v>0</v>
      </c>
      <c r="AG169" s="61">
        <v>0</v>
      </c>
      <c r="AH169" s="61">
        <v>0</v>
      </c>
      <c r="AI169" s="61">
        <v>0</v>
      </c>
      <c r="AJ169" s="61">
        <v>0</v>
      </c>
      <c r="AK169" s="61">
        <v>0</v>
      </c>
      <c r="AL169" s="61">
        <v>0</v>
      </c>
      <c r="AM169" s="61">
        <v>0</v>
      </c>
      <c r="AN169" s="61">
        <v>0</v>
      </c>
      <c r="AO169" s="61">
        <v>0</v>
      </c>
      <c r="AP169" s="61">
        <v>0</v>
      </c>
      <c r="AQ169" s="61">
        <f t="shared" si="2"/>
        <v>53069222.858199999</v>
      </c>
      <c r="AT169" s="33"/>
    </row>
    <row r="170" spans="1:46" ht="33" customHeight="1">
      <c r="A170" s="32">
        <v>517</v>
      </c>
      <c r="B170" s="329" t="str">
        <f>VLOOKUP(A170,[3]bd_lista!A:C,3,FALSE)</f>
        <v>Corporación Minera de Bolivia</v>
      </c>
      <c r="C170" s="330" t="str">
        <f>+VLOOKUP(A170,'[4]DISTRIBUCIÓN UCCF'!$A$7:$E$556,5,FALSE)</f>
        <v>GRH</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29" t="str">
        <f>VLOOKUP(A171,[3]bd_lista!A:C,3,FALSE)</f>
        <v>Empresa Metalúrgica VINTO - Nacionalizada</v>
      </c>
      <c r="C171" s="330" t="str">
        <f>+VLOOKUP(A171,'[4]DISTRIBUCIÓN UCCF'!$A$7:$E$556,5,FALSE)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29" t="str">
        <f>VLOOKUP(A172,[3]bd_lista!A:C,3,FALSE)</f>
        <v>Empresa Nacional de Ferrocarriles - Residual</v>
      </c>
      <c r="C172" s="330" t="str">
        <f>+VLOOKUP(A172,'[4]DISTRIBUCIÓN UCCF'!$A$7:$E$556,5,FALSE)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9" t="str">
        <f>VLOOKUP(A173,[3]bd_lista!A:C,3,FALSE)</f>
        <v>Transportes Aéreos Bolivianos</v>
      </c>
      <c r="C173" s="330" t="str">
        <f>+VLOOKUP(A173,'[4]DISTRIBUCIÓN UCCF'!$A$7:$E$556,5,FALSE)</f>
        <v>RCC</v>
      </c>
      <c r="D173" s="61">
        <v>0</v>
      </c>
      <c r="E173" s="61">
        <v>0</v>
      </c>
      <c r="F173" s="61">
        <v>0</v>
      </c>
      <c r="G173" s="61">
        <v>0</v>
      </c>
      <c r="H173" s="61">
        <v>0</v>
      </c>
      <c r="I173" s="61">
        <v>0</v>
      </c>
      <c r="J173" s="61">
        <v>0</v>
      </c>
      <c r="K173" s="61">
        <v>949664.1</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949664.1</v>
      </c>
      <c r="AT173" s="33"/>
    </row>
    <row r="174" spans="1:46" ht="33" customHeight="1">
      <c r="A174" s="32">
        <v>526</v>
      </c>
      <c r="B174" s="329" t="str">
        <f>VLOOKUP(A174,[3]bd_lista!A:C,3,FALSE)</f>
        <v>Bolivia TV</v>
      </c>
      <c r="C174" s="330" t="str">
        <f>+VLOOKUP(A174,'[4]DISTRIBUCIÓN UCCF'!$A$7:$E$556,5,FALSE)</f>
        <v>JVS</v>
      </c>
      <c r="D174" s="61">
        <v>0</v>
      </c>
      <c r="E174" s="61">
        <v>0</v>
      </c>
      <c r="F174" s="61">
        <v>1023000</v>
      </c>
      <c r="G174" s="61">
        <v>24513.620000000003</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417600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1465113.62</v>
      </c>
      <c r="AT174" s="33"/>
    </row>
    <row r="175" spans="1:46" ht="33" customHeight="1">
      <c r="A175" s="32">
        <v>548</v>
      </c>
      <c r="B175" s="329" t="str">
        <f>VLOOKUP(A175,[3]bd_lista!A:C,3,FALSE)</f>
        <v>Corporación de las Fuerzas Armadas p/ el Des. Nacional</v>
      </c>
      <c r="C175" s="330" t="str">
        <f>+VLOOKUP(A175,'[4]DISTRIBUCIÓN UCCF'!$A$7:$E$556,5,FALSE)</f>
        <v>SGP</v>
      </c>
      <c r="D175" s="61">
        <v>0</v>
      </c>
      <c r="E175" s="61">
        <v>0</v>
      </c>
      <c r="F175" s="61">
        <v>1387223.88</v>
      </c>
      <c r="G175" s="61">
        <v>2855</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1390078.88</v>
      </c>
      <c r="AT175" s="33"/>
    </row>
    <row r="176" spans="1:46" ht="33" customHeight="1">
      <c r="A176" s="32">
        <v>551</v>
      </c>
      <c r="B176" s="329" t="str">
        <f>VLOOKUP(A176,[3]bd_lista!A:C,3,FALSE)</f>
        <v>Empresa Naviera Boliviana</v>
      </c>
      <c r="C176" s="330" t="str">
        <f>+VLOOKUP(A176,'[4]DISTRIBUCIÓN UCCF'!$A$7:$E$556,5,FALSE)</f>
        <v>RCC</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29" t="str">
        <f>VLOOKUP(A177,[3]bd_lista!A:C,3,FALSE)</f>
        <v>Empresa de Apoyo a la Producción de Alimentos</v>
      </c>
      <c r="C177" s="330" t="str">
        <f>+VLOOKUP(A177,'[4]DISTRIBUCIÓN UCCF'!$A$7:$E$556,5,FALSE)</f>
        <v>YAP</v>
      </c>
      <c r="D177" s="61">
        <v>0</v>
      </c>
      <c r="E177" s="61">
        <v>0</v>
      </c>
      <c r="F177" s="61">
        <v>0</v>
      </c>
      <c r="G177" s="61">
        <v>6422.5</v>
      </c>
      <c r="H177" s="61">
        <v>0</v>
      </c>
      <c r="I177" s="61">
        <v>0</v>
      </c>
      <c r="J177" s="61">
        <v>0</v>
      </c>
      <c r="K177" s="61">
        <v>559800</v>
      </c>
      <c r="L177" s="61">
        <v>0</v>
      </c>
      <c r="M177" s="61">
        <v>0</v>
      </c>
      <c r="N177" s="61">
        <v>0</v>
      </c>
      <c r="O177" s="61">
        <v>0</v>
      </c>
      <c r="P177" s="61">
        <v>0</v>
      </c>
      <c r="Q177" s="61">
        <v>0</v>
      </c>
      <c r="R177" s="61">
        <v>0</v>
      </c>
      <c r="S177" s="61">
        <v>0</v>
      </c>
      <c r="T177" s="61">
        <v>0</v>
      </c>
      <c r="U177" s="61">
        <v>0</v>
      </c>
      <c r="V177" s="61">
        <v>0</v>
      </c>
      <c r="W177" s="61">
        <v>0</v>
      </c>
      <c r="X177" s="61">
        <v>0</v>
      </c>
      <c r="Y177" s="61">
        <v>149833707.42000002</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150399929.92000002</v>
      </c>
      <c r="AT177" s="33"/>
    </row>
    <row r="178" spans="1:46" ht="33" customHeight="1">
      <c r="A178" s="32">
        <v>573</v>
      </c>
      <c r="B178" s="329" t="str">
        <f>VLOOKUP(A178,[3]bd_lista!A:C,3,FALSE)</f>
        <v>Empresa Siderúrgica del Mutún</v>
      </c>
      <c r="C178" s="330" t="str">
        <f>+VLOOKUP(A178,'[4]DISTRIBUCIÓN UCCF'!$A$7:$E$556,5,FALSE)</f>
        <v>JVS</v>
      </c>
      <c r="D178" s="61">
        <v>0</v>
      </c>
      <c r="E178" s="61">
        <v>7591967.9699999997</v>
      </c>
      <c r="F178" s="61">
        <v>0</v>
      </c>
      <c r="G178" s="61">
        <v>0</v>
      </c>
      <c r="H178" s="61">
        <v>0</v>
      </c>
      <c r="I178" s="61">
        <v>0</v>
      </c>
      <c r="J178" s="61">
        <v>50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7591967.9682000009</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15183985.938200001</v>
      </c>
      <c r="AT178" s="33"/>
    </row>
    <row r="179" spans="1:46" ht="33" customHeight="1">
      <c r="A179" s="32">
        <v>576</v>
      </c>
      <c r="B179" s="329" t="str">
        <f>VLOOKUP(A179,[3]bd_lista!A:C,3,FALSE)</f>
        <v>Empresa Pública Nacional Estratégica Cartones de Bolivia</v>
      </c>
      <c r="C179" s="330" t="str">
        <f>+VLOOKUP(A179,'[4]DISTRIBUCIÓN UCCF'!$A$7:$E$556,5,FALSE)</f>
        <v>MZC</v>
      </c>
      <c r="D179" s="61">
        <v>0</v>
      </c>
      <c r="E179" s="61">
        <v>0</v>
      </c>
      <c r="F179" s="61">
        <v>1212293.53</v>
      </c>
      <c r="G179" s="61">
        <v>259.7</v>
      </c>
      <c r="H179" s="61">
        <v>0</v>
      </c>
      <c r="I179" s="61">
        <v>0</v>
      </c>
      <c r="J179" s="61">
        <v>270</v>
      </c>
      <c r="K179" s="61">
        <v>0</v>
      </c>
      <c r="L179" s="61">
        <v>0</v>
      </c>
      <c r="M179" s="61">
        <v>0</v>
      </c>
      <c r="N179" s="61">
        <v>0</v>
      </c>
      <c r="O179" s="61">
        <v>0</v>
      </c>
      <c r="P179" s="61">
        <v>0</v>
      </c>
      <c r="Q179" s="61">
        <v>0</v>
      </c>
      <c r="R179" s="61">
        <v>364.32</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1213187.55</v>
      </c>
      <c r="AT179" s="33"/>
    </row>
    <row r="180" spans="1:46" ht="33" customHeight="1">
      <c r="A180" s="32">
        <v>578</v>
      </c>
      <c r="B180" s="329" t="str">
        <f>VLOOKUP(A180,[3]bd_lista!A:C,3,FALSE)</f>
        <v>Boliviana de Aviación</v>
      </c>
      <c r="C180" s="330" t="e">
        <f>+VLOOKUP(A180,'[4]DISTRIBUCIÓN UCCF'!$A$7:$E$556,5,FALSE)</f>
        <v>#REF!</v>
      </c>
      <c r="D180" s="61">
        <v>0</v>
      </c>
      <c r="E180" s="61">
        <v>0</v>
      </c>
      <c r="F180" s="61">
        <v>57714</v>
      </c>
      <c r="G180" s="61">
        <v>0</v>
      </c>
      <c r="H180" s="61">
        <v>0</v>
      </c>
      <c r="I180" s="61">
        <v>0</v>
      </c>
      <c r="J180" s="61">
        <v>50</v>
      </c>
      <c r="K180" s="61">
        <v>0</v>
      </c>
      <c r="L180" s="61">
        <v>0</v>
      </c>
      <c r="M180" s="61">
        <v>0</v>
      </c>
      <c r="N180" s="61">
        <v>1327.81</v>
      </c>
      <c r="O180" s="61">
        <v>0</v>
      </c>
      <c r="P180" s="61">
        <v>0</v>
      </c>
      <c r="Q180" s="61">
        <v>234085.59</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293177.40000000002</v>
      </c>
      <c r="AT180" s="33"/>
    </row>
    <row r="181" spans="1:46" ht="33" customHeight="1">
      <c r="A181" s="32">
        <v>580</v>
      </c>
      <c r="B181" s="329" t="str">
        <f>VLOOKUP(A181,[3]bd_lista!A:C,3,FALSE)</f>
        <v>Depósitos Aduaneros Bolivianos</v>
      </c>
      <c r="C181" s="330" t="e">
        <f>+VLOOKUP(A181,'[4]DISTRIBUCIÓN UCCF'!$A$7:$E$556,5,FALSE)</f>
        <v>#REF!</v>
      </c>
      <c r="D181" s="61">
        <v>0</v>
      </c>
      <c r="E181" s="61">
        <v>0</v>
      </c>
      <c r="F181" s="61">
        <v>0</v>
      </c>
      <c r="G181" s="61">
        <v>435.28</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435.28</v>
      </c>
      <c r="AT181" s="33"/>
    </row>
    <row r="182" spans="1:46" ht="33" customHeight="1">
      <c r="A182" s="32">
        <v>584</v>
      </c>
      <c r="B182" s="329" t="str">
        <f>VLOOKUP(A182,[3]bd_lista!A:C,3,FALSE)</f>
        <v>Empresa Boliviana de Industrializacion de Hidrocarburos</v>
      </c>
      <c r="C182" s="330" t="str">
        <f>+VLOOKUP(A182,'[4]DISTRIBUCIÓN UCCF'!$A$7:$E$556,5,FALSE)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9" t="str">
        <f>VLOOKUP(A183,[3]bd_lista!A:C,3,FALSE)</f>
        <v>Agencia Boliviana Espacial</v>
      </c>
      <c r="C183" s="330" t="str">
        <f>+VLOOKUP(A183,'[4]DISTRIBUCIÓN UCCF'!$A$7:$E$556,5,FALSE)</f>
        <v>VCK</v>
      </c>
      <c r="D183" s="61">
        <v>0</v>
      </c>
      <c r="E183" s="61">
        <v>0</v>
      </c>
      <c r="F183" s="61">
        <v>0</v>
      </c>
      <c r="G183" s="61">
        <v>47.5</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12896.8</v>
      </c>
      <c r="AF183" s="61">
        <v>0</v>
      </c>
      <c r="AG183" s="61">
        <v>0</v>
      </c>
      <c r="AH183" s="61">
        <v>0</v>
      </c>
      <c r="AI183" s="61">
        <v>0</v>
      </c>
      <c r="AJ183" s="61">
        <v>0</v>
      </c>
      <c r="AK183" s="61">
        <v>0</v>
      </c>
      <c r="AL183" s="61">
        <v>0</v>
      </c>
      <c r="AM183" s="61">
        <v>0</v>
      </c>
      <c r="AN183" s="61">
        <v>0</v>
      </c>
      <c r="AO183" s="61">
        <v>0</v>
      </c>
      <c r="AP183" s="61">
        <v>0</v>
      </c>
      <c r="AQ183" s="61">
        <f t="shared" si="2"/>
        <v>12944.3</v>
      </c>
      <c r="AT183" s="33"/>
    </row>
    <row r="184" spans="1:46" ht="33" customHeight="1">
      <c r="A184" s="32">
        <v>586</v>
      </c>
      <c r="B184" s="329" t="str">
        <f>VLOOKUP(A184,[3]bd_lista!A:C,3,FALSE)</f>
        <v>Empresa Azucarera San Buenaventura</v>
      </c>
      <c r="C184" s="330" t="str">
        <f>+VLOOKUP(A184,'[4]DISTRIBUCIÓN UCCF'!$A$7:$E$556,5,FALSE)</f>
        <v>VHM</v>
      </c>
      <c r="D184" s="61">
        <v>0</v>
      </c>
      <c r="E184" s="61">
        <v>0</v>
      </c>
      <c r="F184" s="61">
        <v>4058239.27</v>
      </c>
      <c r="G184" s="61">
        <v>3168.2</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4061407.47</v>
      </c>
      <c r="AT184" s="33"/>
    </row>
    <row r="185" spans="1:46" ht="33" customHeight="1">
      <c r="A185" s="32">
        <v>587</v>
      </c>
      <c r="B185" s="329" t="str">
        <f>VLOOKUP(A185,[3]bd_lista!A:C,3,FALSE)</f>
        <v>Empresa Estratégica Boliviana de Construcción y Conservación de Infraestructura Civil</v>
      </c>
      <c r="C185" s="330" t="str">
        <f>+VLOOKUP(A185,'[4]DISTRIBUCIÓN UCCF'!$A$7:$E$556,5,FALSE)</f>
        <v>YAP</v>
      </c>
      <c r="D185" s="61">
        <v>0</v>
      </c>
      <c r="E185" s="61">
        <v>0</v>
      </c>
      <c r="F185" s="61">
        <v>3267956.82</v>
      </c>
      <c r="G185" s="61">
        <v>7634438.0600000015</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10902394.880000001</v>
      </c>
      <c r="AT185" s="33"/>
    </row>
    <row r="186" spans="1:46" ht="33" customHeight="1">
      <c r="A186" s="331">
        <v>590</v>
      </c>
      <c r="B186" s="329" t="str">
        <f>VLOOKUP(A186,[3]bd_lista!A:C,3,FALSE)</f>
        <v>Empresa Pública "QUIPUS"</v>
      </c>
      <c r="C186" s="330" t="str">
        <f>+VLOOKUP(A186,'[4]DISTRIBUCIÓN UCCF'!$A$7:$E$556,5,FALSE)</f>
        <v>JRC</v>
      </c>
      <c r="D186" s="61">
        <v>0</v>
      </c>
      <c r="E186" s="61">
        <v>0</v>
      </c>
      <c r="F186" s="61">
        <v>0</v>
      </c>
      <c r="G186" s="61">
        <v>32.799999999999997</v>
      </c>
      <c r="H186" s="61">
        <v>0</v>
      </c>
      <c r="I186" s="61">
        <v>0</v>
      </c>
      <c r="J186" s="61">
        <v>6987.9499999999989</v>
      </c>
      <c r="K186" s="61">
        <v>348932.31</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355953.06</v>
      </c>
      <c r="AT186" s="33"/>
    </row>
    <row r="187" spans="1:46" ht="33" customHeight="1">
      <c r="A187" s="32">
        <v>591</v>
      </c>
      <c r="B187" s="329" t="str">
        <f>VLOOKUP(A187,[3]bd_lista!A:C,3,FALSE)</f>
        <v>Empresa Estatal de Transporte por Cable "Mi teleférico"</v>
      </c>
      <c r="C187" s="330" t="str">
        <f>+VLOOKUP(A187,'[4]DISTRIBUCIÓN UCCF'!$A$7:$E$556,5,FALSE)</f>
        <v>MZC</v>
      </c>
      <c r="D187" s="61">
        <v>0</v>
      </c>
      <c r="E187" s="61">
        <v>0</v>
      </c>
      <c r="F187" s="61">
        <v>10175</v>
      </c>
      <c r="G187" s="61">
        <v>43613.120000000003</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53788.12</v>
      </c>
      <c r="AT187" s="33"/>
    </row>
    <row r="188" spans="1:46" ht="33" customHeight="1">
      <c r="A188" s="32">
        <v>592</v>
      </c>
      <c r="B188" s="329" t="str">
        <f>VLOOKUP(A188,[3]bd_lista!A:C,3,FALSE)</f>
        <v>Empresa Estatal "Boliviana de Turismo"</v>
      </c>
      <c r="C188" s="330" t="str">
        <f>+VLOOKUP(A188,'[4]DISTRIBUCIÓN UCCF'!$A$7:$E$556,5,FALSE)</f>
        <v>VCK</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9" t="str">
        <f>VLOOKUP(A189,[3]bd_lista!A:C,3,FALSE)</f>
        <v>Empresa Pública YACANA</v>
      </c>
      <c r="C189" s="330" t="str">
        <f>+VLOOKUP(A189,'[4]DISTRIBUCIÓN UCCF'!$A$7:$E$556,5,FALSE)</f>
        <v>GCM</v>
      </c>
      <c r="D189" s="61">
        <v>0</v>
      </c>
      <c r="E189" s="61">
        <v>0</v>
      </c>
      <c r="F189" s="61">
        <v>0</v>
      </c>
      <c r="G189" s="61">
        <v>55.3</v>
      </c>
      <c r="H189" s="61">
        <v>0</v>
      </c>
      <c r="I189" s="61">
        <v>0</v>
      </c>
      <c r="J189" s="61">
        <v>0</v>
      </c>
      <c r="K189" s="61">
        <v>0</v>
      </c>
      <c r="L189" s="61">
        <v>0</v>
      </c>
      <c r="M189" s="61">
        <v>50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105.3</v>
      </c>
      <c r="AT189" s="33"/>
    </row>
    <row r="190" spans="1:46" ht="33" customHeight="1">
      <c r="A190" s="32">
        <v>594</v>
      </c>
      <c r="B190" s="329" t="str">
        <f>VLOOKUP(A190,[3]bd_lista!A:C,3,FALSE)</f>
        <v>Administración de Servicios Portuarios - Bolivia</v>
      </c>
      <c r="C190" s="330" t="str">
        <f>+VLOOKUP(A190,'[4]DISTRIBUCIÓN UCCF'!$A$7:$E$556,5,FALSE)</f>
        <v>VHM</v>
      </c>
      <c r="D190" s="61">
        <v>0</v>
      </c>
      <c r="E190" s="61">
        <v>0</v>
      </c>
      <c r="F190" s="61">
        <v>400</v>
      </c>
      <c r="G190" s="61">
        <v>424.81</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824.81</v>
      </c>
      <c r="AT190" s="33"/>
    </row>
    <row r="191" spans="1:46" ht="33" customHeight="1">
      <c r="A191" s="32">
        <v>595</v>
      </c>
      <c r="B191" s="329" t="str">
        <f>VLOOKUP(A191,[3]bd_lista!A:C,3,FALSE)</f>
        <v>Gestora Pública de la Seguridad Social de Largo Plazo</v>
      </c>
      <c r="C191" s="330" t="str">
        <f>+VLOOKUP(A191,'[4]DISTRIBUCIÓN UCCF'!$A$7:$E$556,5,FALSE)</f>
        <v>SGP</v>
      </c>
      <c r="D191" s="61">
        <v>0</v>
      </c>
      <c r="E191" s="61">
        <v>0</v>
      </c>
      <c r="F191" s="61">
        <v>0</v>
      </c>
      <c r="G191" s="61">
        <v>12596.92</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179062.94</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191659.86000000002</v>
      </c>
      <c r="AT191" s="33"/>
    </row>
    <row r="192" spans="1:46" ht="33" customHeight="1">
      <c r="A192" s="32">
        <v>596</v>
      </c>
      <c r="B192" s="329" t="str">
        <f>VLOOKUP(A192,[3]bd_lista!A:C,3,FALSE)</f>
        <v xml:space="preserve">Empresa Pública Transporte Aéreo Militar </v>
      </c>
      <c r="C192" s="330" t="str">
        <f>+VLOOKUP(A192,'[4]DISTRIBUCIÓN UCCF'!$A$7:$E$556,5,FALSE)</f>
        <v>MZC</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0</v>
      </c>
      <c r="AT192" s="33"/>
    </row>
    <row r="193" spans="1:46" ht="33" customHeight="1">
      <c r="A193" s="32">
        <v>597</v>
      </c>
      <c r="B193" s="329" t="str">
        <f>VLOOKUP(A193,[3]bd_lista!A:C,3,FALSE)</f>
        <v>Empresa Pública Nacional Estratégica de Yacimientos de Litio Bolivianos</v>
      </c>
      <c r="C193" s="330" t="str">
        <f>+VLOOKUP(A193,'[4]DISTRIBUCIÓN UCCF'!$A$7:$E$556,5,FALSE)</f>
        <v>ETC</v>
      </c>
      <c r="D193" s="61">
        <v>0</v>
      </c>
      <c r="E193" s="61">
        <v>0</v>
      </c>
      <c r="F193" s="61">
        <v>0</v>
      </c>
      <c r="G193" s="61">
        <v>154473.43</v>
      </c>
      <c r="H193" s="61">
        <v>0</v>
      </c>
      <c r="I193" s="61">
        <v>0</v>
      </c>
      <c r="J193" s="61">
        <v>270</v>
      </c>
      <c r="K193" s="61">
        <v>14242924.359999998</v>
      </c>
      <c r="L193" s="61">
        <v>0</v>
      </c>
      <c r="M193" s="61">
        <v>1250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14398917.789999997</v>
      </c>
      <c r="AT193" s="33"/>
    </row>
    <row r="194" spans="1:46" ht="33" customHeight="1">
      <c r="A194" s="32">
        <v>598</v>
      </c>
      <c r="B194" s="329" t="str">
        <f>VLOOKUP(A194,[3]bd_lista!A:C,3,FALSE)</f>
        <v>Empresa Pública "Editorial del Estado Plurinacional de Bolivia"</v>
      </c>
      <c r="C194" s="330" t="str">
        <f>+VLOOKUP(A194,'[4]DISTRIBUCIÓN UCCF'!$A$7:$E$556,5,FALSE)</f>
        <v>SGP</v>
      </c>
      <c r="D194" s="61">
        <v>0</v>
      </c>
      <c r="E194" s="61">
        <v>0</v>
      </c>
      <c r="F194" s="61">
        <v>96500</v>
      </c>
      <c r="G194" s="61">
        <v>5844.52</v>
      </c>
      <c r="H194" s="61">
        <v>0</v>
      </c>
      <c r="I194" s="61">
        <v>0</v>
      </c>
      <c r="J194" s="61">
        <v>50</v>
      </c>
      <c r="K194" s="61">
        <v>0</v>
      </c>
      <c r="L194" s="61">
        <v>0</v>
      </c>
      <c r="M194" s="61">
        <v>0</v>
      </c>
      <c r="N194" s="61">
        <v>0</v>
      </c>
      <c r="O194" s="61">
        <v>0</v>
      </c>
      <c r="P194" s="61">
        <v>0</v>
      </c>
      <c r="Q194" s="61">
        <v>2213220.59</v>
      </c>
      <c r="R194" s="61">
        <v>0</v>
      </c>
      <c r="S194" s="61">
        <v>0</v>
      </c>
      <c r="T194" s="61">
        <v>0</v>
      </c>
      <c r="U194" s="61">
        <v>0</v>
      </c>
      <c r="V194" s="61">
        <v>0</v>
      </c>
      <c r="W194" s="61">
        <v>0</v>
      </c>
      <c r="X194" s="61">
        <v>0</v>
      </c>
      <c r="Y194" s="61">
        <v>2096276</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4411891.1099999994</v>
      </c>
      <c r="AT194" s="33"/>
    </row>
    <row r="195" spans="1:46" ht="33" customHeight="1">
      <c r="A195" s="32">
        <v>599</v>
      </c>
      <c r="B195" s="329" t="str">
        <f>VLOOKUP(A195,[3]bd_lista!A:C,3,FALSE)</f>
        <v>Empresa Boliviana de Alimentos y Derivados</v>
      </c>
      <c r="C195" s="330" t="str">
        <f>+VLOOKUP(A195,'[4]DISTRIBUCIÓN UCCF'!$A$7:$E$556,5,FALSE)</f>
        <v>GRH</v>
      </c>
      <c r="D195" s="61">
        <v>0</v>
      </c>
      <c r="E195" s="61">
        <v>0</v>
      </c>
      <c r="F195" s="61">
        <v>26796523.259999998</v>
      </c>
      <c r="G195" s="61">
        <v>6091.82</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26802615.079999998</v>
      </c>
      <c r="AT195" s="33"/>
    </row>
    <row r="196" spans="1:46" ht="33" customHeight="1">
      <c r="A196" s="32">
        <v>600</v>
      </c>
      <c r="B196" s="329" t="str">
        <f>VLOOKUP(A196,[3]bd_lista!A:C,3,FALSE)</f>
        <v>Empresa Servicios Aéreos Bolivianos</v>
      </c>
      <c r="C196" s="330">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9" t="s">
        <v>1556</v>
      </c>
      <c r="C197" s="330">
        <v>0</v>
      </c>
      <c r="D197" s="61">
        <v>0</v>
      </c>
      <c r="E197" s="61">
        <v>0</v>
      </c>
      <c r="F197" s="61">
        <v>0</v>
      </c>
      <c r="G197" s="61">
        <v>393722.6</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393722.6</v>
      </c>
      <c r="AT197" s="33"/>
    </row>
    <row r="198" spans="1:46" ht="33" customHeight="1">
      <c r="A198" s="32">
        <v>633</v>
      </c>
      <c r="B198" s="329" t="str">
        <f>VLOOKUP(A198,[3]bd_lista!A:C,3,FALSE)</f>
        <v>Empresa Misicuni</v>
      </c>
      <c r="C198" s="330" t="str">
        <f>+VLOOKUP(A198,'[4]DISTRIBUCIÓN UCCF'!$A$7:$E$556,5,FALSE)</f>
        <v>JRC</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9013.9</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9013.9</v>
      </c>
      <c r="AT198" s="33"/>
    </row>
    <row r="199" spans="1:46" ht="33" customHeight="1">
      <c r="A199" s="32">
        <v>634</v>
      </c>
      <c r="B199" s="329" t="str">
        <f>VLOOKUP(A199,[3]bd_lista!A:C,3,FALSE)</f>
        <v>Empresa Púb. Deptal. Hotel Terminal-Terminal de Buses Oruro</v>
      </c>
      <c r="C199" s="330" t="str">
        <f>+VLOOKUP(A199,'[4]DISTRIBUCIÓN UCCF'!$A$7:$E$556,5,FALSE)</f>
        <v>VCK</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9" t="str">
        <f>VLOOKUP(A200,[3]bd_lista!A:C,3,FALSE)</f>
        <v>Asamblea Legislativa Plurinacional</v>
      </c>
      <c r="C200" s="330" t="str">
        <f>+VLOOKUP(A200,'[4]DISTRIBUCIÓN UCCF'!$A$7:$E$556,5,FALSE)</f>
        <v>ETC</v>
      </c>
      <c r="D200" s="61">
        <v>0</v>
      </c>
      <c r="E200" s="61">
        <v>0</v>
      </c>
      <c r="F200" s="61">
        <v>0</v>
      </c>
      <c r="G200" s="61">
        <v>2946.6</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2946.6</v>
      </c>
      <c r="AT200" s="33"/>
    </row>
    <row r="201" spans="1:46" ht="33" customHeight="1">
      <c r="A201" s="32">
        <v>660</v>
      </c>
      <c r="B201" s="329" t="str">
        <f>VLOOKUP(A201,[3]bd_lista!A:C,3,FALSE)</f>
        <v>Órgano Judicial</v>
      </c>
      <c r="C201" s="330" t="str">
        <f>+VLOOKUP(A201,'[4]DISTRIBUCIÓN UCCF'!$A$7:$E$556,5,FALSE)</f>
        <v>ETC</v>
      </c>
      <c r="D201" s="61">
        <v>0</v>
      </c>
      <c r="E201" s="61">
        <v>0</v>
      </c>
      <c r="F201" s="61">
        <v>9041664.629999999</v>
      </c>
      <c r="G201" s="61">
        <v>181476.99000000002</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9223141.6199999992</v>
      </c>
      <c r="AT201" s="33"/>
    </row>
    <row r="202" spans="1:46" ht="33" customHeight="1">
      <c r="A202" s="32">
        <v>661</v>
      </c>
      <c r="B202" s="329" t="str">
        <f>VLOOKUP(A202,[3]bd_lista!A:C,3,FALSE)</f>
        <v>Tribunal Constitucional Plurinacional</v>
      </c>
      <c r="C202" s="330" t="str">
        <f>+VLOOKUP(A202,'[4]DISTRIBUCIÓN UCCF'!$A$7:$E$556,5,FALSE)</f>
        <v>YAP</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0</v>
      </c>
      <c r="AT202" s="33"/>
    </row>
    <row r="203" spans="1:46" ht="33" customHeight="1">
      <c r="A203" s="32">
        <v>670</v>
      </c>
      <c r="B203" s="329" t="str">
        <f>VLOOKUP(A203,[3]bd_lista!A:C,3,FALSE)</f>
        <v>Órgano Electoral Plurinacional</v>
      </c>
      <c r="C203" s="330" t="str">
        <f>+VLOOKUP(A203,'[4]DISTRIBUCIÓN UCCF'!$A$7:$E$556,5,FALSE)</f>
        <v>VHM</v>
      </c>
      <c r="D203" s="61">
        <v>0</v>
      </c>
      <c r="E203" s="61">
        <v>0</v>
      </c>
      <c r="F203" s="61">
        <v>3411870.5</v>
      </c>
      <c r="G203" s="61">
        <v>2982.8700000000003</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1400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3416253.37</v>
      </c>
      <c r="AT203" s="33"/>
    </row>
    <row r="204" spans="1:46" ht="33" customHeight="1">
      <c r="A204" s="32">
        <v>680</v>
      </c>
      <c r="B204" s="329" t="str">
        <f>VLOOKUP(A204,[3]bd_lista!A:C,3,FALSE)</f>
        <v>Contraloria General del Estado</v>
      </c>
      <c r="C204" s="330" t="str">
        <f>+VLOOKUP(A204,'[4]DISTRIBUCIÓN UCCF'!$A$7:$E$556,5,FALSE)</f>
        <v>YAP</v>
      </c>
      <c r="D204" s="61">
        <v>0</v>
      </c>
      <c r="E204" s="61">
        <v>0</v>
      </c>
      <c r="F204" s="61">
        <v>0</v>
      </c>
      <c r="G204" s="61">
        <v>15291.470000000001</v>
      </c>
      <c r="H204" s="61">
        <v>0</v>
      </c>
      <c r="I204" s="61">
        <v>0</v>
      </c>
      <c r="J204" s="61">
        <v>50</v>
      </c>
      <c r="K204" s="61">
        <v>0</v>
      </c>
      <c r="L204" s="61">
        <v>0</v>
      </c>
      <c r="M204" s="61">
        <v>0</v>
      </c>
      <c r="N204" s="61">
        <v>0</v>
      </c>
      <c r="O204" s="61">
        <v>0</v>
      </c>
      <c r="P204" s="61">
        <v>0</v>
      </c>
      <c r="Q204" s="61">
        <v>111.08</v>
      </c>
      <c r="R204" s="61">
        <v>63.41</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15515.960000000001</v>
      </c>
      <c r="AT204" s="33"/>
    </row>
    <row r="205" spans="1:46" ht="33" customHeight="1">
      <c r="A205" s="32">
        <v>681</v>
      </c>
      <c r="B205" s="329" t="str">
        <f>VLOOKUP(A205,[3]bd_lista!A:C,3,FALSE)</f>
        <v>Ministerio Público</v>
      </c>
      <c r="C205" s="330" t="str">
        <f>+VLOOKUP(A205,'[4]DISTRIBUCIÓN UCCF'!$A$7:$E$556,5,FALSE)</f>
        <v>SGP</v>
      </c>
      <c r="D205" s="61">
        <v>0</v>
      </c>
      <c r="E205" s="61">
        <v>0</v>
      </c>
      <c r="F205" s="61">
        <v>140899.1</v>
      </c>
      <c r="G205" s="61">
        <v>1500</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148868.83000000002</v>
      </c>
      <c r="AT205" s="33"/>
    </row>
    <row r="206" spans="1:46" ht="33" customHeight="1">
      <c r="A206" s="32">
        <v>682</v>
      </c>
      <c r="B206" s="329" t="str">
        <f>VLOOKUP(A206,[3]bd_lista!A:C,3,FALSE)</f>
        <v>Defensoria del Pueblo</v>
      </c>
      <c r="C206" s="330" t="str">
        <f>+VLOOKUP(A206,'[4]DISTRIBUCIÓN UCCF'!$A$7:$E$556,5,FALSE)</f>
        <v>RCC</v>
      </c>
      <c r="D206" s="61">
        <v>0</v>
      </c>
      <c r="E206" s="61">
        <v>0</v>
      </c>
      <c r="F206" s="61">
        <v>0</v>
      </c>
      <c r="G206" s="61">
        <v>11892.34</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11892.34</v>
      </c>
      <c r="AT206" s="33"/>
    </row>
    <row r="207" spans="1:46" ht="33" customHeight="1">
      <c r="A207" s="32">
        <v>683</v>
      </c>
      <c r="B207" s="329" t="str">
        <f>VLOOKUP(A207,[3]bd_lista!A:C,3,FALSE)</f>
        <v>Procuraduria General del Estado</v>
      </c>
      <c r="C207" s="330" t="str">
        <f>+VLOOKUP(A207,'[4]DISTRIBUCIÓN UCCF'!$A$7:$E$556,5,FALSE)</f>
        <v>YAP</v>
      </c>
      <c r="D207" s="61">
        <v>0</v>
      </c>
      <c r="E207" s="61">
        <v>0</v>
      </c>
      <c r="F207" s="61">
        <v>2000</v>
      </c>
      <c r="G207" s="61">
        <v>259.01</v>
      </c>
      <c r="H207" s="61">
        <v>0</v>
      </c>
      <c r="I207" s="61">
        <v>0</v>
      </c>
      <c r="J207" s="61">
        <v>50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754600</v>
      </c>
      <c r="AF207" s="61">
        <v>0</v>
      </c>
      <c r="AG207" s="61">
        <v>0</v>
      </c>
      <c r="AH207" s="61">
        <v>0</v>
      </c>
      <c r="AI207" s="61">
        <v>0</v>
      </c>
      <c r="AJ207" s="61">
        <v>0</v>
      </c>
      <c r="AK207" s="61">
        <v>0</v>
      </c>
      <c r="AL207" s="61">
        <v>0</v>
      </c>
      <c r="AM207" s="61">
        <v>0</v>
      </c>
      <c r="AN207" s="61">
        <v>0</v>
      </c>
      <c r="AO207" s="61">
        <v>0</v>
      </c>
      <c r="AP207" s="61">
        <v>0</v>
      </c>
      <c r="AQ207" s="61">
        <f t="shared" si="2"/>
        <v>756909.01</v>
      </c>
      <c r="AT207" s="33"/>
    </row>
    <row r="208" spans="1:46" ht="33" customHeight="1">
      <c r="A208" s="32">
        <v>716</v>
      </c>
      <c r="B208" s="329" t="str">
        <f>VLOOKUP(A208,[3]bd_lista!A:C,3,FALSE)</f>
        <v>Empresa Tarijeña del Gas</v>
      </c>
      <c r="C208" s="330" t="str">
        <f>+VLOOKUP(A208,'[4]DISTRIBUCIÓN UCCF'!$A$7:$E$556,5,FALSE)</f>
        <v>SGP</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9" t="str">
        <f>VLOOKUP(A209,[3]bd_lista!A:C,3,FALSE)</f>
        <v>Servicio Autónomo Municipal de Agua Potable y Alcantarillado</v>
      </c>
      <c r="C209" s="330">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9" t="str">
        <f>VLOOKUP(A210,[3]bd_lista!A:C,3,FALSE)</f>
        <v>Servicio Municipal de Agua Potable y Alcantarillado</v>
      </c>
      <c r="C210" s="330">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9" t="str">
        <f>VLOOKUP(A211,[3]bd_lista!A:C,3,FALSE)</f>
        <v>Empresa Local de Agua Potable y Alcantarillado Sucre</v>
      </c>
      <c r="C211" s="330">
        <v>0</v>
      </c>
      <c r="D211" s="61">
        <v>0</v>
      </c>
      <c r="E211" s="61">
        <v>0</v>
      </c>
      <c r="F211" s="61">
        <v>0</v>
      </c>
      <c r="G211" s="61">
        <v>0</v>
      </c>
      <c r="H211" s="61">
        <v>0</v>
      </c>
      <c r="I211" s="61">
        <v>0</v>
      </c>
      <c r="J211" s="61">
        <v>0</v>
      </c>
      <c r="K211" s="61">
        <v>28540.3</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28540.3</v>
      </c>
      <c r="AT211" s="33"/>
    </row>
    <row r="212" spans="1:46" ht="33" customHeight="1">
      <c r="A212" s="32">
        <v>821</v>
      </c>
      <c r="B212" s="329" t="str">
        <f>VLOOKUP(A212,[3]bd_lista!A:C,3,FALSE)</f>
        <v>Administración Autónoma para Obras Sanitarias - Potosí</v>
      </c>
      <c r="C212" s="330" t="str">
        <f>+VLOOKUP(A212,'[4]DISTRIBUCIÓN UCCF'!$A$7:$E$556,5,FALSE)</f>
        <v>MZC</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9" t="str">
        <f>VLOOKUP(A213,[3]bd_lista!A:C,3,FALSE)</f>
        <v>Servicio Local de Acueductos y Alcantarillado - Oruro</v>
      </c>
      <c r="C213" s="330">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9" t="str">
        <f>VLOOKUP(A214,[3]bd_lista!A:C,3,FALSE)</f>
        <v>Fondo Nacional de Desarrollo Regional</v>
      </c>
      <c r="C214" s="330" t="str">
        <f>+VLOOKUP(A214,'[4]DISTRIBUCIÓN UCCF'!$A$7:$E$556,5,FALSE)</f>
        <v>ETC</v>
      </c>
      <c r="D214" s="61">
        <v>0</v>
      </c>
      <c r="E214" s="61">
        <v>0</v>
      </c>
      <c r="F214" s="61">
        <v>0</v>
      </c>
      <c r="G214" s="61">
        <v>9199.5499999999993</v>
      </c>
      <c r="H214" s="61">
        <v>0</v>
      </c>
      <c r="I214" s="61">
        <v>0</v>
      </c>
      <c r="J214" s="61">
        <v>0</v>
      </c>
      <c r="K214" s="61">
        <v>0</v>
      </c>
      <c r="L214" s="61">
        <v>0</v>
      </c>
      <c r="M214" s="61">
        <v>0</v>
      </c>
      <c r="N214" s="61">
        <v>0</v>
      </c>
      <c r="O214" s="61">
        <v>0</v>
      </c>
      <c r="P214" s="61">
        <v>0</v>
      </c>
      <c r="Q214" s="61">
        <v>408384.12</v>
      </c>
      <c r="R214" s="61">
        <v>0</v>
      </c>
      <c r="S214" s="61">
        <v>2892101.07</v>
      </c>
      <c r="T214" s="61">
        <v>31441178.630000006</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34750863.370000005</v>
      </c>
      <c r="AT214" s="33"/>
    </row>
    <row r="215" spans="1:46">
      <c r="A215" s="32">
        <v>865</v>
      </c>
      <c r="B215" s="329" t="str">
        <f>VLOOKUP(A215,[3]bd_lista!A:C,3,FALSE)</f>
        <v>Fondo de Desarrollo del Sist.Fin. y Apoyo al Sec.Productivo</v>
      </c>
      <c r="C215" s="330" t="str">
        <f>+VLOOKUP(A215,'[4]DISTRIBUCIÓN UCCF'!$A$7:$E$556,5,FALSE)</f>
        <v>RCC</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0</v>
      </c>
      <c r="AT215" s="33"/>
    </row>
    <row r="216" spans="1:46" ht="33" customHeight="1">
      <c r="A216" s="32">
        <v>867</v>
      </c>
      <c r="B216" s="329" t="str">
        <f>VLOOKUP(A216,[3]bd_lista!A:C,3,FALSE)</f>
        <v>Fondo Rotatorio de Fomento Productivo Regional</v>
      </c>
      <c r="C216" s="330" t="str">
        <f>+VLOOKUP(A216,'[4]DISTRIBUCIÓN UCCF'!$A$7:$E$556,5,FALSE)</f>
        <v>RCC</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9" t="str">
        <f>VLOOKUP(A217,[3]bd_lista!A:C,3,FALSE)</f>
        <v>Gobierno Autónomo Departamental de Chuquisaca</v>
      </c>
      <c r="C217" s="330" t="str">
        <f>+VLOOKUP(A217,'[4]DISTRIBUCIÓN UCCF'!$A$7:$E$556,5,FALSE)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9" t="str">
        <f>VLOOKUP(A218,[3]bd_lista!A:C,3,FALSE)</f>
        <v>Gobierno Autónomo Departamental de La Paz</v>
      </c>
      <c r="C218" s="330" t="str">
        <f>+VLOOKUP(A218,'[4]DISTRIBUCIÓN UCCF'!$A$7:$E$556,5,FALSE)</f>
        <v>VCK</v>
      </c>
      <c r="D218" s="61">
        <v>0</v>
      </c>
      <c r="E218" s="61">
        <v>0</v>
      </c>
      <c r="F218" s="61">
        <v>0</v>
      </c>
      <c r="G218" s="61">
        <v>1800</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1800</v>
      </c>
      <c r="AT218" s="33"/>
    </row>
    <row r="219" spans="1:46" ht="33" customHeight="1">
      <c r="A219" s="32">
        <v>903</v>
      </c>
      <c r="B219" s="329" t="str">
        <f>VLOOKUP(A219,[3]bd_lista!A:C,3,FALSE)</f>
        <v>Gobierno Autónomo Departamental de Cochabamba</v>
      </c>
      <c r="C219" s="330" t="str">
        <f>+VLOOKUP(A219,'[4]DISTRIBUCIÓN UCCF'!$A$7:$E$556,5,FALSE)</f>
        <v>VCK</v>
      </c>
      <c r="D219" s="61">
        <v>0</v>
      </c>
      <c r="E219" s="61">
        <v>0</v>
      </c>
      <c r="F219" s="61">
        <v>0</v>
      </c>
      <c r="G219" s="61">
        <v>4349.6400000000003</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4349.6400000000003</v>
      </c>
      <c r="AT219" s="33"/>
    </row>
    <row r="220" spans="1:46" ht="33" customHeight="1">
      <c r="A220" s="32">
        <v>904</v>
      </c>
      <c r="B220" s="329" t="str">
        <f>VLOOKUP(A220,[3]bd_lista!A:C,3,FALSE)</f>
        <v>Gobierno Autónomo Departamental de Oruro</v>
      </c>
      <c r="C220" s="330" t="str">
        <f>+VLOOKUP(A220,'[4]DISTRIBUCIÓN UCCF'!$A$7:$E$556,5,FALSE)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9" t="str">
        <f>VLOOKUP(A221,[3]bd_lista!A:C,3,FALSE)</f>
        <v>Gobierno Autónomo Departamental de Potosí</v>
      </c>
      <c r="C221" s="330" t="str">
        <f>+VLOOKUP(A221,'[4]DISTRIBUCIÓN UCCF'!$A$7:$E$556,5,FALSE)</f>
        <v>VCK</v>
      </c>
      <c r="D221" s="61">
        <v>0</v>
      </c>
      <c r="E221" s="61">
        <v>0</v>
      </c>
      <c r="F221" s="61">
        <v>0</v>
      </c>
      <c r="G221" s="61">
        <v>11543.1</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11543.1</v>
      </c>
      <c r="AT221" s="33"/>
    </row>
    <row r="222" spans="1:46" ht="33" customHeight="1">
      <c r="A222" s="32">
        <v>906</v>
      </c>
      <c r="B222" s="329" t="str">
        <f>VLOOKUP(A222,[3]bd_lista!A:C,3,FALSE)</f>
        <v>Gobierno Autónomo Departamental de Tarija</v>
      </c>
      <c r="C222" s="330" t="str">
        <f>+VLOOKUP(A222,'[4]DISTRIBUCIÓN UCCF'!$A$7:$E$556,5,FALSE)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9" t="str">
        <f>VLOOKUP(A223,[3]bd_lista!A:C,3,FALSE)</f>
        <v>Gobierno Autónomo Departamental de Santa Cruz</v>
      </c>
      <c r="C223" s="330" t="str">
        <f>+VLOOKUP(A223,'[4]DISTRIBUCIÓN UCCF'!$A$7:$E$556,5,FALSE)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9" t="str">
        <f>VLOOKUP(A224,[3]bd_lista!A:C,3,FALSE)</f>
        <v>Gobierno Autónomo Departamental del Beni</v>
      </c>
      <c r="C224" s="330" t="str">
        <f>+VLOOKUP(A224,'[4]DISTRIBUCIÓN UCCF'!$A$7:$E$556,5,FALSE)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9" t="str">
        <f>VLOOKUP(A225,[3]bd_lista!A:C,3,FALSE)</f>
        <v>Gobierno Autónomo Departamental de Pando</v>
      </c>
      <c r="C225" s="330" t="str">
        <f>+VLOOKUP(A225,'[4]DISTRIBUCIÓN UCCF'!$A$7:$E$556,5,FALSE)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9" t="str">
        <f>VLOOKUP(A226,[3]bd_lista!A:C,3,FALSE)</f>
        <v>Banco Central de Bolivia</v>
      </c>
      <c r="C226" s="330">
        <v>0</v>
      </c>
      <c r="D226" s="61">
        <v>0</v>
      </c>
      <c r="E226" s="61">
        <v>0</v>
      </c>
      <c r="F226" s="61">
        <v>0</v>
      </c>
      <c r="G226" s="61">
        <v>2116.5299999999997</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2116.5299999999997</v>
      </c>
      <c r="AT226" s="33"/>
    </row>
    <row r="227" spans="1:46" ht="33" customHeight="1">
      <c r="A227" s="32">
        <v>1101</v>
      </c>
      <c r="B227" s="329" t="str">
        <f>VLOOKUP(A227,[3]bd_lista!A:C,3,FALSE)</f>
        <v>Gobierno Autónomo Municipal de Sucre</v>
      </c>
      <c r="C227" s="330" t="str">
        <f>+VLOOKUP(A227,'[4]DISTRIBUCIÓN UCCF'!$A$7:$E$556,5,FALSE)</f>
        <v>SGP</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9" t="str">
        <f>VLOOKUP(A228,[3]bd_lista!A:C,3,FALSE)</f>
        <v>Gobierno Autónomo Municipal de Yotala</v>
      </c>
      <c r="C228" s="330" t="str">
        <f>+VLOOKUP(A228,'[4]DISTRIBUCIÓN UCCF'!$A$7:$E$556,5,FALSE)</f>
        <v>SGP</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9" t="str">
        <f>VLOOKUP(A229,[3]bd_lista!A:C,3,FALSE)</f>
        <v>Gobierno Autónomo Municipal de Poroma</v>
      </c>
      <c r="C229" s="330" t="str">
        <f>+VLOOKUP(A229,'[4]DISTRIBUCIÓN UCCF'!$A$7:$E$556,5,FALSE)</f>
        <v>SGP</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9" t="str">
        <f>VLOOKUP(A230,[3]bd_lista!A:C,3,FALSE)</f>
        <v>Gobierno Autónomo Municipal de Villa Azurduy</v>
      </c>
      <c r="C230" s="330" t="str">
        <f>+VLOOKUP(A230,'[4]DISTRIBUCIÓN UCCF'!$A$7:$E$556,5,FALSE)</f>
        <v>SGP</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9" t="str">
        <f>VLOOKUP(A231,[3]bd_lista!A:C,3,FALSE)</f>
        <v>Gobierno Autónomo Municipal de Tarvita (Villa Orías)</v>
      </c>
      <c r="C231" s="330" t="str">
        <f>+VLOOKUP(A231,'[4]DISTRIBUCIÓN UCCF'!$A$7:$E$556,5,FALSE)</f>
        <v>SGP</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9" t="str">
        <f>VLOOKUP(A232,[3]bd_lista!A:C,3,FALSE)</f>
        <v>Gobierno Autónomo Municipal de Villa Zudañez (Tacopaya)</v>
      </c>
      <c r="C232" s="330" t="str">
        <f>+VLOOKUP(A232,'[4]DISTRIBUCIÓN UCCF'!$A$7:$E$556,5,FALSE)</f>
        <v>SGP</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9" t="str">
        <f>VLOOKUP(A233,[3]bd_lista!A:C,3,FALSE)</f>
        <v>Gobierno Autónomo Municipal de Presto</v>
      </c>
      <c r="C233" s="330" t="str">
        <f>+VLOOKUP(A233,'[4]DISTRIBUCIÓN UCCF'!$A$7:$E$556,5,FALSE)</f>
        <v>SGP</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9" t="str">
        <f>VLOOKUP(A234,[3]bd_lista!A:C,3,FALSE)</f>
        <v>Gobierno Autónomo Municipal de Villa Mojocoya</v>
      </c>
      <c r="C234" s="330" t="str">
        <f>+VLOOKUP(A234,'[4]DISTRIBUCIÓN UCCF'!$A$7:$E$556,5,FALSE)</f>
        <v>SGP</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9" t="str">
        <f>VLOOKUP(A235,[3]bd_lista!A:C,3,FALSE)</f>
        <v>Gobierno Autónomo Municipal de Icla</v>
      </c>
      <c r="C235" s="330" t="str">
        <f>+VLOOKUP(A235,'[4]DISTRIBUCIÓN UCCF'!$A$7:$E$556,5,FALSE)</f>
        <v>SGP</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9" t="str">
        <f>VLOOKUP(A236,[3]bd_lista!A:C,3,FALSE)</f>
        <v>Gobierno Autónomo Municipal de Padilla</v>
      </c>
      <c r="C236" s="330" t="str">
        <f>+VLOOKUP(A236,'[4]DISTRIBUCIÓN UCCF'!$A$7:$E$556,5,FALSE)</f>
        <v>SGP</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9" t="str">
        <f>VLOOKUP(A237,[3]bd_lista!A:C,3,FALSE)</f>
        <v>Gobierno Autónomo Municipal de Tomina</v>
      </c>
      <c r="C237" s="330" t="str">
        <f>+VLOOKUP(A237,'[4]DISTRIBUCIÓN UCCF'!$A$7:$E$556,5,FALSE)</f>
        <v>SGP</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9" t="str">
        <f>VLOOKUP(A238,[3]bd_lista!A:C,3,FALSE)</f>
        <v>Gobierno Autónomo Municipal de Sopachuy</v>
      </c>
      <c r="C238" s="330" t="str">
        <f>+VLOOKUP(A238,'[4]DISTRIBUCIÓN UCCF'!$A$7:$E$556,5,FALSE)</f>
        <v>SGP</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9" t="str">
        <f>VLOOKUP(A239,[3]bd_lista!A:C,3,FALSE)</f>
        <v>Gobierno Autónomo Municipal de Villa Alcalá</v>
      </c>
      <c r="C239" s="330" t="str">
        <f>+VLOOKUP(A239,'[4]DISTRIBUCIÓN UCCF'!$A$7:$E$556,5,FALSE)</f>
        <v>SGP</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9" t="str">
        <f>VLOOKUP(A240,[3]bd_lista!A:C,3,FALSE)</f>
        <v>Gobierno Autónomo Municipal de El Villar</v>
      </c>
      <c r="C240" s="330" t="str">
        <f>+VLOOKUP(A240,'[4]DISTRIBUCIÓN UCCF'!$A$7:$E$556,5,FALSE)</f>
        <v>SGP</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9" t="str">
        <f>VLOOKUP(A241,[3]bd_lista!A:C,3,FALSE)</f>
        <v>Gobierno Autónomo Municipal de Monteagudo</v>
      </c>
      <c r="C241" s="330" t="str">
        <f>+VLOOKUP(A241,'[4]DISTRIBUCIÓN UCCF'!$A$7:$E$556,5,FALSE)</f>
        <v>SGP</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9" t="str">
        <f>VLOOKUP(A242,[3]bd_lista!A:C,3,FALSE)</f>
        <v>Gobierno Autónomo Municipal de San Pablo de Huacareta</v>
      </c>
      <c r="C242" s="330" t="str">
        <f>+VLOOKUP(A242,'[4]DISTRIBUCIÓN UCCF'!$A$7:$E$556,5,FALSE)</f>
        <v>SGP</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9" t="str">
        <f>VLOOKUP(A243,[3]bd_lista!A:C,3,FALSE)</f>
        <v>Gobierno Autónomo Municipal de Tarabuco</v>
      </c>
      <c r="C243" s="330" t="str">
        <f>+VLOOKUP(A243,'[4]DISTRIBUCIÓN UCCF'!$A$7:$E$556,5,FALSE)</f>
        <v>SGP</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9" t="str">
        <f>VLOOKUP(A244,[3]bd_lista!A:C,3,FALSE)</f>
        <v>Gobierno Autónomo Municipal de Yamparáez</v>
      </c>
      <c r="C244" s="330" t="str">
        <f>+VLOOKUP(A244,'[4]DISTRIBUCIÓN UCCF'!$A$7:$E$556,5,FALSE)</f>
        <v>SGP</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9" t="str">
        <f>VLOOKUP(A245,[3]bd_lista!A:C,3,FALSE)</f>
        <v>Gobierno Autónomo Municipal de Camargo</v>
      </c>
      <c r="C245" s="330" t="str">
        <f>+VLOOKUP(A245,'[4]DISTRIBUCIÓN UCCF'!$A$7:$E$556,5,FALSE)</f>
        <v>SGP</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9" t="str">
        <f>VLOOKUP(A246,[3]bd_lista!A:C,3,FALSE)</f>
        <v>Gobierno Autónomo Municipal de San Lucas</v>
      </c>
      <c r="C246" s="330" t="str">
        <f>+VLOOKUP(A246,'[4]DISTRIBUCIÓN UCCF'!$A$7:$E$556,5,FALSE)</f>
        <v>SGP</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9" t="str">
        <f>VLOOKUP(A247,[3]bd_lista!A:C,3,FALSE)</f>
        <v>Gobierno Autónomo Municipal de Incahuasi</v>
      </c>
      <c r="C247" s="330" t="str">
        <f>+VLOOKUP(A247,'[4]DISTRIBUCIÓN UCCF'!$A$7:$E$556,5,FALSE)</f>
        <v>SGP</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9" t="str">
        <f>VLOOKUP(A248,[3]bd_lista!A:C,3,FALSE)</f>
        <v>Gobierno Autónomo Municipal de Villa Serrano</v>
      </c>
      <c r="C248" s="330" t="str">
        <f>+VLOOKUP(A248,'[4]DISTRIBUCIÓN UCCF'!$A$7:$E$556,5,FALSE)</f>
        <v>SGP</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9" t="str">
        <f>VLOOKUP(A249,[3]bd_lista!A:C,3,FALSE)</f>
        <v>Gobierno Autónomo Municipal de Camataqui (Villa Abecia)</v>
      </c>
      <c r="C249" s="330" t="str">
        <f>+VLOOKUP(A249,'[4]DISTRIBUCIÓN UCCF'!$A$7:$E$556,5,FALSE)</f>
        <v>SGP</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9" t="str">
        <f>VLOOKUP(A250,[3]bd_lista!A:C,3,FALSE)</f>
        <v>Gobierno Autónomo Municipal de Culpina</v>
      </c>
      <c r="C250" s="330" t="str">
        <f>+VLOOKUP(A250,'[4]DISTRIBUCIÓN UCCF'!$A$7:$E$556,5,FALSE)</f>
        <v>SGP</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9" t="str">
        <f>VLOOKUP(A251,[3]bd_lista!A:C,3,FALSE)</f>
        <v>Gobierno Autónomo Municipal de Las Carreras</v>
      </c>
      <c r="C251" s="330" t="str">
        <f>+VLOOKUP(A251,'[4]DISTRIBUCIÓN UCCF'!$A$7:$E$556,5,FALSE)</f>
        <v>SGP</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9" t="str">
        <f>VLOOKUP(A252,[3]bd_lista!A:C,3,FALSE)</f>
        <v>Gobierno Autónomo Municipal de Villa Vaca Guzmán</v>
      </c>
      <c r="C252" s="330" t="str">
        <f>+VLOOKUP(A252,'[4]DISTRIBUCIÓN UCCF'!$A$7:$E$556,5,FALSE)</f>
        <v>SGP</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9" t="str">
        <f>VLOOKUP(A253,[3]bd_lista!A:C,3,FALSE)</f>
        <v>Gobierno Autónomo Municipal de Villa de Huacaya</v>
      </c>
      <c r="C253" s="330" t="str">
        <f>+VLOOKUP(A253,'[4]DISTRIBUCIÓN UCCF'!$A$7:$E$556,5,FALSE)</f>
        <v>SGP</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9" t="str">
        <f>VLOOKUP(A254,[3]bd_lista!A:C,3,FALSE)</f>
        <v>Gobierno Autónomo Municipal de Machareti</v>
      </c>
      <c r="C254" s="330" t="str">
        <f>+VLOOKUP(A254,'[4]DISTRIBUCIÓN UCCF'!$A$7:$E$556,5,FALSE)</f>
        <v>SGP</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9" t="str">
        <f>VLOOKUP(A255,[3]bd_lista!A:C,3,FALSE)</f>
        <v>Gobierno Autónomo Municipal de Villa Charcas</v>
      </c>
      <c r="C255" s="330" t="str">
        <f>+VLOOKUP(A255,'[4]DISTRIBUCIÓN UCCF'!$A$7:$E$556,5,FALSE)</f>
        <v>SGP</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9" t="str">
        <f>VLOOKUP(A256,[3]bd_lista!A:C,3,FALSE)</f>
        <v>Gobierno Autónomo Municipal de La Paz</v>
      </c>
      <c r="C256" s="330" t="str">
        <f>+VLOOKUP(A256,'[4]DISTRIBUCIÓN UCCF'!$A$7:$E$556,5,FALSE)</f>
        <v>SGP</v>
      </c>
      <c r="D256" s="61">
        <v>0</v>
      </c>
      <c r="E256" s="61">
        <v>0</v>
      </c>
      <c r="F256" s="61">
        <v>0</v>
      </c>
      <c r="G256" s="61">
        <v>4650.2</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4650.2</v>
      </c>
      <c r="AT256" s="33"/>
    </row>
    <row r="257" spans="1:46" ht="33" customHeight="1">
      <c r="A257" s="32">
        <v>1202</v>
      </c>
      <c r="B257" s="329" t="str">
        <f>VLOOKUP(A257,[3]bd_lista!A:C,3,FALSE)</f>
        <v>Gobierno Autónomo Municipal de Palca</v>
      </c>
      <c r="C257" s="330" t="str">
        <f>+VLOOKUP(A257,'[4]DISTRIBUCIÓN UCCF'!$A$7:$E$556,5,FALSE)</f>
        <v>SGP</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9" t="str">
        <f>VLOOKUP(A258,[3]bd_lista!A:C,3,FALSE)</f>
        <v>Gobierno Autónomo Municipal de Mecapaca</v>
      </c>
      <c r="C258" s="330" t="str">
        <f>+VLOOKUP(A258,'[4]DISTRIBUCIÓN UCCF'!$A$7:$E$556,5,FALSE)</f>
        <v>SGP</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9" t="str">
        <f>VLOOKUP(A259,[3]bd_lista!A:C,3,FALSE)</f>
        <v>Gobierno Autónomo Municipal de Achocalla</v>
      </c>
      <c r="C259" s="330" t="str">
        <f>+VLOOKUP(A259,'[4]DISTRIBUCIÓN UCCF'!$A$7:$E$556,5,FALSE)</f>
        <v>SGP</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9" t="str">
        <f>VLOOKUP(A260,[3]bd_lista!A:C,3,FALSE)</f>
        <v>Gobierno Autónomo Municipal de El Alto de La Paz</v>
      </c>
      <c r="C260" s="330" t="str">
        <f>+VLOOKUP(A260,'[4]DISTRIBUCIÓN UCCF'!$A$7:$E$556,5,FALSE)</f>
        <v>SGP</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9" t="str">
        <f>VLOOKUP(A261,[3]bd_lista!A:C,3,FALSE)</f>
        <v>Gobierno Autónomo Municipal de Viacha</v>
      </c>
      <c r="C261" s="330" t="str">
        <f>+VLOOKUP(A261,'[4]DISTRIBUCIÓN UCCF'!$A$7:$E$556,5,FALSE)</f>
        <v>SGP</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9" t="str">
        <f>VLOOKUP(A262,[3]bd_lista!A:C,3,FALSE)</f>
        <v>Gobierno Autónomo Municipal de Guaqui</v>
      </c>
      <c r="C262" s="330" t="str">
        <f>+VLOOKUP(A262,'[4]DISTRIBUCIÓN UCCF'!$A$7:$E$556,5,FALSE)</f>
        <v>SGP</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9" t="str">
        <f>VLOOKUP(A263,[3]bd_lista!A:C,3,FALSE)</f>
        <v>Gobierno Autónomo Municipal de Tiahuanacu</v>
      </c>
      <c r="C263" s="330" t="str">
        <f>+VLOOKUP(A263,'[4]DISTRIBUCIÓN UCCF'!$A$7:$E$556,5,FALSE)</f>
        <v>SGP</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9" t="str">
        <f>VLOOKUP(A264,[3]bd_lista!A:C,3,FALSE)</f>
        <v>Gobierno Autónomo Municipal de Desaguadero</v>
      </c>
      <c r="C264" s="330" t="str">
        <f>+VLOOKUP(A264,'[4]DISTRIBUCIÓN UCCF'!$A$7:$E$556,5,FALSE)</f>
        <v>SGP</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9" t="str">
        <f>VLOOKUP(A265,[3]bd_lista!A:C,3,FALSE)</f>
        <v>Gobierno Autónomo Municipal de Caranavi</v>
      </c>
      <c r="C265" s="330" t="str">
        <f>+VLOOKUP(A265,'[4]DISTRIBUCIÓN UCCF'!$A$7:$E$556,5,FALSE)</f>
        <v>SGP</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9" t="str">
        <f>VLOOKUP(A266,[3]bd_lista!A:C,3,FALSE)</f>
        <v>Gobierno Autónomo Municipal de Sica Sica (Villa Aroma)</v>
      </c>
      <c r="C266" s="330" t="str">
        <f>+VLOOKUP(A266,'[4]DISTRIBUCIÓN UCCF'!$A$7:$E$556,5,FALSE)</f>
        <v>SGP</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9" t="str">
        <f>VLOOKUP(A267,[3]bd_lista!A:C,3,FALSE)</f>
        <v>Gobierno Autónomo Municipal de Umala</v>
      </c>
      <c r="C267" s="330" t="str">
        <f>+VLOOKUP(A267,'[4]DISTRIBUCIÓN UCCF'!$A$7:$E$556,5,FALSE)</f>
        <v>SGP</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9" t="str">
        <f>VLOOKUP(A268,[3]bd_lista!A:C,3,FALSE)</f>
        <v>Gobierno Autónomo Municipal de Ayo Ayo</v>
      </c>
      <c r="C268" s="330" t="str">
        <f>+VLOOKUP(A268,'[4]DISTRIBUCIÓN UCCF'!$A$7:$E$556,5,FALSE)</f>
        <v>SGP</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9" t="str">
        <f>VLOOKUP(A269,[3]bd_lista!A:C,3,FALSE)</f>
        <v>Gobierno Autónomo Municipal de Calamarca</v>
      </c>
      <c r="C269" s="330" t="str">
        <f>+VLOOKUP(A269,'[4]DISTRIBUCIÓN UCCF'!$A$7:$E$556,5,FALSE)</f>
        <v>SGP</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9" t="str">
        <f>VLOOKUP(A270,[3]bd_lista!A:C,3,FALSE)</f>
        <v>Gobierno Autónomo Municipal de Patacamaya</v>
      </c>
      <c r="C270" s="330" t="str">
        <f>+VLOOKUP(A270,'[4]DISTRIBUCIÓN UCCF'!$A$7:$E$556,5,FALSE)</f>
        <v>SGP</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9" t="str">
        <f>VLOOKUP(A271,[3]bd_lista!A:C,3,FALSE)</f>
        <v>Gobierno Autónomo Municipal de Colquencha</v>
      </c>
      <c r="C271" s="330" t="str">
        <f>+VLOOKUP(A271,'[4]DISTRIBUCIÓN UCCF'!$A$7:$E$556,5,FALSE)</f>
        <v>SGP</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9" t="str">
        <f>VLOOKUP(A272,[3]bd_lista!A:C,3,FALSE)</f>
        <v>Gobierno Autónomo Municipal de Collana</v>
      </c>
      <c r="C272" s="330" t="str">
        <f>+VLOOKUP(A272,'[4]DISTRIBUCIÓN UCCF'!$A$7:$E$556,5,FALSE)</f>
        <v>SGP</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9" t="str">
        <f>VLOOKUP(A273,[3]bd_lista!A:C,3,FALSE)</f>
        <v>Gobierno Autónomo Municipal de Inquisivi</v>
      </c>
      <c r="C273" s="330" t="str">
        <f>+VLOOKUP(A273,'[4]DISTRIBUCIÓN UCCF'!$A$7:$E$556,5,FALSE)</f>
        <v>SGP</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9" t="str">
        <f>VLOOKUP(A274,[3]bd_lista!A:C,3,FALSE)</f>
        <v>Gobierno Autónomo Municipal de Quime</v>
      </c>
      <c r="C274" s="330" t="str">
        <f>+VLOOKUP(A274,'[4]DISTRIBUCIÓN UCCF'!$A$7:$E$556,5,FALSE)</f>
        <v>SGP</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9" t="str">
        <f>VLOOKUP(A275,[3]bd_lista!A:C,3,FALSE)</f>
        <v>Gobierno Autónomo Municipal de Cajuata</v>
      </c>
      <c r="C275" s="330" t="str">
        <f>+VLOOKUP(A275,'[4]DISTRIBUCIÓN UCCF'!$A$7:$E$556,5,FALSE)</f>
        <v>SGP</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9" t="str">
        <f>VLOOKUP(A276,[3]bd_lista!A:C,3,FALSE)</f>
        <v>Gobierno Autónomo Municipal de Colquiri</v>
      </c>
      <c r="C276" s="330" t="str">
        <f>+VLOOKUP(A276,'[4]DISTRIBUCIÓN UCCF'!$A$7:$E$556,5,FALSE)</f>
        <v>SGP</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9" t="str">
        <f>VLOOKUP(A277,[3]bd_lista!A:C,3,FALSE)</f>
        <v>Gobierno Autónomo Municipal de Ichoca</v>
      </c>
      <c r="C277" s="330" t="str">
        <f>+VLOOKUP(A277,'[4]DISTRIBUCIÓN UCCF'!$A$7:$E$556,5,FALSE)</f>
        <v>SGP</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9" t="str">
        <f>VLOOKUP(A278,[3]bd_lista!A:C,3,FALSE)</f>
        <v>Gobierno Autónomo Municipal de Villa Libertad Licoma</v>
      </c>
      <c r="C278" s="330" t="str">
        <f>+VLOOKUP(A278,'[4]DISTRIBUCIÓN UCCF'!$A$7:$E$556,5,FALSE)</f>
        <v>SGP</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9" t="str">
        <f>VLOOKUP(A279,[3]bd_lista!A:C,3,FALSE)</f>
        <v>Gobierno Autónomo Municipal de Achacachi</v>
      </c>
      <c r="C279" s="330" t="str">
        <f>+VLOOKUP(A279,'[4]DISTRIBUCIÓN UCCF'!$A$7:$E$556,5,FALSE)</f>
        <v>SGP</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9" t="str">
        <f>VLOOKUP(A280,[3]bd_lista!A:C,3,FALSE)</f>
        <v>Gobierno Autónomo Municipal de Ancoraimes</v>
      </c>
      <c r="C280" s="330" t="str">
        <f>+VLOOKUP(A280,'[4]DISTRIBUCIÓN UCCF'!$A$7:$E$556,5,FALSE)</f>
        <v>SGP</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9" t="str">
        <f>VLOOKUP(A281,[3]bd_lista!A:C,3,FALSE)</f>
        <v>Gobierno Autónomo Municipal de Sorata</v>
      </c>
      <c r="C281" s="330" t="str">
        <f>+VLOOKUP(A281,'[4]DISTRIBUCIÓN UCCF'!$A$7:$E$556,5,FALSE)</f>
        <v>SGP</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9" t="str">
        <f>VLOOKUP(A282,[3]bd_lista!A:C,3,FALSE)</f>
        <v>Gobierno Autónomo Municipal de Guanay</v>
      </c>
      <c r="C282" s="330" t="str">
        <f>+VLOOKUP(A282,'[4]DISTRIBUCIÓN UCCF'!$A$7:$E$556,5,FALSE)</f>
        <v>SGP</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9" t="str">
        <f>VLOOKUP(A283,[3]bd_lista!A:C,3,FALSE)</f>
        <v>Gobierno Autónomo Municipal de Tacacoma</v>
      </c>
      <c r="C283" s="330" t="str">
        <f>+VLOOKUP(A283,'[4]DISTRIBUCIÓN UCCF'!$A$7:$E$556,5,FALSE)</f>
        <v>SGP</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9" t="str">
        <f>VLOOKUP(A284,[3]bd_lista!A:C,3,FALSE)</f>
        <v>Gobierno Autónomo Municipal de Tipuani</v>
      </c>
      <c r="C284" s="330" t="str">
        <f>+VLOOKUP(A284,'[4]DISTRIBUCIÓN UCCF'!$A$7:$E$556,5,FALSE)</f>
        <v>SGP</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9" t="str">
        <f>VLOOKUP(A285,[3]bd_lista!A:C,3,FALSE)</f>
        <v>Gobierno Autónomo Municipal de Quiabaya</v>
      </c>
      <c r="C285" s="330" t="str">
        <f>+VLOOKUP(A285,'[4]DISTRIBUCIÓN UCCF'!$A$7:$E$556,5,FALSE)</f>
        <v>SGP</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9" t="str">
        <f>VLOOKUP(A286,[3]bd_lista!A:C,3,FALSE)</f>
        <v>Gobierno Autónomo Municipal de Combaya</v>
      </c>
      <c r="C286" s="330" t="str">
        <f>+VLOOKUP(A286,'[4]DISTRIBUCIÓN UCCF'!$A$7:$E$556,5,FALSE)</f>
        <v>SGP</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9" t="str">
        <f>VLOOKUP(A287,[3]bd_lista!A:C,3,FALSE)</f>
        <v>Gobierno Autónomo Municipal de Copacabana</v>
      </c>
      <c r="C287" s="330" t="str">
        <f>+VLOOKUP(A287,'[4]DISTRIBUCIÓN UCCF'!$A$7:$E$556,5,FALSE)</f>
        <v>SGP</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9" t="str">
        <f>VLOOKUP(A288,[3]bd_lista!A:C,3,FALSE)</f>
        <v>Gobierno Autónomo Municipal de San Pedro de Tiquina</v>
      </c>
      <c r="C288" s="330" t="str">
        <f>+VLOOKUP(A288,'[4]DISTRIBUCIÓN UCCF'!$A$7:$E$556,5,FALSE)</f>
        <v>SGP</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9" t="str">
        <f>VLOOKUP(A289,[3]bd_lista!A:C,3,FALSE)</f>
        <v>Gobierno Autónomo Municipal de Tito Yupanqui</v>
      </c>
      <c r="C289" s="330" t="str">
        <f>+VLOOKUP(A289,'[4]DISTRIBUCIÓN UCCF'!$A$7:$E$556,5,FALSE)</f>
        <v>SGP</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9" t="str">
        <f>VLOOKUP(A290,[3]bd_lista!A:C,3,FALSE)</f>
        <v>Gobierno Autónomo Municipal de Chuma</v>
      </c>
      <c r="C290" s="330" t="str">
        <f>+VLOOKUP(A290,'[4]DISTRIBUCIÓN UCCF'!$A$7:$E$556,5,FALSE)</f>
        <v>SGP</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9" t="str">
        <f>VLOOKUP(A291,[3]bd_lista!A:C,3,FALSE)</f>
        <v>Gobierno Autónomo Municipal de Ayata</v>
      </c>
      <c r="C291" s="330" t="str">
        <f>+VLOOKUP(A291,'[4]DISTRIBUCIÓN UCCF'!$A$7:$E$556,5,FALSE)</f>
        <v>SGP</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9" t="str">
        <f>VLOOKUP(A292,[3]bd_lista!A:C,3,FALSE)</f>
        <v>Gobierno Autónomo Municipal de Aucapata</v>
      </c>
      <c r="C292" s="330" t="str">
        <f>+VLOOKUP(A292,'[4]DISTRIBUCIÓN UCCF'!$A$7:$E$556,5,FALSE)</f>
        <v>SGP</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9" t="str">
        <f>VLOOKUP(A293,[3]bd_lista!A:C,3,FALSE)</f>
        <v>Gobierno Autónomo Municipal de Corocoro</v>
      </c>
      <c r="C293" s="330" t="str">
        <f>+VLOOKUP(A293,'[4]DISTRIBUCIÓN UCCF'!$A$7:$E$556,5,FALSE)</f>
        <v>SGP</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9" t="str">
        <f>VLOOKUP(A294,[3]bd_lista!A:C,3,FALSE)</f>
        <v>Gobierno Autónomo Municipal de Caquiaviri</v>
      </c>
      <c r="C294" s="330" t="str">
        <f>+VLOOKUP(A294,'[4]DISTRIBUCIÓN UCCF'!$A$7:$E$556,5,FALSE)</f>
        <v>SGP</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9" t="str">
        <f>VLOOKUP(A295,[3]bd_lista!A:C,3,FALSE)</f>
        <v>Gobierno Autónomo Municipal de Calacoto</v>
      </c>
      <c r="C295" s="330" t="str">
        <f>+VLOOKUP(A295,'[4]DISTRIBUCIÓN UCCF'!$A$7:$E$556,5,FALSE)</f>
        <v>SGP</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9" t="str">
        <f>VLOOKUP(A296,[3]bd_lista!A:C,3,FALSE)</f>
        <v>Gobierno Autónomo Municipal de Comanche</v>
      </c>
      <c r="C296" s="330" t="str">
        <f>+VLOOKUP(A296,'[4]DISTRIBUCIÓN UCCF'!$A$7:$E$556,5,FALSE)</f>
        <v>SGP</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9" t="str">
        <f>VLOOKUP(A297,[3]bd_lista!A:C,3,FALSE)</f>
        <v>Gobierno Autónomo Municipal de Charaña</v>
      </c>
      <c r="C297" s="330" t="str">
        <f>+VLOOKUP(A297,'[4]DISTRIBUCIÓN UCCF'!$A$7:$E$556,5,FALSE)</f>
        <v>SGP</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9" t="str">
        <f>VLOOKUP(A298,[3]bd_lista!A:C,3,FALSE)</f>
        <v>Gobierno Autónomo Municipal de Waldo Ballivián</v>
      </c>
      <c r="C298" s="330" t="str">
        <f>+VLOOKUP(A298,'[4]DISTRIBUCIÓN UCCF'!$A$7:$E$556,5,FALSE)</f>
        <v>SGP</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9" t="str">
        <f>VLOOKUP(A299,[3]bd_lista!A:C,3,FALSE)</f>
        <v>Gobierno Autónomo Municipal de Nazacara de Pacajes</v>
      </c>
      <c r="C299" s="330" t="str">
        <f>+VLOOKUP(A299,'[4]DISTRIBUCIÓN UCCF'!$A$7:$E$556,5,FALSE)</f>
        <v>SGP</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9" t="str">
        <f>VLOOKUP(A300,[3]bd_lista!A:C,3,FALSE)</f>
        <v>Gobierno Autónomo Municipal de Santiago de Callapa</v>
      </c>
      <c r="C300" s="330" t="str">
        <f>+VLOOKUP(A300,'[4]DISTRIBUCIÓN UCCF'!$A$7:$E$556,5,FALSE)</f>
        <v>SGP</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9" t="str">
        <f>VLOOKUP(A301,[3]bd_lista!A:C,3,FALSE)</f>
        <v>Gobierno Autónomo Municipal de Puerto Acosta</v>
      </c>
      <c r="C301" s="330" t="str">
        <f>+VLOOKUP(A301,'[4]DISTRIBUCIÓN UCCF'!$A$7:$E$556,5,FALSE)</f>
        <v>SGP</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9" t="str">
        <f>VLOOKUP(A302,[3]bd_lista!A:C,3,FALSE)</f>
        <v>Gobierno Autónomo Municipal de Mocomoco</v>
      </c>
      <c r="C302" s="330" t="str">
        <f>+VLOOKUP(A302,'[4]DISTRIBUCIÓN UCCF'!$A$7:$E$556,5,FALSE)</f>
        <v>SGP</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9" t="str">
        <f>VLOOKUP(A303,[3]bd_lista!A:C,3,FALSE)</f>
        <v>Gobierno Autónomo Municipal de Carabuco</v>
      </c>
      <c r="C303" s="330" t="str">
        <f>+VLOOKUP(A303,'[4]DISTRIBUCIÓN UCCF'!$A$7:$E$556,5,FALSE)</f>
        <v>SGP</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9" t="str">
        <f>VLOOKUP(A304,[3]bd_lista!A:C,3,FALSE)</f>
        <v>Gobierno Autónomo Municipal de Apolo</v>
      </c>
      <c r="C304" s="330" t="str">
        <f>+VLOOKUP(A304,'[4]DISTRIBUCIÓN UCCF'!$A$7:$E$556,5,FALSE)</f>
        <v>SGP</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9" t="str">
        <f>VLOOKUP(A305,[3]bd_lista!A:C,3,FALSE)</f>
        <v>Gobierno Autónomo Municipal de Pelechuco</v>
      </c>
      <c r="C305" s="330" t="str">
        <f>+VLOOKUP(A305,'[4]DISTRIBUCIÓN UCCF'!$A$7:$E$556,5,FALSE)</f>
        <v>SGP</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9" t="str">
        <f>VLOOKUP(A306,[3]bd_lista!A:C,3,FALSE)</f>
        <v>Gobierno Autónomo Municipal de Luribay</v>
      </c>
      <c r="C306" s="330" t="str">
        <f>+VLOOKUP(A306,'[4]DISTRIBUCIÓN UCCF'!$A$7:$E$556,5,FALSE)</f>
        <v>SGP</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9" t="str">
        <f>VLOOKUP(A307,[3]bd_lista!A:C,3,FALSE)</f>
        <v>Gobierno Autónomo Municipal de Sapahaqui</v>
      </c>
      <c r="C307" s="330" t="str">
        <f>+VLOOKUP(A307,'[4]DISTRIBUCIÓN UCCF'!$A$7:$E$556,5,FALSE)</f>
        <v>SGP</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9" t="str">
        <f>VLOOKUP(A308,[3]bd_lista!A:C,3,FALSE)</f>
        <v>Gobierno Autónomo Municipal de Yaco</v>
      </c>
      <c r="C308" s="330" t="str">
        <f>+VLOOKUP(A308,'[4]DISTRIBUCIÓN UCCF'!$A$7:$E$556,5,FALSE)</f>
        <v>SGP</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9" t="str">
        <f>VLOOKUP(A309,[3]bd_lista!A:C,3,FALSE)</f>
        <v>Gobierno Autónomo Municipal de Malla</v>
      </c>
      <c r="C309" s="330" t="str">
        <f>+VLOOKUP(A309,'[4]DISTRIBUCIÓN UCCF'!$A$7:$E$556,5,FALSE)</f>
        <v>SGP</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9" t="str">
        <f>VLOOKUP(A310,[3]bd_lista!A:C,3,FALSE)</f>
        <v>Gobierno Autónomo Municipal de Cairoma</v>
      </c>
      <c r="C310" s="330" t="str">
        <f>+VLOOKUP(A310,'[4]DISTRIBUCIÓN UCCF'!$A$7:$E$556,5,FALSE)</f>
        <v>SGP</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9" t="str">
        <f>VLOOKUP(A311,[3]bd_lista!A:C,3,FALSE)</f>
        <v>Gobierno Autónomo Municipal de Chulumani (Villa de la Libertad)</v>
      </c>
      <c r="C311" s="330" t="str">
        <f>+VLOOKUP(A311,'[4]DISTRIBUCIÓN UCCF'!$A$7:$E$556,5,FALSE)</f>
        <v>SGP</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9" t="str">
        <f>VLOOKUP(A312,[3]bd_lista!A:C,3,FALSE)</f>
        <v>Gobierno Autónomo Municipal de Irupana (Villa de Lanza)</v>
      </c>
      <c r="C312" s="330" t="str">
        <f>+VLOOKUP(A312,'[4]DISTRIBUCIÓN UCCF'!$A$7:$E$556,5,FALSE)</f>
        <v>SGP</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9" t="str">
        <f>VLOOKUP(A313,[3]bd_lista!A:C,3,FALSE)</f>
        <v>Gobierno Autónomo Municipal de Yanacachi</v>
      </c>
      <c r="C313" s="330" t="str">
        <f>+VLOOKUP(A313,'[4]DISTRIBUCIÓN UCCF'!$A$7:$E$556,5,FALSE)</f>
        <v>SGP</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9" t="str">
        <f>VLOOKUP(A314,[3]bd_lista!A:C,3,FALSE)</f>
        <v>Gobierno Autónomo Municipal de Palos Blancos</v>
      </c>
      <c r="C314" s="330" t="str">
        <f>+VLOOKUP(A314,'[4]DISTRIBUCIÓN UCCF'!$A$7:$E$556,5,FALSE)</f>
        <v>SGP</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9" t="str">
        <f>VLOOKUP(A315,[3]bd_lista!A:C,3,FALSE)</f>
        <v>Gobierno Autónomo Municipal de La Asunta</v>
      </c>
      <c r="C315" s="330" t="str">
        <f>+VLOOKUP(A315,'[4]DISTRIBUCIÓN UCCF'!$A$7:$E$556,5,FALSE)</f>
        <v>SGP</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9" t="str">
        <f>VLOOKUP(A316,[3]bd_lista!A:C,3,FALSE)</f>
        <v>Gobierno Autónomo Municipal de Pucarani</v>
      </c>
      <c r="C316" s="330" t="str">
        <f>+VLOOKUP(A316,'[4]DISTRIBUCIÓN UCCF'!$A$7:$E$556,5,FALSE)</f>
        <v>SGP</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9" t="str">
        <f>VLOOKUP(A317,[3]bd_lista!A:C,3,FALSE)</f>
        <v>Gobierno Autónomo Municipal de Laja</v>
      </c>
      <c r="C317" s="330" t="str">
        <f>+VLOOKUP(A317,'[4]DISTRIBUCIÓN UCCF'!$A$7:$E$556,5,FALSE)</f>
        <v>SGP</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9" t="str">
        <f>VLOOKUP(A318,[3]bd_lista!A:C,3,FALSE)</f>
        <v>Gobierno Autónomo Municipal de Batallas</v>
      </c>
      <c r="C318" s="330" t="str">
        <f>+VLOOKUP(A318,'[4]DISTRIBUCIÓN UCCF'!$A$7:$E$556,5,FALSE)</f>
        <v>SGP</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9" t="str">
        <f>VLOOKUP(A319,[3]bd_lista!A:C,3,FALSE)</f>
        <v>Gobierno Autónomo Municipal de Puerto Pérez</v>
      </c>
      <c r="C319" s="330" t="str">
        <f>+VLOOKUP(A319,'[4]DISTRIBUCIÓN UCCF'!$A$7:$E$556,5,FALSE)</f>
        <v>SGP</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9" t="str">
        <f>VLOOKUP(A320,[3]bd_lista!A:C,3,FALSE)</f>
        <v>Gobierno Autónomo Municipal de Coroico</v>
      </c>
      <c r="C320" s="330" t="str">
        <f>+VLOOKUP(A320,'[4]DISTRIBUCIÓN UCCF'!$A$7:$E$556,5,FALSE)</f>
        <v>SGP</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9" t="str">
        <f>VLOOKUP(A321,[3]bd_lista!A:C,3,FALSE)</f>
        <v>Gobierno Autónomo Municipal de Coripata</v>
      </c>
      <c r="C321" s="330" t="str">
        <f>+VLOOKUP(A321,'[4]DISTRIBUCIÓN UCCF'!$A$7:$E$556,5,FALSE)</f>
        <v>SGP</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9" t="str">
        <f>VLOOKUP(A322,[3]bd_lista!A:C,3,FALSE)</f>
        <v>Gobierno Autónomo Municipal de Ixiamas</v>
      </c>
      <c r="C322" s="330" t="str">
        <f>+VLOOKUP(A322,'[4]DISTRIBUCIÓN UCCF'!$A$7:$E$556,5,FALSE)</f>
        <v>SGP</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9" t="str">
        <f>VLOOKUP(A323,[3]bd_lista!A:C,3,FALSE)</f>
        <v>Gobierno Autónomo Municipal de San Buenaventura</v>
      </c>
      <c r="C323" s="330" t="str">
        <f>+VLOOKUP(A323,'[4]DISTRIBUCIÓN UCCF'!$A$7:$E$556,5,FALSE)</f>
        <v>SGP</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9" t="str">
        <f>VLOOKUP(A324,[3]bd_lista!A:C,3,FALSE)</f>
        <v>Gobierno Autónomo Municipal de General Juan José Pérez (Charazani)</v>
      </c>
      <c r="C324" s="330" t="str">
        <f>+VLOOKUP(A324,'[4]DISTRIBUCIÓN UCCF'!$A$7:$E$556,5,FALSE)</f>
        <v>SGP</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9" t="str">
        <f>VLOOKUP(A325,[3]bd_lista!A:C,3,FALSE)</f>
        <v>Gobierno Autónomo Municipal de Curva</v>
      </c>
      <c r="C325" s="330" t="str">
        <f>+VLOOKUP(A325,'[4]DISTRIBUCIÓN UCCF'!$A$7:$E$556,5,FALSE)</f>
        <v>SGP</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9" t="str">
        <f>VLOOKUP(A326,[3]bd_lista!A:C,3,FALSE)</f>
        <v>Gobierno Autónomo Municipal de San Pedro de Curahuara</v>
      </c>
      <c r="C326" s="330" t="str">
        <f>+VLOOKUP(A326,'[4]DISTRIBUCIÓN UCCF'!$A$7:$E$556,5,FALSE)</f>
        <v>SGP</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9" t="str">
        <f>VLOOKUP(A327,[3]bd_lista!A:C,3,FALSE)</f>
        <v>Gobierno Autónomo Municipal de Papel Pampa</v>
      </c>
      <c r="C327" s="330" t="str">
        <f>+VLOOKUP(A327,'[4]DISTRIBUCIÓN UCCF'!$A$7:$E$556,5,FALSE)</f>
        <v>SGP</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9" t="str">
        <f>VLOOKUP(A328,[3]bd_lista!A:C,3,FALSE)</f>
        <v>Gobierno Autónomo Municipal de Chacarilla</v>
      </c>
      <c r="C328" s="330" t="str">
        <f>+VLOOKUP(A328,'[4]DISTRIBUCIÓN UCCF'!$A$7:$E$556,5,FALSE)</f>
        <v>SGP</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9" t="str">
        <f>VLOOKUP(A329,[3]bd_lista!A:C,3,FALSE)</f>
        <v>Gobierno Autónomo Municipal de Santiago de Machaca</v>
      </c>
      <c r="C329" s="330" t="str">
        <f>+VLOOKUP(A329,'[4]DISTRIBUCIÓN UCCF'!$A$7:$E$556,5,FALSE)</f>
        <v>SGP</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9" t="str">
        <f>VLOOKUP(A330,[3]bd_lista!A:C,3,FALSE)</f>
        <v>Gobierno Autónomo Municipal de Catacora</v>
      </c>
      <c r="C330" s="330" t="str">
        <f>+VLOOKUP(A330,'[4]DISTRIBUCIÓN UCCF'!$A$7:$E$556,5,FALSE)</f>
        <v>SGP</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9" t="str">
        <f>VLOOKUP(A331,[3]bd_lista!A:C,3,FALSE)</f>
        <v>Gobierno Autónomo Municipal de Mapiri</v>
      </c>
      <c r="C331" s="330" t="str">
        <f>+VLOOKUP(A331,'[4]DISTRIBUCIÓN UCCF'!$A$7:$E$556,5,FALSE)</f>
        <v>SGP</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9" t="str">
        <f>VLOOKUP(A332,[3]bd_lista!A:C,3,FALSE)</f>
        <v>Gobierno Autónomo Municipal de Teoponte</v>
      </c>
      <c r="C332" s="330" t="str">
        <f>+VLOOKUP(A332,'[4]DISTRIBUCIÓN UCCF'!$A$7:$E$556,5,FALSE)</f>
        <v>SGP</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9" t="str">
        <f>VLOOKUP(A333,[3]bd_lista!A:C,3,FALSE)</f>
        <v>Gobierno Autónomo Municipal de San Andrés de Machaca</v>
      </c>
      <c r="C333" s="330" t="str">
        <f>+VLOOKUP(A333,'[4]DISTRIBUCIÓN UCCF'!$A$7:$E$556,5,FALSE)</f>
        <v>SGP</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9" t="str">
        <f>VLOOKUP(A334,[3]bd_lista!A:C,3,FALSE)</f>
        <v>Gobierno Autónomo Municipal de Jesús de Machaca</v>
      </c>
      <c r="C334" s="330" t="str">
        <f>+VLOOKUP(A334,'[4]DISTRIBUCIÓN UCCF'!$A$7:$E$556,5,FALSE)</f>
        <v>SGP</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9" t="str">
        <f>VLOOKUP(A335,[3]bd_lista!A:C,3,FALSE)</f>
        <v>Gobierno Autónomo Municipal de Taraco</v>
      </c>
      <c r="C335" s="330" t="str">
        <f>+VLOOKUP(A335,'[4]DISTRIBUCIÓN UCCF'!$A$7:$E$556,5,FALSE)</f>
        <v>SGP</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9" t="str">
        <f>VLOOKUP(A336,[3]bd_lista!A:C,3,FALSE)</f>
        <v>Gobierno Autónomo Municipal de Huarina</v>
      </c>
      <c r="C336" s="330" t="str">
        <f>+VLOOKUP(A336,'[4]DISTRIBUCIÓN UCCF'!$A$7:$E$556,5,FALSE)</f>
        <v>SGP</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9" t="str">
        <f>VLOOKUP(A337,[3]bd_lista!A:C,3,FALSE)</f>
        <v>Gobierno Autónomo Municipal de Santiago de Huata</v>
      </c>
      <c r="C337" s="330" t="str">
        <f>+VLOOKUP(A337,'[4]DISTRIBUCIÓN UCCF'!$A$7:$E$556,5,FALSE)</f>
        <v>SGP</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9" t="str">
        <f>VLOOKUP(A338,[3]bd_lista!A:C,3,FALSE)</f>
        <v>Gobierno Autónomo Municipal de Escoma</v>
      </c>
      <c r="C338" s="330" t="str">
        <f>+VLOOKUP(A338,'[4]DISTRIBUCIÓN UCCF'!$A$7:$E$556,5,FALSE)</f>
        <v>SGP</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9" t="str">
        <f>VLOOKUP(A339,[3]bd_lista!A:C,3,FALSE)</f>
        <v>Gobierno Autónomo Municipal de Humanata</v>
      </c>
      <c r="C339" s="330" t="str">
        <f>+VLOOKUP(A339,'[4]DISTRIBUCIÓN UCCF'!$A$7:$E$556,5,FALSE)</f>
        <v>SGP</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9" t="str">
        <f>VLOOKUP(A340,[3]bd_lista!A:C,3,FALSE)</f>
        <v>Gobierno Autónomo Municipal de Alto Beni</v>
      </c>
      <c r="C340" s="330" t="str">
        <f>+VLOOKUP(A340,'[4]DISTRIBUCIÓN UCCF'!$A$7:$E$556,5,FALSE)</f>
        <v>SGP</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9" t="str">
        <f>VLOOKUP(A341,[3]bd_lista!A:C,3,FALSE)</f>
        <v>Gobierno Autónomo Municipal de Huatajata</v>
      </c>
      <c r="C341" s="330" t="str">
        <f>+VLOOKUP(A341,'[4]DISTRIBUCIÓN UCCF'!$A$7:$E$556,5,FALSE)</f>
        <v>SGP</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9" t="str">
        <f>VLOOKUP(A342,[3]bd_lista!A:C,3,FALSE)</f>
        <v>Gobierno Autónomo Municipal de Chua Cocani</v>
      </c>
      <c r="C342" s="330" t="str">
        <f>+VLOOKUP(A342,'[4]DISTRIBUCIÓN UCCF'!$A$7:$E$556,5,FALSE)</f>
        <v>SGP</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9" t="str">
        <f>VLOOKUP(A343,[3]bd_lista!A:C,3,FALSE)</f>
        <v>Gobierno Autónomo Municipal de Cochabamba</v>
      </c>
      <c r="C343" s="330" t="str">
        <f>+VLOOKUP(A343,'[4]DISTRIBUCIÓN UCCF'!$A$7:$E$556,5,FALSE)</f>
        <v>SGP</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9" t="str">
        <f>VLOOKUP(A344,[3]bd_lista!A:C,3,FALSE)</f>
        <v>Gobierno Autónomo Municipal de Quillacollo</v>
      </c>
      <c r="C344" s="330" t="str">
        <f>+VLOOKUP(A344,'[4]DISTRIBUCIÓN UCCF'!$A$7:$E$556,5,FALSE)</f>
        <v>SGP</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9" t="str">
        <f>VLOOKUP(A345,[3]bd_lista!A:C,3,FALSE)</f>
        <v>Gobierno Autónomo Municipal de Sipe Sipe</v>
      </c>
      <c r="C345" s="330" t="str">
        <f>+VLOOKUP(A345,'[4]DISTRIBUCIÓN UCCF'!$A$7:$E$556,5,FALSE)</f>
        <v>SGP</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9" t="str">
        <f>VLOOKUP(A346,[3]bd_lista!A:C,3,FALSE)</f>
        <v>Gobierno Autónomo Municipal de Tiquipaya</v>
      </c>
      <c r="C346" s="330" t="str">
        <f>+VLOOKUP(A346,'[4]DISTRIBUCIÓN UCCF'!$A$7:$E$556,5,FALSE)</f>
        <v>SGP</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9" t="str">
        <f>VLOOKUP(A347,[3]bd_lista!A:C,3,FALSE)</f>
        <v>Gobierno Autónomo Municipal de Vinto</v>
      </c>
      <c r="C347" s="330" t="str">
        <f>+VLOOKUP(A347,'[4]DISTRIBUCIÓN UCCF'!$A$7:$E$556,5,FALSE)</f>
        <v>SGP</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9" t="str">
        <f>VLOOKUP(A348,[3]bd_lista!A:C,3,FALSE)</f>
        <v>Gobierno Autónomo Municipal de Colcapirhua</v>
      </c>
      <c r="C348" s="330" t="str">
        <f>+VLOOKUP(A348,'[4]DISTRIBUCIÓN UCCF'!$A$7:$E$556,5,FALSE)</f>
        <v>SGP</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9" t="str">
        <f>VLOOKUP(A349,[3]bd_lista!A:C,3,FALSE)</f>
        <v>Gobierno Autónomo Municipal de Aiquile</v>
      </c>
      <c r="C349" s="330" t="str">
        <f>+VLOOKUP(A349,'[4]DISTRIBUCIÓN UCCF'!$A$7:$E$556,5,FALSE)</f>
        <v>SGP</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9" t="str">
        <f>VLOOKUP(A350,[3]bd_lista!A:C,3,FALSE)</f>
        <v>Gobierno Autónomo Municipal de Pasorapa</v>
      </c>
      <c r="C350" s="330" t="str">
        <f>+VLOOKUP(A350,'[4]DISTRIBUCIÓN UCCF'!$A$7:$E$556,5,FALSE)</f>
        <v>SGP</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9" t="str">
        <f>VLOOKUP(A351,[3]bd_lista!A:C,3,FALSE)</f>
        <v>Gobierno Autónomo Municipal de Omereque</v>
      </c>
      <c r="C351" s="330" t="str">
        <f>+VLOOKUP(A351,'[4]DISTRIBUCIÓN UCCF'!$A$7:$E$556,5,FALSE)</f>
        <v>SGP</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9" t="str">
        <f>VLOOKUP(A352,[3]bd_lista!A:C,3,FALSE)</f>
        <v>Gobierno Autónomo Municipal de Independencia</v>
      </c>
      <c r="C352" s="330" t="str">
        <f>+VLOOKUP(A352,'[4]DISTRIBUCIÓN UCCF'!$A$7:$E$556,5,FALSE)</f>
        <v>SGP</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9" t="str">
        <f>VLOOKUP(A353,[3]bd_lista!A:C,3,FALSE)</f>
        <v>Gobierno Autónomo Municipal de Morochata</v>
      </c>
      <c r="C353" s="330" t="str">
        <f>+VLOOKUP(A353,'[4]DISTRIBUCIÓN UCCF'!$A$7:$E$556,5,FALSE)</f>
        <v>SGP</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9" t="str">
        <f>VLOOKUP(A354,[3]bd_lista!A:C,3,FALSE)</f>
        <v>Gobierno Autónomo Municipal de Sacaba</v>
      </c>
      <c r="C354" s="330" t="str">
        <f>+VLOOKUP(A354,'[4]DISTRIBUCIÓN UCCF'!$A$7:$E$556,5,FALSE)</f>
        <v>SGP</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9" t="str">
        <f>VLOOKUP(A355,[3]bd_lista!A:C,3,FALSE)</f>
        <v>Gobierno Autónomo Municipal de Colomi</v>
      </c>
      <c r="C355" s="330" t="str">
        <f>+VLOOKUP(A355,'[4]DISTRIBUCIÓN UCCF'!$A$7:$E$556,5,FALSE)</f>
        <v>SGP</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9" t="str">
        <f>VLOOKUP(A356,[3]bd_lista!A:C,3,FALSE)</f>
        <v>Gobierno Autónomo Municipal de Villa Tunari</v>
      </c>
      <c r="C356" s="330" t="str">
        <f>+VLOOKUP(A356,'[4]DISTRIBUCIÓN UCCF'!$A$7:$E$556,5,FALSE)</f>
        <v>SGP</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9" t="str">
        <f>VLOOKUP(A357,[3]bd_lista!A:C,3,FALSE)</f>
        <v>Gobierno Autónomo Municipal de Punata</v>
      </c>
      <c r="C357" s="330" t="str">
        <f>+VLOOKUP(A357,'[4]DISTRIBUCIÓN UCCF'!$A$7:$E$556,5,FALSE)</f>
        <v>SGP</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9" t="str">
        <f>VLOOKUP(A358,[3]bd_lista!A:C,3,FALSE)</f>
        <v>Gobierno Autónomo Municipal de Villa Rivero</v>
      </c>
      <c r="C358" s="330" t="str">
        <f>+VLOOKUP(A358,'[4]DISTRIBUCIÓN UCCF'!$A$7:$E$556,5,FALSE)</f>
        <v>SGP</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9" t="str">
        <f>VLOOKUP(A359,[3]bd_lista!A:C,3,FALSE)</f>
        <v>Gobierno Autónomo Municipal de San Benito (Villa José Quintín Mendoza)</v>
      </c>
      <c r="C359" s="330" t="str">
        <f>+VLOOKUP(A359,'[4]DISTRIBUCIÓN UCCF'!$A$7:$E$556,5,FALSE)</f>
        <v>SGP</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9" t="str">
        <f>VLOOKUP(A360,[3]bd_lista!A:C,3,FALSE)</f>
        <v>Gobierno Autónomo Municipal de Tacachi</v>
      </c>
      <c r="C360" s="330" t="str">
        <f>+VLOOKUP(A360,'[4]DISTRIBUCIÓN UCCF'!$A$7:$E$556,5,FALSE)</f>
        <v>SGP</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9" t="str">
        <f>VLOOKUP(A361,[3]bd_lista!A:C,3,FALSE)</f>
        <v>Gobierno Autónomo Municipal Villa Gualberto Villarroel</v>
      </c>
      <c r="C361" s="330" t="str">
        <f>+VLOOKUP(A361,'[4]DISTRIBUCIÓN UCCF'!$A$7:$E$556,5,FALSE)</f>
        <v>SGP</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9" t="str">
        <f>VLOOKUP(A362,[3]bd_lista!A:C,3,FALSE)</f>
        <v>Gobierno Autónomo Municipal de Tarata</v>
      </c>
      <c r="C362" s="330" t="str">
        <f>+VLOOKUP(A362,'[4]DISTRIBUCIÓN UCCF'!$A$7:$E$556,5,FALSE)</f>
        <v>SGP</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9" t="str">
        <f>VLOOKUP(A363,[3]bd_lista!A:C,3,FALSE)</f>
        <v>Gobierno Autónomo Municipal de Anzaldo</v>
      </c>
      <c r="C363" s="330" t="str">
        <f>+VLOOKUP(A363,'[4]DISTRIBUCIÓN UCCF'!$A$7:$E$556,5,FALSE)</f>
        <v>SGP</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9" t="str">
        <f>VLOOKUP(A364,[3]bd_lista!A:C,3,FALSE)</f>
        <v>Gobierno Autónomo Municipal de Arbieto</v>
      </c>
      <c r="C364" s="330" t="str">
        <f>+VLOOKUP(A364,'[4]DISTRIBUCIÓN UCCF'!$A$7:$E$556,5,FALSE)</f>
        <v>SGP</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9" t="str">
        <f>VLOOKUP(A365,[3]bd_lista!A:C,3,FALSE)</f>
        <v>Gobierno Autónomo Municipal de Sacabamba</v>
      </c>
      <c r="C365" s="330" t="str">
        <f>+VLOOKUP(A365,'[4]DISTRIBUCIÓN UCCF'!$A$7:$E$556,5,FALSE)</f>
        <v>SGP</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9" t="str">
        <f>VLOOKUP(A366,[3]bd_lista!A:C,3,FALSE)</f>
        <v>Gobierno Autónomo Municipal de Cliza</v>
      </c>
      <c r="C366" s="330" t="str">
        <f>+VLOOKUP(A366,'[4]DISTRIBUCIÓN UCCF'!$A$7:$E$556,5,FALSE)</f>
        <v>SGP</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9" t="str">
        <f>VLOOKUP(A367,[3]bd_lista!A:C,3,FALSE)</f>
        <v>Gobierno Autónomo Municipal de Toco</v>
      </c>
      <c r="C367" s="330" t="str">
        <f>+VLOOKUP(A367,'[4]DISTRIBUCIÓN UCCF'!$A$7:$E$556,5,FALSE)</f>
        <v>SGP</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9" t="str">
        <f>VLOOKUP(A368,[3]bd_lista!A:C,3,FALSE)</f>
        <v>Gobierno Autónomo Municipal de Tolata</v>
      </c>
      <c r="C368" s="330" t="str">
        <f>+VLOOKUP(A368,'[4]DISTRIBUCIÓN UCCF'!$A$7:$E$556,5,FALSE)</f>
        <v>SGP</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9" t="str">
        <f>VLOOKUP(A369,[3]bd_lista!A:C,3,FALSE)</f>
        <v>Gobierno Autónomo Municipal de Capinota</v>
      </c>
      <c r="C369" s="330" t="str">
        <f>+VLOOKUP(A369,'[4]DISTRIBUCIÓN UCCF'!$A$7:$E$556,5,FALSE)</f>
        <v>SGP</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9" t="str">
        <f>VLOOKUP(A370,[3]bd_lista!A:C,3,FALSE)</f>
        <v>Gobierno Autónomo Municipal de Santivañez</v>
      </c>
      <c r="C370" s="330" t="str">
        <f>+VLOOKUP(A370,'[4]DISTRIBUCIÓN UCCF'!$A$7:$E$556,5,FALSE)</f>
        <v>SGP</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9" t="str">
        <f>VLOOKUP(A371,[3]bd_lista!A:C,3,FALSE)</f>
        <v>Gobierno Autónomo Municipal de Sicaya</v>
      </c>
      <c r="C371" s="330" t="str">
        <f>+VLOOKUP(A371,'[4]DISTRIBUCIÓN UCCF'!$A$7:$E$556,5,FALSE)</f>
        <v>SGP</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9" t="str">
        <f>VLOOKUP(A372,[3]bd_lista!A:C,3,FALSE)</f>
        <v>Gobierno Autónomo Municipal de Tapacari</v>
      </c>
      <c r="C372" s="330" t="str">
        <f>+VLOOKUP(A372,'[4]DISTRIBUCIÓN UCCF'!$A$7:$E$556,5,FALSE)</f>
        <v>SGP</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9" t="str">
        <f>VLOOKUP(A373,[3]bd_lista!A:C,3,FALSE)</f>
        <v>Gobierno Autónomo Municipal de Totora</v>
      </c>
      <c r="C373" s="330" t="str">
        <f>+VLOOKUP(A373,'[4]DISTRIBUCIÓN UCCF'!$A$7:$E$556,5,FALSE)</f>
        <v>SGP</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9" t="str">
        <f>VLOOKUP(A374,[3]bd_lista!A:C,3,FALSE)</f>
        <v>Gobierno Autónomo Municipal de Pojo</v>
      </c>
      <c r="C374" s="330" t="str">
        <f>+VLOOKUP(A374,'[4]DISTRIBUCIÓN UCCF'!$A$7:$E$556,5,FALSE)</f>
        <v>SGP</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9" t="str">
        <f>VLOOKUP(A375,[3]bd_lista!A:C,3,FALSE)</f>
        <v>Gobierno Autónomo Municipal de Pocona</v>
      </c>
      <c r="C375" s="330" t="str">
        <f>+VLOOKUP(A375,'[4]DISTRIBUCIÓN UCCF'!$A$7:$E$556,5,FALSE)</f>
        <v>SGP</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9" t="str">
        <f>VLOOKUP(A376,[3]bd_lista!A:C,3,FALSE)</f>
        <v>Gobierno Autónomo Municipal de Chimoré</v>
      </c>
      <c r="C376" s="330" t="str">
        <f>+VLOOKUP(A376,'[4]DISTRIBUCIÓN UCCF'!$A$7:$E$556,5,FALSE)</f>
        <v>SGP</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9" t="str">
        <f>VLOOKUP(A377,[3]bd_lista!A:C,3,FALSE)</f>
        <v>Gobierno Autónomo Municipal de Puerto Villarroel</v>
      </c>
      <c r="C377" s="330" t="str">
        <f>+VLOOKUP(A377,'[4]DISTRIBUCIÓN UCCF'!$A$7:$E$556,5,FALSE)</f>
        <v>SGP</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9" t="str">
        <f>VLOOKUP(A378,[3]bd_lista!A:C,3,FALSE)</f>
        <v>Gobierno Autónomo Municipal de Arani</v>
      </c>
      <c r="C378" s="330" t="str">
        <f>+VLOOKUP(A378,'[4]DISTRIBUCIÓN UCCF'!$A$7:$E$556,5,FALSE)</f>
        <v>SGP</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9" t="str">
        <f>VLOOKUP(A379,[3]bd_lista!A:C,3,FALSE)</f>
        <v>Gobierno Autónomo Municipal de Vacas</v>
      </c>
      <c r="C379" s="330" t="str">
        <f>+VLOOKUP(A379,'[4]DISTRIBUCIÓN UCCF'!$A$7:$E$556,5,FALSE)</f>
        <v>SGP</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9" t="str">
        <f>VLOOKUP(A380,[3]bd_lista!A:C,3,FALSE)</f>
        <v>Gobierno Autónomo Municipal de Arque</v>
      </c>
      <c r="C380" s="330" t="str">
        <f>+VLOOKUP(A380,'[4]DISTRIBUCIÓN UCCF'!$A$7:$E$556,5,FALSE)</f>
        <v>SGP</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9" t="str">
        <f>VLOOKUP(A381,[3]bd_lista!A:C,3,FALSE)</f>
        <v>Gobierno Autónomo Municipal de Tacopaya</v>
      </c>
      <c r="C381" s="330" t="str">
        <f>+VLOOKUP(A381,'[4]DISTRIBUCIÓN UCCF'!$A$7:$E$556,5,FALSE)</f>
        <v>SGP</v>
      </c>
      <c r="D381" s="61">
        <v>0</v>
      </c>
      <c r="E381" s="61">
        <v>0</v>
      </c>
      <c r="F381" s="61">
        <v>0</v>
      </c>
      <c r="G381" s="61">
        <v>6438.66</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6438.66</v>
      </c>
      <c r="AT381" s="33"/>
    </row>
    <row r="382" spans="1:46" ht="33" customHeight="1">
      <c r="A382" s="32">
        <v>1340</v>
      </c>
      <c r="B382" s="329" t="str">
        <f>VLOOKUP(A382,[3]bd_lista!A:C,3,FALSE)</f>
        <v>Gobierno Autónomo Municipal de Bolivar</v>
      </c>
      <c r="C382" s="330" t="str">
        <f>+VLOOKUP(A382,'[4]DISTRIBUCIÓN UCCF'!$A$7:$E$556,5,FALSE)</f>
        <v>SGP</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9" t="str">
        <f>VLOOKUP(A383,[3]bd_lista!A:C,3,FALSE)</f>
        <v>Gobierno Autónomo Municipal de Tiraque</v>
      </c>
      <c r="C383" s="330" t="str">
        <f>+VLOOKUP(A383,'[4]DISTRIBUCIÓN UCCF'!$A$7:$E$556,5,FALSE)</f>
        <v>SGP</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9" t="str">
        <f>VLOOKUP(A384,[3]bd_lista!A:C,3,FALSE)</f>
        <v>Gobierno Autónomo Municipal de Mizque</v>
      </c>
      <c r="C384" s="330" t="str">
        <f>+VLOOKUP(A384,'[4]DISTRIBUCIÓN UCCF'!$A$7:$E$556,5,FALSE)</f>
        <v>SGP</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9" t="str">
        <f>VLOOKUP(A385,[3]bd_lista!A:C,3,FALSE)</f>
        <v>Gobierno Autónomo Municipal de Vila Vila</v>
      </c>
      <c r="C385" s="330" t="str">
        <f>+VLOOKUP(A385,'[4]DISTRIBUCIÓN UCCF'!$A$7:$E$556,5,FALSE)</f>
        <v>SGP</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9" t="str">
        <f>VLOOKUP(A386,[3]bd_lista!A:C,3,FALSE)</f>
        <v>Gobierno Autónomo Municipal de Alalay</v>
      </c>
      <c r="C386" s="330" t="str">
        <f>+VLOOKUP(A386,'[4]DISTRIBUCIÓN UCCF'!$A$7:$E$556,5,FALSE)</f>
        <v>SGP</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9" t="str">
        <f>VLOOKUP(A387,[3]bd_lista!A:C,3,FALSE)</f>
        <v>Gobierno Autónomo Municipal de Entre Rios</v>
      </c>
      <c r="C387" s="330" t="str">
        <f>+VLOOKUP(A387,'[4]DISTRIBUCIÓN UCCF'!$A$7:$E$556,5,FALSE)</f>
        <v>SGP</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9" t="str">
        <f>VLOOKUP(A388,[3]bd_lista!A:C,3,FALSE)</f>
        <v>Gobierno Autónomo Municipal de Cocapata</v>
      </c>
      <c r="C388" s="330" t="str">
        <f>+VLOOKUP(A388,'[4]DISTRIBUCIÓN UCCF'!$A$7:$E$556,5,FALSE)</f>
        <v>SGP</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9" t="str">
        <f>VLOOKUP(A389,[3]bd_lista!A:C,3,FALSE)</f>
        <v>Gobierno Autónomo Municipal de Shinahota</v>
      </c>
      <c r="C389" s="330" t="str">
        <f>+VLOOKUP(A389,'[4]DISTRIBUCIÓN UCCF'!$A$7:$E$556,5,FALSE)</f>
        <v>SGP</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9" t="str">
        <f>VLOOKUP(A390,[3]bd_lista!A:C,3,FALSE)</f>
        <v>Gobierno Autónomo Municipal de Oruro</v>
      </c>
      <c r="C390" s="330" t="str">
        <f>+VLOOKUP(A390,'[4]DISTRIBUCIÓN UCCF'!$A$7:$E$556,5,FALSE)</f>
        <v>SGP</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9" t="str">
        <f>VLOOKUP(A391,[3]bd_lista!A:C,3,FALSE)</f>
        <v>Gobierno Autónomo Municipal de Caracollo</v>
      </c>
      <c r="C391" s="330" t="str">
        <f>+VLOOKUP(A391,'[4]DISTRIBUCIÓN UCCF'!$A$7:$E$556,5,FALSE)</f>
        <v>SGP</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9" t="str">
        <f>VLOOKUP(A392,[3]bd_lista!A:C,3,FALSE)</f>
        <v>Gobierno Autónomo Municipal de El Choro</v>
      </c>
      <c r="C392" s="330" t="str">
        <f>+VLOOKUP(A392,'[4]DISTRIBUCIÓN UCCF'!$A$7:$E$556,5,FALSE)</f>
        <v>SGP</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9" t="str">
        <f>VLOOKUP(A393,[3]bd_lista!A:C,3,FALSE)</f>
        <v>Gobierno Autónomo Municipal de Challapata</v>
      </c>
      <c r="C393" s="330" t="str">
        <f>+VLOOKUP(A393,'[4]DISTRIBUCIÓN UCCF'!$A$7:$E$556,5,FALSE)</f>
        <v>SGP</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9" t="str">
        <f>VLOOKUP(A394,[3]bd_lista!A:C,3,FALSE)</f>
        <v>Gobierno Autónomo Municipal de Santuario de Quillacas</v>
      </c>
      <c r="C394" s="330" t="str">
        <f>+VLOOKUP(A394,'[4]DISTRIBUCIÓN UCCF'!$A$7:$E$556,5,FALSE)</f>
        <v>SGP</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9" t="str">
        <f>VLOOKUP(A395,[3]bd_lista!A:C,3,FALSE)</f>
        <v>Gobierno Autónomo Municipal de Huanuni</v>
      </c>
      <c r="C395" s="330" t="str">
        <f>+VLOOKUP(A395,'[4]DISTRIBUCIÓN UCCF'!$A$7:$E$556,5,FALSE)</f>
        <v>SGP</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9" t="str">
        <f>VLOOKUP(A396,[3]bd_lista!A:C,3,FALSE)</f>
        <v>Gobierno Autónomo Municipal de Machacamarca</v>
      </c>
      <c r="C396" s="330" t="str">
        <f>+VLOOKUP(A396,'[4]DISTRIBUCIÓN UCCF'!$A$7:$E$556,5,FALSE)</f>
        <v>SGP</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9" t="str">
        <f>VLOOKUP(A397,[3]bd_lista!A:C,3,FALSE)</f>
        <v>Gobierno Autónomo Municipal de Poopó (Villa Poopó)</v>
      </c>
      <c r="C397" s="330" t="str">
        <f>+VLOOKUP(A397,'[4]DISTRIBUCIÓN UCCF'!$A$7:$E$556,5,FALSE)</f>
        <v>SGP</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9" t="str">
        <f>VLOOKUP(A398,[3]bd_lista!A:C,3,FALSE)</f>
        <v>Gobierno Autónomo Municipal de Pazña</v>
      </c>
      <c r="C398" s="330" t="str">
        <f>+VLOOKUP(A398,'[4]DISTRIBUCIÓN UCCF'!$A$7:$E$556,5,FALSE)</f>
        <v>SGP</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9" t="str">
        <f>VLOOKUP(A399,[3]bd_lista!A:C,3,FALSE)</f>
        <v>Gobierno Autónomo Municipal de Antequera</v>
      </c>
      <c r="C399" s="330" t="str">
        <f>+VLOOKUP(A399,'[4]DISTRIBUCIÓN UCCF'!$A$7:$E$556,5,FALSE)</f>
        <v>SGP</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9" t="str">
        <f>VLOOKUP(A400,[3]bd_lista!A:C,3,FALSE)</f>
        <v>Gobierno Autónomo Municipal de Eucaliptus</v>
      </c>
      <c r="C400" s="330" t="str">
        <f>+VLOOKUP(A400,'[4]DISTRIBUCIÓN UCCF'!$A$7:$E$556,5,FALSE)</f>
        <v>SGP</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9" t="str">
        <f>VLOOKUP(A401,[3]bd_lista!A:C,3,FALSE)</f>
        <v>Gobierno Autónomo Municipal de Santiago de Huari</v>
      </c>
      <c r="C401" s="330" t="str">
        <f>+VLOOKUP(A401,'[4]DISTRIBUCIÓN UCCF'!$A$7:$E$556,5,FALSE)</f>
        <v>SGP</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9" t="str">
        <f>VLOOKUP(A402,[3]bd_lista!A:C,3,FALSE)</f>
        <v>Gobierno Autónomo Municipal de Totora</v>
      </c>
      <c r="C402" s="330" t="str">
        <f>+VLOOKUP(A402,'[4]DISTRIBUCIÓN UCCF'!$A$7:$E$556,5,FALSE)</f>
        <v>SGP</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9" t="str">
        <f>VLOOKUP(A403,[3]bd_lista!A:C,3,FALSE)</f>
        <v>Gobierno Autónomo Municipal de Corque</v>
      </c>
      <c r="C403" s="330" t="str">
        <f>+VLOOKUP(A403,'[4]DISTRIBUCIÓN UCCF'!$A$7:$E$556,5,FALSE)</f>
        <v>SGP</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9" t="str">
        <f>VLOOKUP(A404,[3]bd_lista!A:C,3,FALSE)</f>
        <v>Gobierno Autónomo Municipal de Choquecota</v>
      </c>
      <c r="C404" s="330" t="str">
        <f>+VLOOKUP(A404,'[4]DISTRIBUCIÓN UCCF'!$A$7:$E$556,5,FALSE)</f>
        <v>SGP</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9" t="str">
        <f>VLOOKUP(A405,[3]bd_lista!A:C,3,FALSE)</f>
        <v>Gobierno Autónomo Municipal de Curahuara de Carangas</v>
      </c>
      <c r="C405" s="330" t="str">
        <f>+VLOOKUP(A405,'[4]DISTRIBUCIÓN UCCF'!$A$7:$E$556,5,FALSE)</f>
        <v>SGP</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9" t="str">
        <f>VLOOKUP(A406,[3]bd_lista!A:C,3,FALSE)</f>
        <v>Gobierno Autónomo Municipal de Turco</v>
      </c>
      <c r="C406" s="330" t="str">
        <f>+VLOOKUP(A406,'[4]DISTRIBUCIÓN UCCF'!$A$7:$E$556,5,FALSE)</f>
        <v>SGP</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9" t="str">
        <f>VLOOKUP(A407,[3]bd_lista!A:C,3,FALSE)</f>
        <v>Gobierno Autónomo Municipal de Huachacalla</v>
      </c>
      <c r="C407" s="330" t="str">
        <f>+VLOOKUP(A407,'[4]DISTRIBUCIÓN UCCF'!$A$7:$E$556,5,FALSE)</f>
        <v>SGP</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9" t="str">
        <f>VLOOKUP(A408,[3]bd_lista!A:C,3,FALSE)</f>
        <v>Gobierno Autónomo Municipal de Escara</v>
      </c>
      <c r="C408" s="330" t="str">
        <f>+VLOOKUP(A408,'[4]DISTRIBUCIÓN UCCF'!$A$7:$E$556,5,FALSE)</f>
        <v>SGP</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9" t="str">
        <f>VLOOKUP(A409,[3]bd_lista!A:C,3,FALSE)</f>
        <v>Gobierno Autónomo Municipal de Cruz de Machacamarca</v>
      </c>
      <c r="C409" s="330" t="str">
        <f>+VLOOKUP(A409,'[4]DISTRIBUCIÓN UCCF'!$A$7:$E$556,5,FALSE)</f>
        <v>SGP</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9" t="str">
        <f>VLOOKUP(A410,[3]bd_lista!A:C,3,FALSE)</f>
        <v>Gobierno Autónomo Municipal de Yunguyo de Litoral</v>
      </c>
      <c r="C410" s="330" t="str">
        <f>+VLOOKUP(A410,'[4]DISTRIBUCIÓN UCCF'!$A$7:$E$556,5,FALSE)</f>
        <v>SGP</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9" t="str">
        <f>VLOOKUP(A411,[3]bd_lista!A:C,3,FALSE)</f>
        <v>Gobierno Autónomo Municipal de Esmeralda</v>
      </c>
      <c r="C411" s="330" t="str">
        <f>+VLOOKUP(A411,'[4]DISTRIBUCIÓN UCCF'!$A$7:$E$556,5,FALSE)</f>
        <v>SGP</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9" t="str">
        <f>VLOOKUP(A412,[3]bd_lista!A:C,3,FALSE)</f>
        <v>Gobierno Autónomo Municipal de Toledo</v>
      </c>
      <c r="C412" s="330" t="str">
        <f>+VLOOKUP(A412,'[4]DISTRIBUCIÓN UCCF'!$A$7:$E$556,5,FALSE)</f>
        <v>SGP</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9" t="str">
        <f>VLOOKUP(A413,[3]bd_lista!A:C,3,FALSE)</f>
        <v>Gobierno Autónomo Municipal de Andamarca (Santiago de Andamarca)</v>
      </c>
      <c r="C413" s="330" t="str">
        <f>+VLOOKUP(A413,'[4]DISTRIBUCIÓN UCCF'!$A$7:$E$556,5,FALSE)</f>
        <v>SGP</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9" t="str">
        <f>VLOOKUP(A414,[3]bd_lista!A:C,3,FALSE)</f>
        <v>Gobierno Autónomo Municipal de Belén de Andamarca</v>
      </c>
      <c r="C414" s="330" t="str">
        <f>+VLOOKUP(A414,'[4]DISTRIBUCIÓN UCCF'!$A$7:$E$556,5,FALSE)</f>
        <v>SGP</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9" t="str">
        <f>VLOOKUP(A415,[3]bd_lista!A:C,3,FALSE)</f>
        <v>Gobierno Autónomo Municipal de Salinas de G. Mendoza</v>
      </c>
      <c r="C415" s="330" t="str">
        <f>+VLOOKUP(A415,'[4]DISTRIBUCIÓN UCCF'!$A$7:$E$556,5,FALSE)</f>
        <v>SGP</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9" t="str">
        <f>VLOOKUP(A416,[3]bd_lista!A:C,3,FALSE)</f>
        <v>Gobierno Autónomo Municipal de Pampa Aullagas</v>
      </c>
      <c r="C416" s="330" t="str">
        <f>+VLOOKUP(A416,'[4]DISTRIBUCIÓN UCCF'!$A$7:$E$556,5,FALSE)</f>
        <v>SGP</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9" t="str">
        <f>VLOOKUP(A417,[3]bd_lista!A:C,3,FALSE)</f>
        <v>Gobierno Autónomo Municipal de La Rivera</v>
      </c>
      <c r="C417" s="330" t="str">
        <f>+VLOOKUP(A417,'[4]DISTRIBUCIÓN UCCF'!$A$7:$E$556,5,FALSE)</f>
        <v>SGP</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9" t="str">
        <f>VLOOKUP(A418,[3]bd_lista!A:C,3,FALSE)</f>
        <v>Gobierno Autónomo Municipal de Todos Santos</v>
      </c>
      <c r="C418" s="330" t="str">
        <f>+VLOOKUP(A418,'[4]DISTRIBUCIÓN UCCF'!$A$7:$E$556,5,FALSE)</f>
        <v>SGP</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9" t="str">
        <f>VLOOKUP(A419,[3]bd_lista!A:C,3,FALSE)</f>
        <v>Gobierno Autónomo Municipal de Carangas</v>
      </c>
      <c r="C419" s="330" t="str">
        <f>+VLOOKUP(A419,'[4]DISTRIBUCIÓN UCCF'!$A$7:$E$556,5,FALSE)</f>
        <v>SGP</v>
      </c>
      <c r="D419" s="61">
        <v>0</v>
      </c>
      <c r="E419" s="61">
        <v>0</v>
      </c>
      <c r="F419" s="61">
        <v>0</v>
      </c>
      <c r="G419" s="61">
        <v>3648.9</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3648.9</v>
      </c>
      <c r="AT419" s="33"/>
    </row>
    <row r="420" spans="1:46" ht="33" customHeight="1">
      <c r="A420" s="32">
        <v>1431</v>
      </c>
      <c r="B420" s="329" t="str">
        <f>VLOOKUP(A420,[3]bd_lista!A:C,3,FALSE)</f>
        <v>Gobierno Autónomo Municipal de Sabaya</v>
      </c>
      <c r="C420" s="330" t="str">
        <f>+VLOOKUP(A420,'[4]DISTRIBUCIÓN UCCF'!$A$7:$E$556,5,FALSE)</f>
        <v>SGP</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9" t="str">
        <f>VLOOKUP(A421,[3]bd_lista!A:C,3,FALSE)</f>
        <v>Gobierno Autónomo Municipal de Coipasa</v>
      </c>
      <c r="C421" s="330" t="str">
        <f>+VLOOKUP(A421,'[4]DISTRIBUCIÓN UCCF'!$A$7:$E$556,5,FALSE)</f>
        <v>SGP</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9" t="str">
        <f>VLOOKUP(A422,[3]bd_lista!A:C,3,FALSE)</f>
        <v>Gobierno Autónomo Municipal de Huayllamarca (Santiago de Huayllamarca)</v>
      </c>
      <c r="C422" s="330" t="str">
        <f>+VLOOKUP(A422,'[4]DISTRIBUCIÓN UCCF'!$A$7:$E$556,5,FALSE)</f>
        <v>SGP</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9" t="str">
        <f>VLOOKUP(A423,[3]bd_lista!A:C,3,FALSE)</f>
        <v>Gobierno Autónomo Municipal de Soracachi</v>
      </c>
      <c r="C423" s="330" t="str">
        <f>+VLOOKUP(A423,'[4]DISTRIBUCIÓN UCCF'!$A$7:$E$556,5,FALSE)</f>
        <v>SGP</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9" t="str">
        <f>VLOOKUP(A424,[3]bd_lista!A:C,3,FALSE)</f>
        <v>Gobierno Autónomo Municipal de Potosí</v>
      </c>
      <c r="C424" s="330" t="str">
        <f>+VLOOKUP(A424,'[4]DISTRIBUCIÓN UCCF'!$A$7:$E$556,5,FALSE)</f>
        <v>SGP</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9" t="str">
        <f>VLOOKUP(A425,[3]bd_lista!A:C,3,FALSE)</f>
        <v>Gobierno Autónomo Municipal de Tinguipaya</v>
      </c>
      <c r="C425" s="330" t="str">
        <f>+VLOOKUP(A425,'[4]DISTRIBUCIÓN UCCF'!$A$7:$E$556,5,FALSE)</f>
        <v>SGP</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9" t="str">
        <f>VLOOKUP(A426,[3]bd_lista!A:C,3,FALSE)</f>
        <v>Gobierno Autónomo Municipal de Yocalla</v>
      </c>
      <c r="C426" s="330" t="str">
        <f>+VLOOKUP(A426,'[4]DISTRIBUCIÓN UCCF'!$A$7:$E$556,5,FALSE)</f>
        <v>SGP</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9" t="str">
        <f>VLOOKUP(A427,[3]bd_lista!A:C,3,FALSE)</f>
        <v>Gobierno Autónomo Municipal de Urmiri</v>
      </c>
      <c r="C427" s="330" t="str">
        <f>+VLOOKUP(A427,'[4]DISTRIBUCIÓN UCCF'!$A$7:$E$556,5,FALSE)</f>
        <v>SGP</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9" t="str">
        <f>VLOOKUP(A428,[3]bd_lista!A:C,3,FALSE)</f>
        <v>Gobierno Autónomo Municipal de Uncía</v>
      </c>
      <c r="C428" s="330" t="str">
        <f>+VLOOKUP(A428,'[4]DISTRIBUCIÓN UCCF'!$A$7:$E$556,5,FALSE)</f>
        <v>SGP</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9" t="str">
        <f>VLOOKUP(A429,[3]bd_lista!A:C,3,FALSE)</f>
        <v>Gobierno Autónomo Municipal de Chayanta</v>
      </c>
      <c r="C429" s="330" t="str">
        <f>+VLOOKUP(A429,'[4]DISTRIBUCIÓN UCCF'!$A$7:$E$556,5,FALSE)</f>
        <v>SGP</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9" t="str">
        <f>VLOOKUP(A430,[3]bd_lista!A:C,3,FALSE)</f>
        <v>Gobierno Autónomo Municipal de Llallagua</v>
      </c>
      <c r="C430" s="330" t="str">
        <f>+VLOOKUP(A430,'[4]DISTRIBUCIÓN UCCF'!$A$7:$E$556,5,FALSE)</f>
        <v>SGP</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9" t="str">
        <f>VLOOKUP(A431,[3]bd_lista!A:C,3,FALSE)</f>
        <v>Gobierno Autónomo Municipal de Betanzos</v>
      </c>
      <c r="C431" s="330" t="str">
        <f>+VLOOKUP(A431,'[4]DISTRIBUCIÓN UCCF'!$A$7:$E$556,5,FALSE)</f>
        <v>SGP</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9" t="str">
        <f>VLOOKUP(A432,[3]bd_lista!A:C,3,FALSE)</f>
        <v>Gobierno Autónomo Municipal de Chaqui</v>
      </c>
      <c r="C432" s="330" t="str">
        <f>+VLOOKUP(A432,'[4]DISTRIBUCIÓN UCCF'!$A$7:$E$556,5,FALSE)</f>
        <v>SGP</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9" t="str">
        <f>VLOOKUP(A433,[3]bd_lista!A:C,3,FALSE)</f>
        <v>Gobierno Autónomo Municipal de Tacobamba</v>
      </c>
      <c r="C433" s="330" t="str">
        <f>+VLOOKUP(A433,'[4]DISTRIBUCIÓN UCCF'!$A$7:$E$556,5,FALSE)</f>
        <v>SGP</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9" t="str">
        <f>VLOOKUP(A434,[3]bd_lista!A:C,3,FALSE)</f>
        <v>Gobierno Autónomo Municipal de Colquechaca</v>
      </c>
      <c r="C434" s="330" t="str">
        <f>+VLOOKUP(A434,'[4]DISTRIBUCIÓN UCCF'!$A$7:$E$556,5,FALSE)</f>
        <v>SGP</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9" t="str">
        <f>VLOOKUP(A435,[3]bd_lista!A:C,3,FALSE)</f>
        <v>Gobierno Autónomo Municipal de Ravelo</v>
      </c>
      <c r="C435" s="330" t="str">
        <f>+VLOOKUP(A435,'[4]DISTRIBUCIÓN UCCF'!$A$7:$E$556,5,FALSE)</f>
        <v>SGP</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9" t="str">
        <f>VLOOKUP(A436,[3]bd_lista!A:C,3,FALSE)</f>
        <v>Gobierno Autónomo Municipal de Pocoata</v>
      </c>
      <c r="C436" s="330" t="str">
        <f>+VLOOKUP(A436,'[4]DISTRIBUCIÓN UCCF'!$A$7:$E$556,5,FALSE)</f>
        <v>SGP</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29" t="str">
        <f>VLOOKUP(A437,[3]bd_lista!A:C,3,FALSE)</f>
        <v>Gobierno Autónomo Municipal de Ocurí</v>
      </c>
      <c r="C437" s="330" t="str">
        <f>+VLOOKUP(A437,'[4]DISTRIBUCIÓN UCCF'!$A$7:$E$556,5,FALSE)</f>
        <v>SGP</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9" t="str">
        <f>VLOOKUP(A438,[3]bd_lista!A:C,3,FALSE)</f>
        <v>Gobierno Autónomo Municipal de San Pedro de Buena Vista</v>
      </c>
      <c r="C438" s="330" t="str">
        <f>+VLOOKUP(A438,'[4]DISTRIBUCIÓN UCCF'!$A$7:$E$556,5,FALSE)</f>
        <v>SGP</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9" t="str">
        <f>VLOOKUP(A439,[3]bd_lista!A:C,3,FALSE)</f>
        <v>Gobierno Autónomo Municipal de Toro Toro</v>
      </c>
      <c r="C439" s="330" t="str">
        <f>+VLOOKUP(A439,'[4]DISTRIBUCIÓN UCCF'!$A$7:$E$556,5,FALSE)</f>
        <v>SGP</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9" t="str">
        <f>VLOOKUP(A440,[3]bd_lista!A:C,3,FALSE)</f>
        <v>Gobierno Autónomo Municipal de Cotagaita</v>
      </c>
      <c r="C440" s="330" t="str">
        <f>+VLOOKUP(A440,'[4]DISTRIBUCIÓN UCCF'!$A$7:$E$556,5,FALSE)</f>
        <v>SGP</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9" t="str">
        <f>VLOOKUP(A441,[3]bd_lista!A:C,3,FALSE)</f>
        <v>Gobierno Autónomo Municipal de Vitichi</v>
      </c>
      <c r="C441" s="330" t="str">
        <f>+VLOOKUP(A441,'[4]DISTRIBUCIÓN UCCF'!$A$7:$E$556,5,FALSE)</f>
        <v>SGP</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9" t="str">
        <f>VLOOKUP(A442,[3]bd_lista!A:C,3,FALSE)</f>
        <v>Gobierno Autónomo Municipal de Tupiza</v>
      </c>
      <c r="C442" s="330" t="str">
        <f>+VLOOKUP(A442,'[4]DISTRIBUCIÓN UCCF'!$A$7:$E$556,5,FALSE)</f>
        <v>SGP</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9" t="str">
        <f>VLOOKUP(A443,[3]bd_lista!A:C,3,FALSE)</f>
        <v>Gobierno Autónomo Municipal de Atocha</v>
      </c>
      <c r="C443" s="330" t="str">
        <f>+VLOOKUP(A443,'[4]DISTRIBUCIÓN UCCF'!$A$7:$E$556,5,FALSE)</f>
        <v>SGP</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9" t="str">
        <f>VLOOKUP(A444,[3]bd_lista!A:C,3,FALSE)</f>
        <v>Gobierno Autónomo Municipal de Colcha"K" (Villa Martín)</v>
      </c>
      <c r="C444" s="330" t="str">
        <f>+VLOOKUP(A444,'[4]DISTRIBUCIÓN UCCF'!$A$7:$E$556,5,FALSE)</f>
        <v>SGP</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9" t="str">
        <f>VLOOKUP(A445,[3]bd_lista!A:C,3,FALSE)</f>
        <v>Gobierno Autónomo Municipal de San Pedro de Quemes</v>
      </c>
      <c r="C445" s="330" t="str">
        <f>+VLOOKUP(A445,'[4]DISTRIBUCIÓN UCCF'!$A$7:$E$556,5,FALSE)</f>
        <v>SGP</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9" t="str">
        <f>VLOOKUP(A446,[3]bd_lista!A:C,3,FALSE)</f>
        <v>Gobierno Autónomo Municipal de San Pablo de Lípez</v>
      </c>
      <c r="C446" s="330" t="str">
        <f>+VLOOKUP(A446,'[4]DISTRIBUCIÓN UCCF'!$A$7:$E$556,5,FALSE)</f>
        <v>SGP</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9" t="str">
        <f>VLOOKUP(A447,[3]bd_lista!A:C,3,FALSE)</f>
        <v>Gobierno Autónomo Municipal de Mojinete</v>
      </c>
      <c r="C447" s="330" t="str">
        <f>+VLOOKUP(A447,'[4]DISTRIBUCIÓN UCCF'!$A$7:$E$556,5,FALSE)</f>
        <v>SGP</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9" t="str">
        <f>VLOOKUP(A448,[3]bd_lista!A:C,3,FALSE)</f>
        <v>Gobierno Autónomo Municipal de San Antonio de Esmoruco</v>
      </c>
      <c r="C448" s="330" t="str">
        <f>+VLOOKUP(A448,'[4]DISTRIBUCIÓN UCCF'!$A$7:$E$556,5,FALSE)</f>
        <v>SGP</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9" t="str">
        <f>VLOOKUP(A449,[3]bd_lista!A:C,3,FALSE)</f>
        <v>Gobierno Autónomo Municipal de Sacaca (Villa de Sacaca)</v>
      </c>
      <c r="C449" s="330" t="str">
        <f>+VLOOKUP(A449,'[4]DISTRIBUCIÓN UCCF'!$A$7:$E$556,5,FALSE)</f>
        <v>SGP</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9" t="str">
        <f>VLOOKUP(A450,[3]bd_lista!A:C,3,FALSE)</f>
        <v>Gobierno Autónomo Municipal de Caripuyo</v>
      </c>
      <c r="C450" s="330" t="str">
        <f>+VLOOKUP(A450,'[4]DISTRIBUCIÓN UCCF'!$A$7:$E$556,5,FALSE)</f>
        <v>SGP</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9" t="str">
        <f>VLOOKUP(A451,[3]bd_lista!A:C,3,FALSE)</f>
        <v>Gobierno Autónomo Municipal de Puna (Villa Talavera)</v>
      </c>
      <c r="C451" s="330" t="str">
        <f>+VLOOKUP(A451,'[4]DISTRIBUCIÓN UCCF'!$A$7:$E$556,5,FALSE)</f>
        <v>SGP</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9" t="str">
        <f>VLOOKUP(A452,[3]bd_lista!A:C,3,FALSE)</f>
        <v>Gobierno Autónomo Municipal de Caiza "D"</v>
      </c>
      <c r="C452" s="330" t="str">
        <f>+VLOOKUP(A452,'[4]DISTRIBUCIÓN UCCF'!$A$7:$E$556,5,FALSE)</f>
        <v>SGP</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9" t="str">
        <f>VLOOKUP(A453,[3]bd_lista!A:C,3,FALSE)</f>
        <v>Gobierno Autónomo Municipal de Uyuni</v>
      </c>
      <c r="C453" s="330" t="str">
        <f>+VLOOKUP(A453,'[4]DISTRIBUCIÓN UCCF'!$A$7:$E$556,5,FALSE)</f>
        <v>SGP</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9" t="str">
        <f>VLOOKUP(A454,[3]bd_lista!A:C,3,FALSE)</f>
        <v>Gobierno Autónomo Municipal de Tomave</v>
      </c>
      <c r="C454" s="330" t="str">
        <f>+VLOOKUP(A454,'[4]DISTRIBUCIÓN UCCF'!$A$7:$E$556,5,FALSE)</f>
        <v>SGP</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9" t="str">
        <f>VLOOKUP(A455,[3]bd_lista!A:C,3,FALSE)</f>
        <v>Gobierno Autónomo Municipal de Porco</v>
      </c>
      <c r="C455" s="330" t="str">
        <f>+VLOOKUP(A455,'[4]DISTRIBUCIÓN UCCF'!$A$7:$E$556,5,FALSE)</f>
        <v>SGP</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9" t="str">
        <f>VLOOKUP(A456,[3]bd_lista!A:C,3,FALSE)</f>
        <v>Gobierno Autónomo Municipal de Arampampa</v>
      </c>
      <c r="C456" s="330" t="str">
        <f>+VLOOKUP(A456,'[4]DISTRIBUCIÓN UCCF'!$A$7:$E$556,5,FALSE)</f>
        <v>SGP</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9" t="str">
        <f>VLOOKUP(A457,[3]bd_lista!A:C,3,FALSE)</f>
        <v>Gobierno Autónomo Municipal de Acasio</v>
      </c>
      <c r="C457" s="330" t="str">
        <f>+VLOOKUP(A457,'[4]DISTRIBUCIÓN UCCF'!$A$7:$E$556,5,FALSE)</f>
        <v>SGP</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9" t="str">
        <f>VLOOKUP(A458,[3]bd_lista!A:C,3,FALSE)</f>
        <v>Gobierno Autónomo Municipal de Llica</v>
      </c>
      <c r="C458" s="330" t="str">
        <f>+VLOOKUP(A458,'[4]DISTRIBUCIÓN UCCF'!$A$7:$E$556,5,FALSE)</f>
        <v>SGP</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9" t="str">
        <f>VLOOKUP(A459,[3]bd_lista!A:C,3,FALSE)</f>
        <v>Gobierno Autónomo Municipal de Tahua</v>
      </c>
      <c r="C459" s="330" t="str">
        <f>+VLOOKUP(A459,'[4]DISTRIBUCIÓN UCCF'!$A$7:$E$556,5,FALSE)</f>
        <v>SGP</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9" t="str">
        <f>VLOOKUP(A460,[3]bd_lista!A:C,3,FALSE)</f>
        <v>Gobierno Autónomo Municipal de Villazón</v>
      </c>
      <c r="C460" s="330" t="str">
        <f>+VLOOKUP(A460,'[4]DISTRIBUCIÓN UCCF'!$A$7:$E$556,5,FALSE)</f>
        <v>SGP</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9" t="str">
        <f>VLOOKUP(A461,[3]bd_lista!A:C,3,FALSE)</f>
        <v>Gobierno Autónomo Municipal de San Agustín</v>
      </c>
      <c r="C461" s="330" t="str">
        <f>+VLOOKUP(A461,'[4]DISTRIBUCIÓN UCCF'!$A$7:$E$556,5,FALSE)</f>
        <v>SGP</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9" t="str">
        <f>VLOOKUP(A462,[3]bd_lista!A:C,3,FALSE)</f>
        <v>Gobierno Autónomo Municipal de Ckochas</v>
      </c>
      <c r="C462" s="330" t="str">
        <f>+VLOOKUP(A462,'[4]DISTRIBUCIÓN UCCF'!$A$7:$E$556,5,FALSE)</f>
        <v>SGP</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9" t="str">
        <f>VLOOKUP(A463,[3]bd_lista!A:C,3,FALSE)</f>
        <v>Gobierno Autónomo Municipal de Chuquihuta Ayllu Jucumani</v>
      </c>
      <c r="C463" s="330" t="str">
        <f>+VLOOKUP(A463,'[4]DISTRIBUCIÓN UCCF'!$A$7:$E$556,5,FALSE)</f>
        <v>SGP</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9" t="str">
        <f>VLOOKUP(A464,[3]bd_lista!A:C,3,FALSE)</f>
        <v>Gobierno Autónomo Municipal de Tarija</v>
      </c>
      <c r="C464" s="330" t="str">
        <f>+VLOOKUP(A464,'[4]DISTRIBUCIÓN UCCF'!$A$7:$E$556,5,FALSE)</f>
        <v>SGP</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9" t="str">
        <f>VLOOKUP(A465,[3]bd_lista!A:C,3,FALSE)</f>
        <v>Gobierno Autónomo Municipal de Padcaya</v>
      </c>
      <c r="C465" s="330" t="str">
        <f>+VLOOKUP(A465,'[4]DISTRIBUCIÓN UCCF'!$A$7:$E$556,5,FALSE)</f>
        <v>SGP</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9" t="str">
        <f>VLOOKUP(A466,[3]bd_lista!A:C,3,FALSE)</f>
        <v>Gobierno Autónomo Municipal de Bermejo</v>
      </c>
      <c r="C466" s="330" t="str">
        <f>+VLOOKUP(A466,'[4]DISTRIBUCIÓN UCCF'!$A$7:$E$556,5,FALSE)</f>
        <v>SGP</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9" t="str">
        <f>VLOOKUP(A467,[3]bd_lista!A:C,3,FALSE)</f>
        <v>Gobierno Autónomo Municipal de Yacuiba</v>
      </c>
      <c r="C467" s="330" t="str">
        <f>+VLOOKUP(A467,'[4]DISTRIBUCIÓN UCCF'!$A$7:$E$556,5,FALSE)</f>
        <v>SGP</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9" t="str">
        <f>VLOOKUP(A468,[3]bd_lista!A:C,3,FALSE)</f>
        <v>Gobierno Autónomo Municipal de Caraparí</v>
      </c>
      <c r="C468" s="330" t="str">
        <f>+VLOOKUP(A468,'[4]DISTRIBUCIÓN UCCF'!$A$7:$E$556,5,FALSE)</f>
        <v>SGP</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9" t="str">
        <f>VLOOKUP(A469,[3]bd_lista!A:C,3,FALSE)</f>
        <v>Gobierno Autónomo Municipal de Villamontes</v>
      </c>
      <c r="C469" s="330" t="str">
        <f>+VLOOKUP(A469,'[4]DISTRIBUCIÓN UCCF'!$A$7:$E$556,5,FALSE)</f>
        <v>SGP</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9" t="str">
        <f>VLOOKUP(A470,[3]bd_lista!A:C,3,FALSE)</f>
        <v>Gobierno Autónomo Municipal de Uriondo (Concepción)</v>
      </c>
      <c r="C470" s="330" t="str">
        <f>+VLOOKUP(A470,'[4]DISTRIBUCIÓN UCCF'!$A$7:$E$556,5,FALSE)</f>
        <v>SGP</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9" t="str">
        <f>VLOOKUP(A471,[3]bd_lista!A:C,3,FALSE)</f>
        <v>Gobierno Autónomo Municipal de Yunchara</v>
      </c>
      <c r="C471" s="330" t="str">
        <f>+VLOOKUP(A471,'[4]DISTRIBUCIÓN UCCF'!$A$7:$E$556,5,FALSE)</f>
        <v>SGP</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9" t="str">
        <f>VLOOKUP(A472,[3]bd_lista!A:C,3,FALSE)</f>
        <v>Gobierno Autónomo Municipal de San Lorenzo</v>
      </c>
      <c r="C472" s="330" t="str">
        <f>+VLOOKUP(A472,'[4]DISTRIBUCIÓN UCCF'!$A$7:$E$556,5,FALSE)</f>
        <v>SGP</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9" t="str">
        <f>VLOOKUP(A473,[3]bd_lista!A:C,3,FALSE)</f>
        <v>Gobierno Autónomo Municipal de El Puente</v>
      </c>
      <c r="C473" s="330" t="str">
        <f>+VLOOKUP(A473,'[4]DISTRIBUCIÓN UCCF'!$A$7:$E$556,5,FALSE)</f>
        <v>SGP</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9" t="str">
        <f>VLOOKUP(A474,[3]bd_lista!A:C,3,FALSE)</f>
        <v>Gobierno Autónomo Municipal de Entre Ríos</v>
      </c>
      <c r="C474" s="330" t="str">
        <f>+VLOOKUP(A474,'[4]DISTRIBUCIÓN UCCF'!$A$7:$E$556,5,FALSE)</f>
        <v>SGP</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9" t="str">
        <f>VLOOKUP(A475,[3]bd_lista!A:C,3,FALSE)</f>
        <v>Gobierno Autónomo Municipal de Santa Cruz de La Sierra</v>
      </c>
      <c r="C475" s="330" t="str">
        <f>+VLOOKUP(A475,'[4]DISTRIBUCIÓN UCCF'!$A$7:$E$556,5,FALSE)</f>
        <v>SGP</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9" t="str">
        <f>VLOOKUP(A476,[3]bd_lista!A:C,3,FALSE)</f>
        <v>Gobierno Autónomo Municipal de Cotoca</v>
      </c>
      <c r="C476" s="330" t="str">
        <f>+VLOOKUP(A476,'[4]DISTRIBUCIÓN UCCF'!$A$7:$E$556,5,FALSE)</f>
        <v>SGP</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9" t="str">
        <f>VLOOKUP(A477,[3]bd_lista!A:C,3,FALSE)</f>
        <v>Gobierno Autónomo Municipal de Porongo (Ayacucho)</v>
      </c>
      <c r="C477" s="330" t="str">
        <f>+VLOOKUP(A477,'[4]DISTRIBUCIÓN UCCF'!$A$7:$E$556,5,FALSE)</f>
        <v>SGP</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9" t="str">
        <f>VLOOKUP(A478,[3]bd_lista!A:C,3,FALSE)</f>
        <v>Gobierno Autónomo Municipal de La Guardia</v>
      </c>
      <c r="C478" s="330" t="str">
        <f>+VLOOKUP(A478,'[4]DISTRIBUCIÓN UCCF'!$A$7:$E$556,5,FALSE)</f>
        <v>SGP</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9" t="str">
        <f>VLOOKUP(A479,[3]bd_lista!A:C,3,FALSE)</f>
        <v>Gobierno Autónomo Municipal de El Torno</v>
      </c>
      <c r="C479" s="330" t="str">
        <f>+VLOOKUP(A479,'[4]DISTRIBUCIÓN UCCF'!$A$7:$E$556,5,FALSE)</f>
        <v>SGP</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9" t="str">
        <f>VLOOKUP(A480,[3]bd_lista!A:C,3,FALSE)</f>
        <v>Gobierno Autónomo Municipal de Warnes</v>
      </c>
      <c r="C480" s="330" t="str">
        <f>+VLOOKUP(A480,'[4]DISTRIBUCIÓN UCCF'!$A$7:$E$556,5,FALSE)</f>
        <v>SGP</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9" t="str">
        <f>VLOOKUP(A481,[3]bd_lista!A:C,3,FALSE)</f>
        <v>Gobierno Autónomo Municipal de San Ignacio (San Ignacio de Velasco)</v>
      </c>
      <c r="C481" s="330" t="str">
        <f>+VLOOKUP(A481,'[4]DISTRIBUCIÓN UCCF'!$A$7:$E$556,5,FALSE)</f>
        <v>SGP</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9" t="str">
        <f>VLOOKUP(A482,[3]bd_lista!A:C,3,FALSE)</f>
        <v>Gobierno Autónomo Municipal de San Miguel (San Miguel de Velasco)</v>
      </c>
      <c r="C482" s="330" t="str">
        <f>+VLOOKUP(A482,'[4]DISTRIBUCIÓN UCCF'!$A$7:$E$556,5,FALSE)</f>
        <v>SGP</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9" t="str">
        <f>VLOOKUP(A483,[3]bd_lista!A:C,3,FALSE)</f>
        <v>Gobierno Autónomo Municipal de San Rafael</v>
      </c>
      <c r="C483" s="330" t="str">
        <f>+VLOOKUP(A483,'[4]DISTRIBUCIÓN UCCF'!$A$7:$E$556,5,FALSE)</f>
        <v>SGP</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9" t="str">
        <f>VLOOKUP(A484,[3]bd_lista!A:C,3,FALSE)</f>
        <v>Gobierno Autónomo Municipal de Buena Vista</v>
      </c>
      <c r="C484" s="330" t="str">
        <f>+VLOOKUP(A484,'[4]DISTRIBUCIÓN UCCF'!$A$7:$E$556,5,FALSE)</f>
        <v>SGP</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9" t="str">
        <f>VLOOKUP(A485,[3]bd_lista!A:C,3,FALSE)</f>
        <v>Gobierno Autónomo Municipal de San Carlos</v>
      </c>
      <c r="C485" s="330" t="str">
        <f>+VLOOKUP(A485,'[4]DISTRIBUCIÓN UCCF'!$A$7:$E$556,5,FALSE)</f>
        <v>SGP</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9" t="str">
        <f>VLOOKUP(A486,[3]bd_lista!A:C,3,FALSE)</f>
        <v>Gobierno Autónomo Municipal de Yapacaní</v>
      </c>
      <c r="C486" s="330" t="str">
        <f>+VLOOKUP(A486,'[4]DISTRIBUCIÓN UCCF'!$A$7:$E$556,5,FALSE)</f>
        <v>SGP</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9" t="str">
        <f>VLOOKUP(A487,[3]bd_lista!A:C,3,FALSE)</f>
        <v>Gobierno Autónomo Municipal de San José</v>
      </c>
      <c r="C487" s="330" t="str">
        <f>+VLOOKUP(A487,'[4]DISTRIBUCIÓN UCCF'!$A$7:$E$556,5,FALSE)</f>
        <v>SGP</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9" t="str">
        <f>VLOOKUP(A488,[3]bd_lista!A:C,3,FALSE)</f>
        <v>Gobierno Autónomo Municipal de Pailón</v>
      </c>
      <c r="C488" s="330" t="str">
        <f>+VLOOKUP(A488,'[4]DISTRIBUCIÓN UCCF'!$A$7:$E$556,5,FALSE)</f>
        <v>SGP</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9" t="str">
        <f>VLOOKUP(A489,[3]bd_lista!A:C,3,FALSE)</f>
        <v>Gobierno Autónomo Municipal de Roboré</v>
      </c>
      <c r="C489" s="330" t="str">
        <f>+VLOOKUP(A489,'[4]DISTRIBUCIÓN UCCF'!$A$7:$E$556,5,FALSE)</f>
        <v>SGP</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9" t="str">
        <f>VLOOKUP(A490,[3]bd_lista!A:C,3,FALSE)</f>
        <v>Gobierno Autónomo Municipal de Portachuelo</v>
      </c>
      <c r="C490" s="330" t="str">
        <f>+VLOOKUP(A490,'[4]DISTRIBUCIÓN UCCF'!$A$7:$E$556,5,FALSE)</f>
        <v>SGP</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9" t="str">
        <f>VLOOKUP(A491,[3]bd_lista!A:C,3,FALSE)</f>
        <v>Gobierno Autónomo Municipal de Santa Rosa del Sara</v>
      </c>
      <c r="C491" s="330" t="str">
        <f>+VLOOKUP(A491,'[4]DISTRIBUCIÓN UCCF'!$A$7:$E$556,5,FALSE)</f>
        <v>SGP</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9" t="str">
        <f>VLOOKUP(A492,[3]bd_lista!A:C,3,FALSE)</f>
        <v>Gobierno Autónomo Municipal de Lagunillas</v>
      </c>
      <c r="C492" s="330" t="str">
        <f>+VLOOKUP(A492,'[4]DISTRIBUCIÓN UCCF'!$A$7:$E$556,5,FALSE)</f>
        <v>SGP</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9" t="str">
        <f>VLOOKUP(A493,[3]bd_lista!A:C,3,FALSE)</f>
        <v>Gobierno Autónomo Municipal de Cabezas</v>
      </c>
      <c r="C493" s="330" t="str">
        <f>+VLOOKUP(A493,'[4]DISTRIBUCIÓN UCCF'!$A$7:$E$556,5,FALSE)</f>
        <v>SGP</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9" t="str">
        <f>VLOOKUP(A494,[3]bd_lista!A:C,3,FALSE)</f>
        <v>Gobierno Autónomo Municipal de Cuevo</v>
      </c>
      <c r="C494" s="330" t="str">
        <f>+VLOOKUP(A494,'[4]DISTRIBUCIÓN UCCF'!$A$7:$E$556,5,FALSE)</f>
        <v>SGP</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9" t="str">
        <f>VLOOKUP(A495,[3]bd_lista!A:C,3,FALSE)</f>
        <v>Gobierno Autónomo Municipal de Gutiérrez</v>
      </c>
      <c r="C495" s="330" t="str">
        <f>+VLOOKUP(A495,'[4]DISTRIBUCIÓN UCCF'!$A$7:$E$556,5,FALSE)</f>
        <v>SGP</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9" t="str">
        <f>VLOOKUP(A496,[3]bd_lista!A:C,3,FALSE)</f>
        <v>Gobierno Autónomo Municipal de Camiri</v>
      </c>
      <c r="C496" s="330" t="str">
        <f>+VLOOKUP(A496,'[4]DISTRIBUCIÓN UCCF'!$A$7:$E$556,5,FALSE)</f>
        <v>SGP</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9" t="str">
        <f>VLOOKUP(A497,[3]bd_lista!A:C,3,FALSE)</f>
        <v>Gobierno Autónomo Municipal de Boyuibe</v>
      </c>
      <c r="C497" s="330" t="str">
        <f>+VLOOKUP(A497,'[4]DISTRIBUCIÓN UCCF'!$A$7:$E$556,5,FALSE)</f>
        <v>SGP</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9" t="str">
        <f>VLOOKUP(A498,[3]bd_lista!A:C,3,FALSE)</f>
        <v>Gobierno Autónomo Municipal de Vallegrande</v>
      </c>
      <c r="C498" s="330" t="str">
        <f>+VLOOKUP(A498,'[4]DISTRIBUCIÓN UCCF'!$A$7:$E$556,5,FALSE)</f>
        <v>SGP</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9" t="str">
        <f>VLOOKUP(A499,[3]bd_lista!A:C,3,FALSE)</f>
        <v>Gobierno Autónomo Municipal de Trigal</v>
      </c>
      <c r="C499" s="330" t="str">
        <f>+VLOOKUP(A499,'[4]DISTRIBUCIÓN UCCF'!$A$7:$E$556,5,FALSE)</f>
        <v>SGP</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9" t="str">
        <f>VLOOKUP(A500,[3]bd_lista!A:C,3,FALSE)</f>
        <v>Gobierno Autónomo Municipal de Moro Moro</v>
      </c>
      <c r="C500" s="330" t="str">
        <f>+VLOOKUP(A500,'[4]DISTRIBUCIÓN UCCF'!$A$7:$E$556,5,FALSE)</f>
        <v>SGP</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9" t="str">
        <f>VLOOKUP(A501,[3]bd_lista!A:C,3,FALSE)</f>
        <v>Gobierno Autónomo Municipal de Postrer Valle</v>
      </c>
      <c r="C501" s="330" t="str">
        <f>+VLOOKUP(A501,'[4]DISTRIBUCIÓN UCCF'!$A$7:$E$556,5,FALSE)</f>
        <v>SGP</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9" t="str">
        <f>VLOOKUP(A502,[3]bd_lista!A:C,3,FALSE)</f>
        <v>Gobierno Autónomo Municipal de Pucara</v>
      </c>
      <c r="C502" s="330" t="str">
        <f>+VLOOKUP(A502,'[4]DISTRIBUCIÓN UCCF'!$A$7:$E$556,5,FALSE)</f>
        <v>SGP</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9" t="str">
        <f>VLOOKUP(A503,[3]bd_lista!A:C,3,FALSE)</f>
        <v>Gobierno Autónomo Municipal de Samaipata</v>
      </c>
      <c r="C503" s="330" t="str">
        <f>+VLOOKUP(A503,'[4]DISTRIBUCIÓN UCCF'!$A$7:$E$556,5,FALSE)</f>
        <v>SGP</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9" t="str">
        <f>VLOOKUP(A504,[3]bd_lista!A:C,3,FALSE)</f>
        <v>Gobierno Autónomo Municipal de Pampa Grande</v>
      </c>
      <c r="C504" s="330" t="str">
        <f>+VLOOKUP(A504,'[4]DISTRIBUCIÓN UCCF'!$A$7:$E$556,5,FALSE)</f>
        <v>SGP</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9" t="str">
        <f>VLOOKUP(A505,[3]bd_lista!A:C,3,FALSE)</f>
        <v>Gobierno Autónomo Municipal de Mairana</v>
      </c>
      <c r="C505" s="330" t="str">
        <f>+VLOOKUP(A505,'[4]DISTRIBUCIÓN UCCF'!$A$7:$E$556,5,FALSE)</f>
        <v>SGP</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9" t="str">
        <f>VLOOKUP(A506,[3]bd_lista!A:C,3,FALSE)</f>
        <v>Gobierno Autónomo Municipal de Quirusillas</v>
      </c>
      <c r="C506" s="330" t="str">
        <f>+VLOOKUP(A506,'[4]DISTRIBUCIÓN UCCF'!$A$7:$E$556,5,FALSE)</f>
        <v>SGP</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9" t="str">
        <f>VLOOKUP(A507,[3]bd_lista!A:C,3,FALSE)</f>
        <v>Gobierno Autónomo Municipal de Montero</v>
      </c>
      <c r="C507" s="330" t="str">
        <f>+VLOOKUP(A507,'[4]DISTRIBUCIÓN UCCF'!$A$7:$E$556,5,FALSE)</f>
        <v>SGP</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9" t="str">
        <f>VLOOKUP(A508,[3]bd_lista!A:C,3,FALSE)</f>
        <v>Gobierno Autónomo Municipal de General Agustín Saavedra</v>
      </c>
      <c r="C508" s="330" t="str">
        <f>+VLOOKUP(A508,'[4]DISTRIBUCIÓN UCCF'!$A$7:$E$556,5,FALSE)</f>
        <v>SGP</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9" t="str">
        <f>VLOOKUP(A509,[3]bd_lista!A:C,3,FALSE)</f>
        <v>Gobierno Autónomo Municipal de Mineros</v>
      </c>
      <c r="C509" s="330" t="str">
        <f>+VLOOKUP(A509,'[4]DISTRIBUCIÓN UCCF'!$A$7:$E$556,5,FALSE)</f>
        <v>SGP</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9" t="str">
        <f>VLOOKUP(A510,[3]bd_lista!A:C,3,FALSE)</f>
        <v>Gobierno Autónomo Municipal de Concepción</v>
      </c>
      <c r="C510" s="330" t="str">
        <f>+VLOOKUP(A510,'[4]DISTRIBUCIÓN UCCF'!$A$7:$E$556,5,FALSE)</f>
        <v>SGP</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9" t="str">
        <f>VLOOKUP(A511,[3]bd_lista!A:C,3,FALSE)</f>
        <v>Gobierno Autónomo Municipal de San Javier</v>
      </c>
      <c r="C511" s="330" t="str">
        <f>+VLOOKUP(A511,'[4]DISTRIBUCIÓN UCCF'!$A$7:$E$556,5,FALSE)</f>
        <v>SGP</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9" t="str">
        <f>VLOOKUP(A512,[3]bd_lista!A:C,3,FALSE)</f>
        <v>Gobierno Autónomo Municipal de San Julián</v>
      </c>
      <c r="C512" s="330" t="str">
        <f>+VLOOKUP(A512,'[4]DISTRIBUCIÓN UCCF'!$A$7:$E$556,5,FALSE)</f>
        <v>SGP</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9" t="str">
        <f>VLOOKUP(A513,[3]bd_lista!A:C,3,FALSE)</f>
        <v>Gobierno Autónomo Municipal de San Matías</v>
      </c>
      <c r="C513" s="330" t="str">
        <f>+VLOOKUP(A513,'[4]DISTRIBUCIÓN UCCF'!$A$7:$E$556,5,FALSE)</f>
        <v>SGP</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9" t="str">
        <f>VLOOKUP(A514,[3]bd_lista!A:C,3,FALSE)</f>
        <v>Gobierno Autónomo Municipal de Comarapa</v>
      </c>
      <c r="C514" s="330" t="str">
        <f>+VLOOKUP(A514,'[4]DISTRIBUCIÓN UCCF'!$A$7:$E$556,5,FALSE)</f>
        <v>SGP</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9" t="str">
        <f>VLOOKUP(A515,[3]bd_lista!A:C,3,FALSE)</f>
        <v>Gobierno Autónomo Municipal de Saipina</v>
      </c>
      <c r="C515" s="330" t="str">
        <f>+VLOOKUP(A515,'[4]DISTRIBUCIÓN UCCF'!$A$7:$E$556,5,FALSE)</f>
        <v>SGP</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9" t="str">
        <f>VLOOKUP(A516,[3]bd_lista!A:C,3,FALSE)</f>
        <v>Gobierno Autónomo Municipal de Puerto Suárez</v>
      </c>
      <c r="C516" s="330" t="str">
        <f>+VLOOKUP(A516,'[4]DISTRIBUCIÓN UCCF'!$A$7:$E$556,5,FALSE)</f>
        <v>SGP</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9" t="str">
        <f>VLOOKUP(A517,[3]bd_lista!A:C,3,FALSE)</f>
        <v>Gobierno Autónomo Municipal de Puerto Quijarro</v>
      </c>
      <c r="C517" s="330" t="str">
        <f>+VLOOKUP(A517,'[4]DISTRIBUCIÓN UCCF'!$A$7:$E$556,5,FALSE)</f>
        <v>SGP</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9" t="str">
        <f>VLOOKUP(A518,[3]bd_lista!A:C,3,FALSE)</f>
        <v>Gobierno Autónomo Municipal de Ascención de Guarayos</v>
      </c>
      <c r="C518" s="330" t="str">
        <f>+VLOOKUP(A518,'[4]DISTRIBUCIÓN UCCF'!$A$7:$E$556,5,FALSE)</f>
        <v>SGP</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9" t="str">
        <f>VLOOKUP(A519,[3]bd_lista!A:C,3,FALSE)</f>
        <v>Gobierno Autónomo Municipal de Urubicha</v>
      </c>
      <c r="C519" s="330" t="str">
        <f>+VLOOKUP(A519,'[4]DISTRIBUCIÓN UCCF'!$A$7:$E$556,5,FALSE)</f>
        <v>SGP</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9" t="str">
        <f>VLOOKUP(A520,[3]bd_lista!A:C,3,FALSE)</f>
        <v>Gobierno Autónomo Municipal de El Puente</v>
      </c>
      <c r="C520" s="330" t="str">
        <f>+VLOOKUP(A520,'[4]DISTRIBUCIÓN UCCF'!$A$7:$E$556,5,FALSE)</f>
        <v>SGP</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9" t="str">
        <f>VLOOKUP(A521,[3]bd_lista!A:C,3,FALSE)</f>
        <v>Gobierno Autónomo Municipal de Okinawa Uno</v>
      </c>
      <c r="C521" s="330" t="str">
        <f>+VLOOKUP(A521,'[4]DISTRIBUCIÓN UCCF'!$A$7:$E$556,5,FALSE)</f>
        <v>SGP</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9" t="str">
        <f>VLOOKUP(A522,[3]bd_lista!A:C,3,FALSE)</f>
        <v>Gobierno Autónomo Municipal de San Antonio de Lomerio</v>
      </c>
      <c r="C522" s="330" t="str">
        <f>+VLOOKUP(A522,'[4]DISTRIBUCIÓN UCCF'!$A$7:$E$556,5,FALSE)</f>
        <v>SGP</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9" t="str">
        <f>VLOOKUP(A523,[3]bd_lista!A:C,3,FALSE)</f>
        <v>Gobierno Autónomo Municipal de San Ramón</v>
      </c>
      <c r="C523" s="330" t="str">
        <f>+VLOOKUP(A523,'[4]DISTRIBUCIÓN UCCF'!$A$7:$E$556,5,FALSE)</f>
        <v>SGP</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9" t="str">
        <f>VLOOKUP(A524,[3]bd_lista!A:C,3,FALSE)</f>
        <v>Gobierno Autónomo Municipal de El Carmen Rivero Tórrez</v>
      </c>
      <c r="C524" s="330" t="str">
        <f>+VLOOKUP(A524,'[4]DISTRIBUCIÓN UCCF'!$A$7:$E$556,5,FALSE)</f>
        <v>SGP</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9" t="str">
        <f>VLOOKUP(A525,[3]bd_lista!A:C,3,FALSE)</f>
        <v>Gobierno Autónomo Municipal de San Juan</v>
      </c>
      <c r="C525" s="330" t="str">
        <f>+VLOOKUP(A525,'[4]DISTRIBUCIÓN UCCF'!$A$7:$E$556,5,FALSE)</f>
        <v>SGP</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9" t="str">
        <f>VLOOKUP(A526,[3]bd_lista!A:C,3,FALSE)</f>
        <v>Gobierno Autónomo Municipal de Fernández Alonso</v>
      </c>
      <c r="C526" s="330" t="str">
        <f>+VLOOKUP(A526,'[4]DISTRIBUCIÓN UCCF'!$A$7:$E$556,5,FALSE)</f>
        <v>SGP</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9" t="str">
        <f>VLOOKUP(A527,[3]bd_lista!A:C,3,FALSE)</f>
        <v>Gobierno Autónomo Municipal de San Pedro</v>
      </c>
      <c r="C527" s="330" t="str">
        <f>+VLOOKUP(A527,'[4]DISTRIBUCIÓN UCCF'!$A$7:$E$556,5,FALSE)</f>
        <v>SGP</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9" t="str">
        <f>VLOOKUP(A528,[3]bd_lista!A:C,3,FALSE)</f>
        <v>Gobierno Autónomo Municipal de Cuatro Cañadas</v>
      </c>
      <c r="C528" s="330" t="str">
        <f>+VLOOKUP(A528,'[4]DISTRIBUCIÓN UCCF'!$A$7:$E$556,5,FALSE)</f>
        <v>SGP</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9" t="str">
        <f>VLOOKUP(A529,[3]bd_lista!A:C,3,FALSE)</f>
        <v>Gobierno Autónomo Municipal de Colpa Bélgica</v>
      </c>
      <c r="C529" s="330" t="str">
        <f>+VLOOKUP(A529,'[4]DISTRIBUCIÓN UCCF'!$A$7:$E$556,5,FALSE)</f>
        <v>SGP</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9" t="str">
        <f>VLOOKUP(A530,[3]bd_lista!A:C,3,FALSE)</f>
        <v>Gobierno Autónomo Municipal de Trinidad</v>
      </c>
      <c r="C530" s="330" t="str">
        <f>+VLOOKUP(A530,'[4]DISTRIBUCIÓN UCCF'!$A$7:$E$556,5,FALSE)</f>
        <v>SGP</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9" t="str">
        <f>VLOOKUP(A531,[3]bd_lista!A:C,3,FALSE)</f>
        <v>Gobierno Autónomo Municipal de San Javier</v>
      </c>
      <c r="C531" s="330" t="str">
        <f>+VLOOKUP(A531,'[4]DISTRIBUCIÓN UCCF'!$A$7:$E$556,5,FALSE)</f>
        <v>SGP</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9" t="str">
        <f>VLOOKUP(A532,[3]bd_lista!A:C,3,FALSE)</f>
        <v>Gobierno Autónomo Municipal de Riberalta</v>
      </c>
      <c r="C532" s="330" t="str">
        <f>+VLOOKUP(A532,'[4]DISTRIBUCIÓN UCCF'!$A$7:$E$556,5,FALSE)</f>
        <v>SGP</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9" t="str">
        <f>VLOOKUP(A533,[3]bd_lista!A:C,3,FALSE)</f>
        <v>Gobierno Autónomo Municipal de Puerto Guayaramerín</v>
      </c>
      <c r="C533" s="330" t="str">
        <f>+VLOOKUP(A533,'[4]DISTRIBUCIÓN UCCF'!$A$7:$E$556,5,FALSE)</f>
        <v>SGP</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9" t="str">
        <f>VLOOKUP(A534,[3]bd_lista!A:C,3,FALSE)</f>
        <v>Gobierno Autónomo Municipal de Reyes</v>
      </c>
      <c r="C534" s="330" t="str">
        <f>+VLOOKUP(A534,'[4]DISTRIBUCIÓN UCCF'!$A$7:$E$556,5,FALSE)</f>
        <v>SGP</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9" t="str">
        <f>VLOOKUP(A535,[3]bd_lista!A:C,3,FALSE)</f>
        <v>Gobierno Autónomo Municipal de Puerto Rurrenabaque</v>
      </c>
      <c r="C535" s="330" t="str">
        <f>+VLOOKUP(A535,'[4]DISTRIBUCIÓN UCCF'!$A$7:$E$556,5,FALSE)</f>
        <v>SGP</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9" t="str">
        <f>VLOOKUP(A536,[3]bd_lista!A:C,3,FALSE)</f>
        <v>Gobierno Autónomo Municipal de San Borja</v>
      </c>
      <c r="C536" s="330" t="str">
        <f>+VLOOKUP(A536,'[4]DISTRIBUCIÓN UCCF'!$A$7:$E$556,5,FALSE)</f>
        <v>SGP</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9" t="str">
        <f>VLOOKUP(A537,[3]bd_lista!A:C,3,FALSE)</f>
        <v>Gobierno Autónomo Municipal de Santa Rosa</v>
      </c>
      <c r="C537" s="330" t="str">
        <f>+VLOOKUP(A537,'[4]DISTRIBUCIÓN UCCF'!$A$7:$E$556,5,FALSE)</f>
        <v>SGP</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9" t="str">
        <f>VLOOKUP(A538,[3]bd_lista!A:C,3,FALSE)</f>
        <v>Gobierno Autónomo Municipal de Santa Ana</v>
      </c>
      <c r="C538" s="330" t="str">
        <f>+VLOOKUP(A538,'[4]DISTRIBUCIÓN UCCF'!$A$7:$E$556,5,FALSE)</f>
        <v>SGP</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9" t="str">
        <f>VLOOKUP(A539,[3]bd_lista!A:C,3,FALSE)</f>
        <v>Gobierno Autónomo Municipal de San Ignacio</v>
      </c>
      <c r="C539" s="330" t="str">
        <f>+VLOOKUP(A539,'[4]DISTRIBUCIÓN UCCF'!$A$7:$E$556,5,FALSE)</f>
        <v>SGP</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9" t="str">
        <f>VLOOKUP(A540,[3]bd_lista!A:C,3,FALSE)</f>
        <v>Gobierno Autónomo Municipal de Loreto</v>
      </c>
      <c r="C540" s="330" t="str">
        <f>+VLOOKUP(A540,'[4]DISTRIBUCIÓN UCCF'!$A$7:$E$556,5,FALSE)</f>
        <v>SGP</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9" t="str">
        <f>VLOOKUP(A541,[3]bd_lista!A:C,3,FALSE)</f>
        <v>Gobierno Autónomo Municipal de San Andrés</v>
      </c>
      <c r="C541" s="330" t="str">
        <f>+VLOOKUP(A541,'[4]DISTRIBUCIÓN UCCF'!$A$7:$E$556,5,FALSE)</f>
        <v>SGP</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9" t="str">
        <f>VLOOKUP(A542,[3]bd_lista!A:C,3,FALSE)</f>
        <v>Gobierno Autónomo Municipal de San Joaquín</v>
      </c>
      <c r="C542" s="330" t="str">
        <f>+VLOOKUP(A542,'[4]DISTRIBUCIÓN UCCF'!$A$7:$E$556,5,FALSE)</f>
        <v>SGP</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9" t="str">
        <f>VLOOKUP(A543,[3]bd_lista!A:C,3,FALSE)</f>
        <v>Gobierno Autónomo Municipal de San Ramón</v>
      </c>
      <c r="C543" s="330" t="str">
        <f>+VLOOKUP(A543,'[4]DISTRIBUCIÓN UCCF'!$A$7:$E$556,5,FALSE)</f>
        <v>SGP</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9" t="str">
        <f>VLOOKUP(A544,[3]bd_lista!A:C,3,FALSE)</f>
        <v>Gobierno Autónomo Municipal de Puerto Síles</v>
      </c>
      <c r="C544" s="330" t="str">
        <f>+VLOOKUP(A544,'[4]DISTRIBUCIÓN UCCF'!$A$7:$E$556,5,FALSE)</f>
        <v>SGP</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9" t="str">
        <f>VLOOKUP(A545,[3]bd_lista!A:C,3,FALSE)</f>
        <v>Gobierno Autónomo Municipal de Magdalena</v>
      </c>
      <c r="C545" s="330" t="str">
        <f>+VLOOKUP(A545,'[4]DISTRIBUCIÓN UCCF'!$A$7:$E$556,5,FALSE)</f>
        <v>SGP</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9" t="str">
        <f>VLOOKUP(A546,[3]bd_lista!A:C,3,FALSE)</f>
        <v>Gobierno Autónomo Municipal de Baures</v>
      </c>
      <c r="C546" s="330" t="str">
        <f>+VLOOKUP(A546,'[4]DISTRIBUCIÓN UCCF'!$A$7:$E$556,5,FALSE)</f>
        <v>SGP</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9" t="str">
        <f>VLOOKUP(A547,[3]bd_lista!A:C,3,FALSE)</f>
        <v>Gobierno Autónomo Municipal de Huacaraje</v>
      </c>
      <c r="C547" s="330" t="str">
        <f>+VLOOKUP(A547,'[4]DISTRIBUCIÓN UCCF'!$A$7:$E$556,5,FALSE)</f>
        <v>SGP</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9" t="str">
        <f>VLOOKUP(A548,[3]bd_lista!A:C,3,FALSE)</f>
        <v>Gobierno Autónomo Municipal de Exaltación</v>
      </c>
      <c r="C548" s="330" t="str">
        <f>+VLOOKUP(A548,'[4]DISTRIBUCIÓN UCCF'!$A$7:$E$556,5,FALSE)</f>
        <v>SGP</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9" t="str">
        <f>VLOOKUP(A549,[3]bd_lista!A:C,3,FALSE)</f>
        <v>Gobierno Autónomo Municipal de Cobija</v>
      </c>
      <c r="C549" s="330" t="str">
        <f>+VLOOKUP(A549,'[4]DISTRIBUCIÓN UCCF'!$A$7:$E$556,5,FALSE)</f>
        <v>SGP</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9" t="str">
        <f>VLOOKUP(A550,[3]bd_lista!A:C,3,FALSE)</f>
        <v>Gobierno Autónomo Municipal de Porvenir</v>
      </c>
      <c r="C550" s="330" t="str">
        <f>+VLOOKUP(A550,'[4]DISTRIBUCIÓN UCCF'!$A$7:$E$556,5,FALSE)</f>
        <v>SGP</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9" t="str">
        <f>VLOOKUP(A551,[3]bd_lista!A:C,3,FALSE)</f>
        <v>Gobierno Autónomo Municipal de Bolpebra</v>
      </c>
      <c r="C551" s="330" t="str">
        <f>+VLOOKUP(A551,'[4]DISTRIBUCIÓN UCCF'!$A$7:$E$556,5,FALSE)</f>
        <v>SGP</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9" t="str">
        <f>VLOOKUP(A552,[3]bd_lista!A:C,3,FALSE)</f>
        <v>Gobierno Autónomo Municipal de Bella Flor</v>
      </c>
      <c r="C552" s="330" t="str">
        <f>+VLOOKUP(A552,'[4]DISTRIBUCIÓN UCCF'!$A$7:$E$556,5,FALSE)</f>
        <v>SGP</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9" t="str">
        <f>VLOOKUP(A553,[3]bd_lista!A:C,3,FALSE)</f>
        <v>Gobierno Autónomo Municipal de Puerto Rico</v>
      </c>
      <c r="C553" s="330" t="str">
        <f>+VLOOKUP(A553,'[4]DISTRIBUCIÓN UCCF'!$A$7:$E$556,5,FALSE)</f>
        <v>SGP</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9" t="str">
        <f>VLOOKUP(A554,[3]bd_lista!A:C,3,FALSE)</f>
        <v>Gobierno Autónomo Municipal de San Pedro</v>
      </c>
      <c r="C554" s="330" t="str">
        <f>+VLOOKUP(A554,'[4]DISTRIBUCIÓN UCCF'!$A$7:$E$556,5,FALSE)</f>
        <v>SGP</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9" t="str">
        <f>VLOOKUP(A555,[3]bd_lista!A:C,3,FALSE)</f>
        <v>Gobierno Autónomo Municipal de Filadelfia</v>
      </c>
      <c r="C555" s="330" t="str">
        <f>+VLOOKUP(A555,'[4]DISTRIBUCIÓN UCCF'!$A$7:$E$556,5,FALSE)</f>
        <v>SGP</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9" t="str">
        <f>VLOOKUP(A556,[3]bd_lista!A:C,3,FALSE)</f>
        <v>Gobierno Autónomo Municipal de Puerto Gonzalo Moreno</v>
      </c>
      <c r="C556" s="330" t="str">
        <f>+VLOOKUP(A556,'[4]DISTRIBUCIÓN UCCF'!$A$7:$E$556,5,FALSE)</f>
        <v>SGP</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9" t="str">
        <f>VLOOKUP(A557,[3]bd_lista!A:C,3,FALSE)</f>
        <v>Gobierno Autónomo Municipal de San Lorenzo</v>
      </c>
      <c r="C557" s="330" t="str">
        <f>+VLOOKUP(A557,'[4]DISTRIBUCIÓN UCCF'!$A$7:$E$556,5,FALSE)</f>
        <v>SGP</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9" t="str">
        <f>VLOOKUP(A558,[3]bd_lista!A:C,3,FALSE)</f>
        <v>Gobierno Autónomo Municipal de Sena</v>
      </c>
      <c r="C558" s="330" t="str">
        <f>+VLOOKUP(A558,'[4]DISTRIBUCIÓN UCCF'!$A$7:$E$556,5,FALSE)</f>
        <v>SGP</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9" t="str">
        <f>VLOOKUP(A559,[3]bd_lista!A:C,3,FALSE)</f>
        <v>Gobierno Autónomo Municipal de Santa Rosa del Abuná</v>
      </c>
      <c r="C559" s="330" t="str">
        <f>+VLOOKUP(A559,'[4]DISTRIBUCIÓN UCCF'!$A$7:$E$556,5,FALSE)</f>
        <v>SGP</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9" t="str">
        <f>VLOOKUP(A560,[3]bd_lista!A:C,3,FALSE)</f>
        <v>Gobierno Autónomo Municipal de Ingavi (Humaita)</v>
      </c>
      <c r="C560" s="330" t="str">
        <f>+VLOOKUP(A560,'[4]DISTRIBUCIÓN UCCF'!$A$7:$E$556,5,FALSE)</f>
        <v>SGP</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9" t="str">
        <f>VLOOKUP(A561,[3]bd_lista!A:C,3,FALSE)</f>
        <v>Gobierno Autónomo Municipal de Nueva Esperanza</v>
      </c>
      <c r="C561" s="330" t="str">
        <f>+VLOOKUP(A561,'[4]DISTRIBUCIÓN UCCF'!$A$7:$E$556,5,FALSE)</f>
        <v>SGP</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9" t="str">
        <f>VLOOKUP(A562,[3]bd_lista!A:C,3,FALSE)</f>
        <v>Gobierno Autónomo Municipal de Villa Nueva (Loma Alta)</v>
      </c>
      <c r="C562" s="330" t="str">
        <f>+VLOOKUP(A562,'[4]DISTRIBUCIÓN UCCF'!$A$7:$E$556,5,FALSE)</f>
        <v>SGP</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9" t="str">
        <f>VLOOKUP(A563,[3]bd_lista!A:C,3,FALSE)</f>
        <v>Gobierno Autónomo Municipal de Santos Mercado</v>
      </c>
      <c r="C563" s="330" t="str">
        <f>+VLOOKUP(A563,'[4]DISTRIBUCIÓN UCCF'!$A$7:$E$556,5,FALSE)</f>
        <v>SGP</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9" t="str">
        <f>VLOOKUP(A564,[3]bd_lista!A:C,3,FALSE)</f>
        <v>Empresa Municipal de Gestión de Residuos Sólidos</v>
      </c>
      <c r="C564" s="330">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9" t="str">
        <f>VLOOKUP(A565,[3]bd_lista!A:C,3,FALSE)</f>
        <v>Empresa Municipal de Agua Potable y Alcantarillado Sacaba</v>
      </c>
      <c r="C565" s="330" t="str">
        <f>+VLOOKUP(A565,'[4]DISTRIBUCIÓN UCCF'!$A$7:$E$556,5,FALSE)</f>
        <v>VCK</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9" t="str">
        <f>VLOOKUP(A566,[3]bd_lista!A:C,3,FALSE)</f>
        <v>Empresa Municipal de Areas Verdes y Recreación alternativa</v>
      </c>
      <c r="C566" s="330" t="str">
        <f>+VLOOKUP(A566,'[4]DISTRIBUCIÓN UCCF'!$A$7:$E$556,5,FALSE)</f>
        <v>VHM</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9" t="str">
        <f>VLOOKUP(A567,[3]bd_lista!A:C,3,FALSE)</f>
        <v>SERVICIO DE ENCAUZAMIENTO DE RIOS (SEARPI)</v>
      </c>
      <c r="C567" s="330">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9" t="str">
        <f>VLOOKUP(A568,[3]bd_lista!A:C,3,FALSE)</f>
        <v>EMPRESA MUNICIPAL DE AGUA POTABLE Y ALCANTARILLADO VIACHA</v>
      </c>
      <c r="C568" s="330" t="e">
        <f>+VLOOKUP(A568,'[4]DISTRIBUCIÓN UCCF'!$A$7:$E$556,5,FALSE)</f>
        <v>#REF!</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9" t="str">
        <f>VLOOKUP(A569,[3]bd_lista!A:C,3,FALSE)</f>
        <v>ENTIDAD MUNICIPAL DE ASEO URBANO SUCRE</v>
      </c>
      <c r="C569" s="330">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9" t="str">
        <f>VLOOKUP(A570,[3]bd_lista!A:C,3,FALSE)</f>
        <v>EMPRESA MUNICIPAL DE AREAS VERDES SUCRE</v>
      </c>
      <c r="C570" s="330">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9" t="str">
        <f>VLOOKUP(A571,[3]bd_lista!A:C,3,FALSE)</f>
        <v xml:space="preserve">Empresa Municipal de Servicio de Aseo </v>
      </c>
      <c r="C571" s="330">
        <v>0</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9" t="str">
        <f>VLOOKUP(A572,[3]bd_lista!A:C,3,FALSE)</f>
        <v>Empresa Municipal de Áreas Verdes, Parques y Forestación</v>
      </c>
      <c r="C572" s="330">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9" t="str">
        <f>VLOOKUP(A573,[3]bd_lista!A:C,3,FALSE)</f>
        <v>Empresa Municipal de Asfaltos y Vías</v>
      </c>
      <c r="C573" s="330">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9" t="str">
        <f>VLOOKUP(A574,[3]bd_lista!A:C,3,FALSE)</f>
        <v>Entidad Descentralizada UMMIPRE PROMAN</v>
      </c>
      <c r="C574" s="330">
        <v>0</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9" t="str">
        <f>VLOOKUP(A575,[3]bd_lista!A:C,3,FALSE)</f>
        <v>EMPRESA PÚBLICA DEPARTAMENTAL ESTRATÉGICA DE AGUAS - LA PAZ</v>
      </c>
      <c r="C575" s="330" t="str">
        <f>+VLOOKUP(A575,'[4]DISTRIBUCIÓN UCCF'!$A$7:$E$556,5,FALSE)</f>
        <v>YAP</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9" t="str">
        <f>VLOOKUP(A576,[3]bd_lista!A:C,3,FALSE)</f>
        <v>EMPRESA PUBLICA MUNICIPAL DE SERVICIOS DE AGUA Y ALCANTARRILLADO SANITARIO DE COBIJA</v>
      </c>
      <c r="C576" s="330">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9" t="str">
        <f>VLOOKUP(A577,[3]bd_lista!A:C,3,FALSE)</f>
        <v>ENTIDAD MATADERO FRIGORIFICO MUNICIPAL DE TARIJA</v>
      </c>
      <c r="C577" s="330">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9" t="str">
        <f>VLOOKUP(A578,[3]bd_lista!A:C,3,FALSE)</f>
        <v>ENTIDAD ASEO MUNICIPAL DE TARIJA</v>
      </c>
      <c r="C578" s="330">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9" t="str">
        <f>VLOOKUP(A579,[3]bd_lista!A:C,3,FALSE)</f>
        <v>ENTIDAD OBRAS PUBLICAS MUNICIPALES DE TARIJA</v>
      </c>
      <c r="C579" s="330">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9" t="str">
        <f>VLOOKUP(A580,[3]bd_lista!A:C,3,FALSE)</f>
        <v>ENTIDAD ORDENAMIENTO TERRITORIAL DE TARIJA</v>
      </c>
      <c r="C580" s="330">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9" t="str">
        <f>VLOOKUP(A581,[3]bd_lista!A:C,3,FALSE)</f>
        <v>ENTIDAD ORDEN Y SEGURIDAD CIUDADANA MUNICIPAL DE TARIJA</v>
      </c>
      <c r="C581" s="330">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9" t="str">
        <f>VLOOKUP(A582,[3]bd_lista!A:C,3,FALSE)</f>
        <v>EMPRESA MUNICIPAL AUTONOMA DE AGUA POTABLE Y ALCANTARILLADO  DE YACUIBA</v>
      </c>
      <c r="C582" s="330">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9" t="str">
        <f>VLOOKUP(A583,[3]bd_lista!A:C,3,FALSE)</f>
        <v>EMPRESA MUNICIPAL DE AGUA POTABLE Y ALCANTARILLADO SANITARIO DE URIONDO</v>
      </c>
      <c r="C583" s="330">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9" t="str">
        <f>VLOOKUP(A584,[3]bd_lista!A:C,3,FALSE)</f>
        <v>EMPRESA PÚBLICA DEPARTAMENTAL DE SERVICIOS ELECTRICOS TARIJA - SETAR</v>
      </c>
      <c r="C584" s="330">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9" t="str">
        <f>VLOOKUP(A585,[3]bd_lista!A:C,3,FALSE)</f>
        <v>ENTIDAD DESCENTRALIZADA MUNICIPAL TERMINAL DE BUSES LA PAZ</v>
      </c>
      <c r="C585" s="330">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9" t="str">
        <f>VLOOKUP(A586,[3]bd_lista!A:C,3,FALSE)</f>
        <v>ENTIDAD DIRECCIÓN DE LA TERMINAL DE BUSES DE TARIJA</v>
      </c>
      <c r="C586" s="330">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9" t="str">
        <f>VLOOKUP(A587,[3]bd_lista!A:C,3,FALSE)</f>
        <v>ENTIDAD DESCENTRALIZADA MUNICIPAL DE MAQUINARIA Y EQUIPO</v>
      </c>
      <c r="C587" s="330">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9" t="str">
        <f>VLOOKUP(A588,[3]bd_lista!A:C,3,FALSE)</f>
        <v>ENTIDAD MUNICIPAL DE ASEO POTOSI</v>
      </c>
      <c r="C588" s="330">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9" t="str">
        <f>VLOOKUP(A589,[3]bd_lista!A:C,3,FALSE)</f>
        <v>EMPRESA PÚBLICA DEPARTAMENTAL FÁBRICA DE CALAMINAS Y CLAVOS POTOSI</v>
      </c>
      <c r="C589" s="330">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9" t="str">
        <f>VLOOKUP(A590,[3]bd_lista!A:C,3,FALSE)</f>
        <v>ENTIDAD DESCENTRALIZADA MUNICIPAL DE CEMENTERIOS DE LA PAZ</v>
      </c>
      <c r="C590" s="330">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9" t="str">
        <f>VLOOKUP(A591,[3]bd_lista!A:C,3,FALSE)</f>
        <v xml:space="preserve">EMPRESA PRESTADORA DE SERVICIO DE AGUA POTABLE Y ALCANTARILLADO </v>
      </c>
      <c r="C591" s="330">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9" t="str">
        <f>VLOOKUP(A592,[3]bd_lista!A:C,3,FALSE)</f>
        <v>EMPRESA MUNICIPAL FABRICA DE JOYAS</v>
      </c>
      <c r="C592" s="330">
        <v>0</v>
      </c>
      <c r="D592" s="61">
        <v>0</v>
      </c>
      <c r="E592" s="61">
        <v>0</v>
      </c>
      <c r="F592" s="61">
        <v>0</v>
      </c>
      <c r="G592" s="61">
        <v>2108.29</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2108.29</v>
      </c>
      <c r="AT592" s="33"/>
    </row>
    <row r="593" spans="1:46" ht="33" customHeight="1">
      <c r="A593" s="32">
        <v>2341</v>
      </c>
      <c r="B593" s="329" t="str">
        <f>VLOOKUP(A593,[3]bd_lista!A:C,3,FALSE)</f>
        <v>EMPRESA MUNICIPAL DE DISTRIBUCION DE ENERGIA ELECTRICA LLALLAGUA</v>
      </c>
      <c r="C593" s="330">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9" t="str">
        <f>VLOOKUP(A594,[3]bd_lista!A:C,3,FALSE)</f>
        <v>Gobierno Autónomo Indígena Originario Campesino del Territorio de Raqaypampa</v>
      </c>
      <c r="C594" s="330">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9" t="str">
        <f>VLOOKUP(A595,[3]bd_lista!A:C,3,FALSE)</f>
        <v>GAIOC de la Nación Originaria Uru Chipaya</v>
      </c>
      <c r="C595" s="330">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9" t="str">
        <f>VLOOKUP(A596,[3]bd_lista!A:C,3,FALSE)</f>
        <v>Gobierno Autónomo Regional del Gran Chaco</v>
      </c>
      <c r="C596" s="330">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9" t="str">
        <f>VLOOKUP(A597,[3]bd_lista!A:C,3,FALSE)</f>
        <v>Acreedores</v>
      </c>
      <c r="C597" s="330">
        <v>0</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1375</v>
      </c>
      <c r="B598" s="329" t="str">
        <f>VLOOKUP(A598,[3]bd_lista!A:C,3,FALSE)</f>
        <v>Área de Conciliación y Recolección de Datos</v>
      </c>
      <c r="C598" s="330">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9" t="s">
        <v>1265</v>
      </c>
      <c r="C599" s="330">
        <v>0</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9" t="str">
        <f>VLOOKUP(A600,[3]bd_lista!A:C,3,FALSE)</f>
        <v>No Identificado</v>
      </c>
      <c r="C600" s="330">
        <v>0</v>
      </c>
      <c r="D600" s="61">
        <v>0</v>
      </c>
      <c r="E600" s="61">
        <v>0</v>
      </c>
      <c r="F600" s="61">
        <v>0</v>
      </c>
      <c r="G600" s="61">
        <v>509729.26</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509729.26</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532509710.86000001</v>
      </c>
      <c r="E602" s="101">
        <f t="shared" si="10"/>
        <v>562836773.44999993</v>
      </c>
      <c r="F602" s="101">
        <f t="shared" si="10"/>
        <v>840063522.57000005</v>
      </c>
      <c r="G602" s="101">
        <f t="shared" si="10"/>
        <v>154156811.31999996</v>
      </c>
      <c r="H602" s="101">
        <f t="shared" si="10"/>
        <v>0</v>
      </c>
      <c r="I602" s="101">
        <f t="shared" si="10"/>
        <v>0</v>
      </c>
      <c r="J602" s="101">
        <f t="shared" si="10"/>
        <v>1325626.3999999997</v>
      </c>
      <c r="K602" s="101">
        <f t="shared" si="10"/>
        <v>1059952673.9800001</v>
      </c>
      <c r="L602" s="101">
        <f t="shared" si="10"/>
        <v>0</v>
      </c>
      <c r="M602" s="101">
        <f t="shared" si="10"/>
        <v>6044.93</v>
      </c>
      <c r="N602" s="101">
        <f t="shared" si="10"/>
        <v>114839.01000000001</v>
      </c>
      <c r="O602" s="101">
        <f t="shared" si="10"/>
        <v>377769.86</v>
      </c>
      <c r="P602" s="101">
        <f t="shared" si="10"/>
        <v>0</v>
      </c>
      <c r="Q602" s="101">
        <f t="shared" si="10"/>
        <v>191141292.95000002</v>
      </c>
      <c r="R602" s="101">
        <f t="shared" si="10"/>
        <v>649831.68999999994</v>
      </c>
      <c r="S602" s="101">
        <f t="shared" si="10"/>
        <v>352892101.06999999</v>
      </c>
      <c r="T602" s="101">
        <f t="shared" si="10"/>
        <v>481602424.11000001</v>
      </c>
      <c r="U602" s="101">
        <f t="shared" si="10"/>
        <v>484500915.26999998</v>
      </c>
      <c r="V602" s="101">
        <f t="shared" si="10"/>
        <v>38646716.109999999</v>
      </c>
      <c r="W602" s="101">
        <f t="shared" si="10"/>
        <v>0</v>
      </c>
      <c r="X602" s="101">
        <f t="shared" si="10"/>
        <v>765152167.8299998</v>
      </c>
      <c r="Y602" s="101">
        <f t="shared" si="10"/>
        <v>272378202.18000001</v>
      </c>
      <c r="Z602" s="101">
        <f t="shared" si="10"/>
        <v>547335106.6134001</v>
      </c>
      <c r="AA602" s="101">
        <f t="shared" si="10"/>
        <v>547335106.61339998</v>
      </c>
      <c r="AB602" s="101">
        <f t="shared" si="10"/>
        <v>12157.91</v>
      </c>
      <c r="AC602" s="101">
        <f t="shared" si="10"/>
        <v>0</v>
      </c>
      <c r="AD602" s="101">
        <f t="shared" si="10"/>
        <v>400.08</v>
      </c>
      <c r="AE602" s="101">
        <f t="shared" si="10"/>
        <v>1063368999.6200001</v>
      </c>
      <c r="AF602" s="101">
        <f t="shared" si="10"/>
        <v>0</v>
      </c>
      <c r="AG602" s="101">
        <f t="shared" si="10"/>
        <v>0</v>
      </c>
      <c r="AH602" s="101">
        <f t="shared" si="10"/>
        <v>17643.780000000002</v>
      </c>
      <c r="AI602" s="101">
        <f t="shared" si="10"/>
        <v>2986.7000000000003</v>
      </c>
      <c r="AJ602" s="101">
        <f t="shared" si="10"/>
        <v>0</v>
      </c>
      <c r="AK602" s="101">
        <f t="shared" si="10"/>
        <v>301417031.25999993</v>
      </c>
      <c r="AL602" s="101">
        <f t="shared" si="10"/>
        <v>0</v>
      </c>
      <c r="AM602" s="101">
        <f t="shared" si="10"/>
        <v>0.48000000000000015</v>
      </c>
      <c r="AN602" s="101">
        <f t="shared" si="10"/>
        <v>0</v>
      </c>
      <c r="AO602" s="101">
        <f t="shared" si="10"/>
        <v>1189409.6399999999</v>
      </c>
      <c r="AP602" s="101">
        <f t="shared" si="10"/>
        <v>0</v>
      </c>
      <c r="AQ602" s="101">
        <f t="shared" si="10"/>
        <v>8182244368.3084049</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1270</v>
      </c>
      <c r="F617" s="205" t="s">
        <v>1272</v>
      </c>
      <c r="G617" s="205" t="s">
        <v>1273</v>
      </c>
      <c r="H617" s="205" t="s">
        <v>1274</v>
      </c>
      <c r="I617" s="205"/>
    </row>
    <row r="618" spans="3:43" ht="15.75">
      <c r="E618" s="209" t="s">
        <v>1271</v>
      </c>
      <c r="F618" s="206">
        <f>+SUM(G602:V602)</f>
        <v>2765367046.7000003</v>
      </c>
      <c r="G618" s="207">
        <f>+SUMIFS('CUT MN'!P8:P2148,'CUT MN'!A8:A2148,"&lt;&gt;IDH")+SUMIFS('CUT MN'!Q8:Q2148,'CUT MN'!A8:A2148,"&lt;&gt;IDH")+CVD_AUTO!H22</f>
        <v>2765367046.6999989</v>
      </c>
      <c r="H618" s="207">
        <f t="shared" ref="H618:H623" si="11">+F618-G618</f>
        <v>0</v>
      </c>
      <c r="I618" s="236"/>
      <c r="J618" s="46" t="b">
        <f t="shared" ref="J618:J624" si="12">+F618=G618</f>
        <v>1</v>
      </c>
    </row>
    <row r="619" spans="3:43" ht="15.75">
      <c r="E619" s="210" t="s">
        <v>1275</v>
      </c>
      <c r="F619" s="207">
        <f>+SUM(AB602:AN602)</f>
        <v>1364819219.8300002</v>
      </c>
      <c r="G619" s="207">
        <f>+'CUT ME'!P159+'CUT ME'!Q159</f>
        <v>1364819219.8299999</v>
      </c>
      <c r="H619" s="207">
        <f t="shared" si="11"/>
        <v>0</v>
      </c>
      <c r="I619" s="236"/>
      <c r="J619" s="46" t="b">
        <f t="shared" si="12"/>
        <v>1</v>
      </c>
    </row>
    <row r="620" spans="3:43" ht="15.75">
      <c r="E620" s="210" t="s">
        <v>1276</v>
      </c>
      <c r="F620" s="207">
        <f>+D602+E602</f>
        <v>1095346484.3099999</v>
      </c>
      <c r="G620" s="207">
        <f>+'TRL MN'!P90</f>
        <v>1095346484.3099999</v>
      </c>
      <c r="H620" s="207">
        <f t="shared" si="11"/>
        <v>0</v>
      </c>
      <c r="I620" s="236"/>
      <c r="J620" s="46" t="b">
        <f t="shared" si="12"/>
        <v>1</v>
      </c>
    </row>
    <row r="621" spans="3:43" ht="15.75">
      <c r="E621" s="210" t="s">
        <v>1277</v>
      </c>
      <c r="F621" s="207">
        <f>+Z602+AA602</f>
        <v>1094670213.2268</v>
      </c>
      <c r="G621" s="207">
        <f>+'TRL ME'!P63</f>
        <v>1094670213.2268</v>
      </c>
      <c r="H621" s="207">
        <f t="shared" si="11"/>
        <v>0</v>
      </c>
      <c r="I621" s="236"/>
      <c r="J621" s="46" t="b">
        <f t="shared" si="12"/>
        <v>1</v>
      </c>
    </row>
    <row r="622" spans="3:43" ht="15.75">
      <c r="E622" s="210" t="s">
        <v>25</v>
      </c>
      <c r="F622" s="207">
        <f>+F602</f>
        <v>840063522.57000005</v>
      </c>
      <c r="G622" s="207">
        <f>+CDI!H89</f>
        <v>840063522.56999993</v>
      </c>
      <c r="H622" s="207">
        <f t="shared" si="11"/>
        <v>0</v>
      </c>
      <c r="I622" s="236"/>
      <c r="J622" s="46" t="b">
        <f t="shared" si="12"/>
        <v>1</v>
      </c>
    </row>
    <row r="623" spans="3:43">
      <c r="E623" s="208" t="s">
        <v>678</v>
      </c>
      <c r="F623" s="207">
        <f>+Y602</f>
        <v>272378202.18000001</v>
      </c>
      <c r="G623" s="207">
        <f>+'TCR MN'!F51</f>
        <v>272378202.17999995</v>
      </c>
      <c r="H623" s="207">
        <f t="shared" si="11"/>
        <v>0</v>
      </c>
      <c r="I623" s="236"/>
      <c r="J623" s="46" t="b">
        <f t="shared" si="12"/>
        <v>1</v>
      </c>
    </row>
    <row r="624" spans="3:43">
      <c r="E624" s="208" t="s">
        <v>678</v>
      </c>
      <c r="F624" s="207">
        <f>+X602+AO602</f>
        <v>766341577.46999979</v>
      </c>
      <c r="G624" s="207">
        <f>+'TFD MN'!F22+'TFD ME'!G9</f>
        <v>766341577.46999979</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1417</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1359</v>
      </c>
      <c r="C25" s="49"/>
    </row>
    <row r="26" spans="1:3">
      <c r="A26" s="49"/>
      <c r="B26" s="54" t="s">
        <v>575</v>
      </c>
      <c r="C26" s="49"/>
    </row>
    <row r="27" spans="1:3" ht="15.75" thickBot="1">
      <c r="A27" s="49"/>
      <c r="B27" s="55" t="s">
        <v>576</v>
      </c>
      <c r="C27" s="49"/>
    </row>
    <row r="28" spans="1:3">
      <c r="A28" s="49"/>
      <c r="B28" s="56" t="s">
        <v>1418</v>
      </c>
      <c r="C28" s="49"/>
    </row>
    <row r="29" spans="1:3" ht="45.75" thickBot="1">
      <c r="A29" s="49"/>
      <c r="B29" s="55" t="s">
        <v>1361</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1362</v>
      </c>
      <c r="C44" s="49"/>
    </row>
    <row r="45" spans="1:3" ht="22.5">
      <c r="A45" s="49"/>
      <c r="B45" s="54" t="s">
        <v>632</v>
      </c>
      <c r="C45" s="49"/>
    </row>
    <row r="46" spans="1:3" ht="34.5" thickBot="1">
      <c r="A46" s="49"/>
      <c r="B46" s="277" t="s">
        <v>1363</v>
      </c>
      <c r="C46" s="49"/>
    </row>
    <row r="47" spans="1:3" ht="12" customHeight="1">
      <c r="A47" s="49"/>
      <c r="B47" s="56" t="s">
        <v>1355</v>
      </c>
      <c r="C47" s="49"/>
    </row>
    <row r="48" spans="1:3" ht="22.5">
      <c r="A48" s="49"/>
      <c r="B48" s="54" t="s">
        <v>1364</v>
      </c>
      <c r="C48" s="49"/>
    </row>
    <row r="49" spans="1:3" ht="33.75">
      <c r="A49" s="49"/>
      <c r="B49" s="54" t="s">
        <v>1356</v>
      </c>
      <c r="C49" s="49"/>
    </row>
    <row r="50" spans="1:3">
      <c r="A50" s="49"/>
      <c r="B50" s="54" t="s">
        <v>1357</v>
      </c>
      <c r="C50" s="49"/>
    </row>
    <row r="51" spans="1:3">
      <c r="A51" s="49"/>
      <c r="B51" s="54" t="s">
        <v>624</v>
      </c>
      <c r="C51" s="49"/>
    </row>
    <row r="52" spans="1:3" ht="22.5">
      <c r="A52" s="49"/>
      <c r="B52" s="54" t="s">
        <v>625</v>
      </c>
      <c r="C52" s="49"/>
    </row>
    <row r="53" spans="1:3" ht="23.25" thickBot="1">
      <c r="A53" s="49"/>
      <c r="B53" s="55" t="s">
        <v>1358</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168"/>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2949</v>
      </c>
      <c r="B3" s="115"/>
      <c r="C3" s="115"/>
      <c r="D3" s="115"/>
      <c r="E3" s="115"/>
      <c r="F3" s="115"/>
      <c r="G3" s="115"/>
      <c r="H3" s="115"/>
      <c r="I3" s="115"/>
      <c r="J3" s="73"/>
      <c r="K3" s="73"/>
      <c r="L3" s="115"/>
      <c r="M3" s="73"/>
      <c r="N3" s="112"/>
      <c r="O3" s="112"/>
      <c r="P3" s="112"/>
      <c r="Q3" s="112"/>
      <c r="R3" s="73"/>
      <c r="S3" s="73"/>
    </row>
    <row r="4" spans="1:20">
      <c r="A4" s="65" t="s">
        <v>2950</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9" t="s">
        <v>1572</v>
      </c>
      <c r="B6" s="470"/>
      <c r="C6" s="103"/>
      <c r="D6" s="67"/>
      <c r="E6" s="67"/>
      <c r="F6" s="67"/>
      <c r="G6" s="67"/>
      <c r="H6" s="67"/>
      <c r="I6" s="71"/>
      <c r="J6" s="469" t="s">
        <v>1574</v>
      </c>
      <c r="K6" s="470"/>
      <c r="L6" s="469" t="s">
        <v>1575</v>
      </c>
      <c r="M6" s="470"/>
      <c r="N6" s="467" t="s">
        <v>1576</v>
      </c>
      <c r="O6" s="468"/>
      <c r="P6" s="467" t="s">
        <v>1577</v>
      </c>
      <c r="Q6" s="468"/>
      <c r="R6" s="67"/>
      <c r="S6" s="67"/>
    </row>
    <row r="7" spans="1:20" ht="44.25" customHeight="1">
      <c r="A7" s="352" t="s">
        <v>657</v>
      </c>
      <c r="B7" s="352" t="s">
        <v>658</v>
      </c>
      <c r="C7" s="353" t="s">
        <v>664</v>
      </c>
      <c r="D7" s="353" t="s">
        <v>1571</v>
      </c>
      <c r="E7" s="353" t="s">
        <v>652</v>
      </c>
      <c r="F7" s="353" t="s">
        <v>653</v>
      </c>
      <c r="G7" s="353" t="s">
        <v>655</v>
      </c>
      <c r="H7" s="355" t="s">
        <v>1573</v>
      </c>
      <c r="I7" s="353" t="s">
        <v>656</v>
      </c>
      <c r="J7" s="352" t="s">
        <v>659</v>
      </c>
      <c r="K7" s="352" t="s">
        <v>662</v>
      </c>
      <c r="L7" s="352" t="s">
        <v>660</v>
      </c>
      <c r="M7" s="352" t="s">
        <v>661</v>
      </c>
      <c r="N7" s="354" t="s">
        <v>1308</v>
      </c>
      <c r="O7" s="354" t="s">
        <v>1309</v>
      </c>
      <c r="P7" s="354" t="s">
        <v>1294</v>
      </c>
      <c r="Q7" s="353" t="s">
        <v>1295</v>
      </c>
      <c r="R7" s="353" t="s">
        <v>666</v>
      </c>
      <c r="S7" s="353" t="s">
        <v>1578</v>
      </c>
      <c r="T7" s="355" t="s">
        <v>1360</v>
      </c>
    </row>
    <row r="8" spans="1:20" ht="51">
      <c r="A8" s="192" t="s">
        <v>550</v>
      </c>
      <c r="B8" s="68"/>
      <c r="C8" s="214" t="s">
        <v>589</v>
      </c>
      <c r="D8" s="215">
        <v>44929</v>
      </c>
      <c r="E8" s="192" t="s">
        <v>1599</v>
      </c>
      <c r="F8" s="192" t="s">
        <v>3</v>
      </c>
      <c r="G8" s="192">
        <v>2082415</v>
      </c>
      <c r="H8" s="68"/>
      <c r="I8" s="198" t="s">
        <v>1899</v>
      </c>
      <c r="J8" s="68"/>
      <c r="K8" s="68"/>
      <c r="L8" s="68"/>
      <c r="M8" s="68"/>
      <c r="N8" s="364"/>
      <c r="O8" s="364"/>
      <c r="P8" s="216">
        <v>0</v>
      </c>
      <c r="Q8" s="216">
        <v>2949.08</v>
      </c>
      <c r="R8" s="68" t="s">
        <v>638</v>
      </c>
      <c r="S8" s="366"/>
      <c r="T8" s="278"/>
    </row>
    <row r="9" spans="1:20" ht="51">
      <c r="A9" s="192" t="s">
        <v>550</v>
      </c>
      <c r="B9" s="68"/>
      <c r="C9" s="214" t="s">
        <v>589</v>
      </c>
      <c r="D9" s="215">
        <v>44929</v>
      </c>
      <c r="E9" s="192" t="s">
        <v>1600</v>
      </c>
      <c r="F9" s="192" t="s">
        <v>3</v>
      </c>
      <c r="G9" s="192">
        <v>2082418</v>
      </c>
      <c r="H9" s="68"/>
      <c r="I9" s="198" t="s">
        <v>1900</v>
      </c>
      <c r="J9" s="68"/>
      <c r="K9" s="68"/>
      <c r="L9" s="68"/>
      <c r="M9" s="68"/>
      <c r="N9" s="364"/>
      <c r="O9" s="364"/>
      <c r="P9" s="216">
        <v>0</v>
      </c>
      <c r="Q9" s="216">
        <v>7722.7</v>
      </c>
      <c r="R9" s="68" t="s">
        <v>638</v>
      </c>
      <c r="S9" s="366"/>
      <c r="T9" s="278"/>
    </row>
    <row r="10" spans="1:20" ht="51">
      <c r="A10" s="192" t="s">
        <v>541</v>
      </c>
      <c r="B10" s="68"/>
      <c r="C10" s="214" t="s">
        <v>590</v>
      </c>
      <c r="D10" s="215">
        <v>44930</v>
      </c>
      <c r="E10" s="192" t="s">
        <v>1601</v>
      </c>
      <c r="F10" s="192" t="s">
        <v>3</v>
      </c>
      <c r="G10" s="192">
        <v>2082665</v>
      </c>
      <c r="H10" s="68"/>
      <c r="I10" s="198" t="s">
        <v>1901</v>
      </c>
      <c r="J10" s="68"/>
      <c r="K10" s="68"/>
      <c r="L10" s="68"/>
      <c r="M10" s="68"/>
      <c r="N10" s="364"/>
      <c r="O10" s="364"/>
      <c r="P10" s="216">
        <v>0</v>
      </c>
      <c r="Q10" s="216">
        <v>1444</v>
      </c>
      <c r="R10" s="68" t="s">
        <v>638</v>
      </c>
      <c r="S10" s="366"/>
      <c r="T10" s="278"/>
    </row>
    <row r="11" spans="1:20" ht="51">
      <c r="A11" s="192">
        <v>25</v>
      </c>
      <c r="B11" s="68"/>
      <c r="C11" s="214" t="s">
        <v>42</v>
      </c>
      <c r="D11" s="215">
        <v>44930</v>
      </c>
      <c r="E11" s="192" t="s">
        <v>1602</v>
      </c>
      <c r="F11" s="192" t="s">
        <v>3</v>
      </c>
      <c r="G11" s="192">
        <v>2082669</v>
      </c>
      <c r="H11" s="68"/>
      <c r="I11" s="198" t="s">
        <v>1902</v>
      </c>
      <c r="J11" s="68"/>
      <c r="K11" s="68"/>
      <c r="L11" s="68"/>
      <c r="M11" s="68"/>
      <c r="N11" s="364"/>
      <c r="O11" s="364"/>
      <c r="P11" s="216">
        <v>0</v>
      </c>
      <c r="Q11" s="216">
        <v>218</v>
      </c>
      <c r="R11" s="68" t="s">
        <v>638</v>
      </c>
      <c r="S11" s="366"/>
      <c r="T11" s="278"/>
    </row>
    <row r="12" spans="1:20" ht="51">
      <c r="A12" s="192">
        <v>25</v>
      </c>
      <c r="B12" s="68"/>
      <c r="C12" s="214" t="s">
        <v>42</v>
      </c>
      <c r="D12" s="215">
        <v>44930</v>
      </c>
      <c r="E12" s="192" t="s">
        <v>1603</v>
      </c>
      <c r="F12" s="192" t="s">
        <v>3</v>
      </c>
      <c r="G12" s="192">
        <v>2082671</v>
      </c>
      <c r="H12" s="68"/>
      <c r="I12" s="198" t="s">
        <v>1903</v>
      </c>
      <c r="J12" s="68"/>
      <c r="K12" s="68"/>
      <c r="L12" s="68"/>
      <c r="M12" s="68"/>
      <c r="N12" s="364"/>
      <c r="O12" s="364"/>
      <c r="P12" s="216">
        <v>0</v>
      </c>
      <c r="Q12" s="216">
        <v>546</v>
      </c>
      <c r="R12" s="68" t="s">
        <v>638</v>
      </c>
      <c r="S12" s="366"/>
      <c r="T12" s="278"/>
    </row>
    <row r="13" spans="1:20" ht="51">
      <c r="A13" s="192">
        <v>389</v>
      </c>
      <c r="B13" s="68"/>
      <c r="C13" s="214" t="s">
        <v>1426</v>
      </c>
      <c r="D13" s="215">
        <v>44930</v>
      </c>
      <c r="E13" s="192" t="s">
        <v>1604</v>
      </c>
      <c r="F13" s="192" t="s">
        <v>3</v>
      </c>
      <c r="G13" s="192">
        <v>2082722</v>
      </c>
      <c r="H13" s="68"/>
      <c r="I13" s="198" t="s">
        <v>1904</v>
      </c>
      <c r="J13" s="68"/>
      <c r="K13" s="68"/>
      <c r="L13" s="68"/>
      <c r="M13" s="68"/>
      <c r="N13" s="364"/>
      <c r="O13" s="364"/>
      <c r="P13" s="216">
        <v>0</v>
      </c>
      <c r="Q13" s="216">
        <v>415.44</v>
      </c>
      <c r="R13" s="68" t="s">
        <v>638</v>
      </c>
      <c r="S13" s="366"/>
      <c r="T13" s="278"/>
    </row>
    <row r="14" spans="1:20" ht="51">
      <c r="A14" s="192">
        <v>389</v>
      </c>
      <c r="B14" s="68"/>
      <c r="C14" s="214" t="s">
        <v>1426</v>
      </c>
      <c r="D14" s="215">
        <v>44930</v>
      </c>
      <c r="E14" s="192" t="s">
        <v>1605</v>
      </c>
      <c r="F14" s="192" t="s">
        <v>3</v>
      </c>
      <c r="G14" s="192">
        <v>2082723</v>
      </c>
      <c r="H14" s="68"/>
      <c r="I14" s="198" t="s">
        <v>1905</v>
      </c>
      <c r="J14" s="68"/>
      <c r="K14" s="68"/>
      <c r="L14" s="68"/>
      <c r="M14" s="68"/>
      <c r="N14" s="364"/>
      <c r="O14" s="364"/>
      <c r="P14" s="216">
        <v>0</v>
      </c>
      <c r="Q14" s="216">
        <v>9908.52</v>
      </c>
      <c r="R14" s="68" t="s">
        <v>638</v>
      </c>
      <c r="S14" s="366"/>
      <c r="T14" s="278"/>
    </row>
    <row r="15" spans="1:20" ht="51">
      <c r="A15" s="192">
        <v>389</v>
      </c>
      <c r="B15" s="68"/>
      <c r="C15" s="214" t="s">
        <v>1426</v>
      </c>
      <c r="D15" s="215">
        <v>44930</v>
      </c>
      <c r="E15" s="192" t="s">
        <v>1606</v>
      </c>
      <c r="F15" s="192" t="s">
        <v>3</v>
      </c>
      <c r="G15" s="192">
        <v>2082724</v>
      </c>
      <c r="H15" s="68"/>
      <c r="I15" s="198" t="s">
        <v>1906</v>
      </c>
      <c r="J15" s="68"/>
      <c r="K15" s="68"/>
      <c r="L15" s="68"/>
      <c r="M15" s="68"/>
      <c r="N15" s="364"/>
      <c r="O15" s="364"/>
      <c r="P15" s="216">
        <v>0</v>
      </c>
      <c r="Q15" s="216">
        <v>90</v>
      </c>
      <c r="R15" s="68" t="s">
        <v>638</v>
      </c>
      <c r="S15" s="366"/>
      <c r="T15" s="278"/>
    </row>
    <row r="16" spans="1:20" ht="51">
      <c r="A16" s="192">
        <v>389</v>
      </c>
      <c r="B16" s="68"/>
      <c r="C16" s="214" t="s">
        <v>1426</v>
      </c>
      <c r="D16" s="215">
        <v>44930</v>
      </c>
      <c r="E16" s="192" t="s">
        <v>1607</v>
      </c>
      <c r="F16" s="192" t="s">
        <v>3</v>
      </c>
      <c r="G16" s="192">
        <v>2082733</v>
      </c>
      <c r="H16" s="68"/>
      <c r="I16" s="198" t="s">
        <v>1907</v>
      </c>
      <c r="J16" s="68"/>
      <c r="K16" s="68"/>
      <c r="L16" s="68"/>
      <c r="M16" s="68"/>
      <c r="N16" s="364"/>
      <c r="O16" s="364"/>
      <c r="P16" s="216">
        <v>0</v>
      </c>
      <c r="Q16" s="216">
        <v>9290</v>
      </c>
      <c r="R16" s="68" t="s">
        <v>638</v>
      </c>
      <c r="S16" s="366"/>
      <c r="T16" s="278"/>
    </row>
    <row r="17" spans="1:20" ht="38.25">
      <c r="A17" s="192">
        <v>389</v>
      </c>
      <c r="B17" s="68"/>
      <c r="C17" s="214" t="s">
        <v>1426</v>
      </c>
      <c r="D17" s="215">
        <v>44930</v>
      </c>
      <c r="E17" s="192" t="s">
        <v>1608</v>
      </c>
      <c r="F17" s="192" t="s">
        <v>3</v>
      </c>
      <c r="G17" s="192">
        <v>2082743</v>
      </c>
      <c r="H17" s="68"/>
      <c r="I17" s="198" t="s">
        <v>1908</v>
      </c>
      <c r="J17" s="68"/>
      <c r="K17" s="68"/>
      <c r="L17" s="68"/>
      <c r="M17" s="68"/>
      <c r="N17" s="364"/>
      <c r="O17" s="364"/>
      <c r="P17" s="216">
        <v>0</v>
      </c>
      <c r="Q17" s="216">
        <v>25</v>
      </c>
      <c r="R17" s="68" t="s">
        <v>638</v>
      </c>
      <c r="S17" s="366"/>
      <c r="T17" s="278"/>
    </row>
    <row r="18" spans="1:20" ht="63.75">
      <c r="A18" s="192">
        <v>46</v>
      </c>
      <c r="B18" s="68"/>
      <c r="C18" s="214" t="s">
        <v>1380</v>
      </c>
      <c r="D18" s="215">
        <v>44930</v>
      </c>
      <c r="E18" s="192" t="s">
        <v>1609</v>
      </c>
      <c r="F18" s="192" t="s">
        <v>3</v>
      </c>
      <c r="G18" s="192">
        <v>2082736</v>
      </c>
      <c r="H18" s="68"/>
      <c r="I18" s="198" t="s">
        <v>1909</v>
      </c>
      <c r="J18" s="68"/>
      <c r="K18" s="68"/>
      <c r="L18" s="68"/>
      <c r="M18" s="68"/>
      <c r="N18" s="364"/>
      <c r="O18" s="364"/>
      <c r="P18" s="216">
        <v>0</v>
      </c>
      <c r="Q18" s="216">
        <v>10</v>
      </c>
      <c r="R18" s="68" t="s">
        <v>638</v>
      </c>
      <c r="S18" s="366"/>
      <c r="T18" s="278"/>
    </row>
    <row r="19" spans="1:20" ht="51">
      <c r="A19" s="192" t="s">
        <v>550</v>
      </c>
      <c r="B19" s="68"/>
      <c r="C19" s="214" t="s">
        <v>589</v>
      </c>
      <c r="D19" s="215">
        <v>44931</v>
      </c>
      <c r="E19" s="192" t="s">
        <v>1610</v>
      </c>
      <c r="F19" s="192" t="s">
        <v>3</v>
      </c>
      <c r="G19" s="192">
        <v>2082881</v>
      </c>
      <c r="H19" s="68"/>
      <c r="I19" s="198" t="s">
        <v>1910</v>
      </c>
      <c r="J19" s="68"/>
      <c r="K19" s="68"/>
      <c r="L19" s="68"/>
      <c r="M19" s="68"/>
      <c r="N19" s="364"/>
      <c r="O19" s="364"/>
      <c r="P19" s="216">
        <v>0</v>
      </c>
      <c r="Q19" s="216">
        <v>7588</v>
      </c>
      <c r="R19" s="68" t="s">
        <v>638</v>
      </c>
      <c r="S19" s="366"/>
      <c r="T19" s="278"/>
    </row>
    <row r="20" spans="1:20" ht="51">
      <c r="A20" s="192" t="s">
        <v>541</v>
      </c>
      <c r="B20" s="68"/>
      <c r="C20" s="214" t="s">
        <v>590</v>
      </c>
      <c r="D20" s="215">
        <v>44931</v>
      </c>
      <c r="E20" s="192" t="s">
        <v>1611</v>
      </c>
      <c r="F20" s="192" t="s">
        <v>3</v>
      </c>
      <c r="G20" s="192">
        <v>2082908</v>
      </c>
      <c r="H20" s="68"/>
      <c r="I20" s="198" t="s">
        <v>1913</v>
      </c>
      <c r="J20" s="68"/>
      <c r="K20" s="68"/>
      <c r="L20" s="68"/>
      <c r="M20" s="68"/>
      <c r="N20" s="364"/>
      <c r="O20" s="364"/>
      <c r="P20" s="216">
        <v>0</v>
      </c>
      <c r="Q20" s="216">
        <v>1550</v>
      </c>
      <c r="R20" s="68" t="s">
        <v>638</v>
      </c>
      <c r="S20" s="366"/>
      <c r="T20" s="278"/>
    </row>
    <row r="21" spans="1:20" ht="38.25">
      <c r="A21" s="192" t="s">
        <v>550</v>
      </c>
      <c r="B21" s="68"/>
      <c r="C21" s="214" t="s">
        <v>589</v>
      </c>
      <c r="D21" s="215">
        <v>44931</v>
      </c>
      <c r="E21" s="192" t="s">
        <v>1612</v>
      </c>
      <c r="F21" s="192" t="s">
        <v>3</v>
      </c>
      <c r="G21" s="192">
        <v>2082977</v>
      </c>
      <c r="H21" s="68"/>
      <c r="I21" s="198" t="s">
        <v>1917</v>
      </c>
      <c r="J21" s="68"/>
      <c r="K21" s="68"/>
      <c r="L21" s="68"/>
      <c r="M21" s="68"/>
      <c r="N21" s="364"/>
      <c r="O21" s="364"/>
      <c r="P21" s="216">
        <v>0</v>
      </c>
      <c r="Q21" s="216">
        <v>400</v>
      </c>
      <c r="R21" s="68" t="s">
        <v>638</v>
      </c>
      <c r="S21" s="366"/>
      <c r="T21" s="278"/>
    </row>
    <row r="22" spans="1:20" ht="51">
      <c r="A22" s="192">
        <v>25</v>
      </c>
      <c r="B22" s="68"/>
      <c r="C22" s="214" t="s">
        <v>42</v>
      </c>
      <c r="D22" s="215">
        <v>44931</v>
      </c>
      <c r="E22" s="192" t="s">
        <v>1613</v>
      </c>
      <c r="F22" s="192" t="s">
        <v>3</v>
      </c>
      <c r="G22" s="192">
        <v>2082978</v>
      </c>
      <c r="H22" s="68"/>
      <c r="I22" s="198" t="s">
        <v>1918</v>
      </c>
      <c r="J22" s="68"/>
      <c r="K22" s="68"/>
      <c r="L22" s="68"/>
      <c r="M22" s="68"/>
      <c r="N22" s="364"/>
      <c r="O22" s="364"/>
      <c r="P22" s="216">
        <v>0</v>
      </c>
      <c r="Q22" s="216">
        <v>1310</v>
      </c>
      <c r="R22" s="68" t="s">
        <v>638</v>
      </c>
      <c r="S22" s="366"/>
      <c r="T22" s="278"/>
    </row>
    <row r="23" spans="1:20" ht="51">
      <c r="A23" s="192" t="s">
        <v>550</v>
      </c>
      <c r="B23" s="68"/>
      <c r="C23" s="214" t="s">
        <v>589</v>
      </c>
      <c r="D23" s="215">
        <v>44931</v>
      </c>
      <c r="E23" s="192" t="s">
        <v>1614</v>
      </c>
      <c r="F23" s="192" t="s">
        <v>3</v>
      </c>
      <c r="G23" s="192">
        <v>2083019</v>
      </c>
      <c r="H23" s="68"/>
      <c r="I23" s="198" t="s">
        <v>1920</v>
      </c>
      <c r="J23" s="68"/>
      <c r="K23" s="68"/>
      <c r="L23" s="68"/>
      <c r="M23" s="68"/>
      <c r="N23" s="364"/>
      <c r="O23" s="364"/>
      <c r="P23" s="216">
        <v>0</v>
      </c>
      <c r="Q23" s="216">
        <v>225.75</v>
      </c>
      <c r="R23" s="68" t="s">
        <v>638</v>
      </c>
      <c r="S23" s="366"/>
      <c r="T23" s="278"/>
    </row>
    <row r="24" spans="1:20" ht="51">
      <c r="A24" s="192">
        <v>25</v>
      </c>
      <c r="B24" s="68"/>
      <c r="C24" s="214" t="s">
        <v>42</v>
      </c>
      <c r="D24" s="215">
        <v>44931</v>
      </c>
      <c r="E24" s="192" t="s">
        <v>1615</v>
      </c>
      <c r="F24" s="192" t="s">
        <v>3</v>
      </c>
      <c r="G24" s="192">
        <v>2083024</v>
      </c>
      <c r="H24" s="68"/>
      <c r="I24" s="198" t="s">
        <v>1921</v>
      </c>
      <c r="J24" s="68"/>
      <c r="K24" s="68"/>
      <c r="L24" s="68"/>
      <c r="M24" s="68"/>
      <c r="N24" s="364"/>
      <c r="O24" s="364"/>
      <c r="P24" s="216">
        <v>0</v>
      </c>
      <c r="Q24" s="216">
        <v>1107</v>
      </c>
      <c r="R24" s="68" t="s">
        <v>638</v>
      </c>
      <c r="S24" s="366"/>
      <c r="T24" s="278"/>
    </row>
    <row r="25" spans="1:20" ht="51">
      <c r="A25" s="192">
        <v>222</v>
      </c>
      <c r="B25" s="68"/>
      <c r="C25" s="214" t="s">
        <v>93</v>
      </c>
      <c r="D25" s="215">
        <v>44931</v>
      </c>
      <c r="E25" s="192" t="s">
        <v>1616</v>
      </c>
      <c r="F25" s="192" t="s">
        <v>3</v>
      </c>
      <c r="G25" s="192">
        <v>2083056</v>
      </c>
      <c r="H25" s="68"/>
      <c r="I25" s="198" t="s">
        <v>1923</v>
      </c>
      <c r="J25" s="68"/>
      <c r="K25" s="68"/>
      <c r="L25" s="68"/>
      <c r="M25" s="68"/>
      <c r="N25" s="364"/>
      <c r="O25" s="364"/>
      <c r="P25" s="216">
        <v>0</v>
      </c>
      <c r="Q25" s="216">
        <v>6130.76</v>
      </c>
      <c r="R25" s="68" t="s">
        <v>638</v>
      </c>
      <c r="S25" s="366"/>
      <c r="T25" s="278"/>
    </row>
    <row r="26" spans="1:20" ht="51">
      <c r="A26" s="192" t="s">
        <v>550</v>
      </c>
      <c r="B26" s="68"/>
      <c r="C26" s="214" t="s">
        <v>589</v>
      </c>
      <c r="D26" s="215">
        <v>44931</v>
      </c>
      <c r="E26" s="192" t="s">
        <v>1617</v>
      </c>
      <c r="F26" s="192" t="s">
        <v>3</v>
      </c>
      <c r="G26" s="192">
        <v>2082944</v>
      </c>
      <c r="H26" s="68"/>
      <c r="I26" s="198" t="s">
        <v>1924</v>
      </c>
      <c r="J26" s="68"/>
      <c r="K26" s="68"/>
      <c r="L26" s="68"/>
      <c r="M26" s="68"/>
      <c r="N26" s="364"/>
      <c r="O26" s="364"/>
      <c r="P26" s="216">
        <v>0</v>
      </c>
      <c r="Q26" s="216">
        <v>7272.3</v>
      </c>
      <c r="R26" s="68" t="s">
        <v>638</v>
      </c>
      <c r="S26" s="366"/>
      <c r="T26" s="278"/>
    </row>
    <row r="27" spans="1:20" ht="63.75">
      <c r="A27" s="192" t="s">
        <v>541</v>
      </c>
      <c r="B27" s="68"/>
      <c r="C27" s="214" t="s">
        <v>590</v>
      </c>
      <c r="D27" s="215">
        <v>44931</v>
      </c>
      <c r="E27" s="192" t="s">
        <v>1618</v>
      </c>
      <c r="F27" s="192" t="s">
        <v>3</v>
      </c>
      <c r="G27" s="192">
        <v>2082943</v>
      </c>
      <c r="H27" s="68"/>
      <c r="I27" s="198" t="s">
        <v>1925</v>
      </c>
      <c r="J27" s="68"/>
      <c r="K27" s="68"/>
      <c r="L27" s="68"/>
      <c r="M27" s="68"/>
      <c r="N27" s="364"/>
      <c r="O27" s="364"/>
      <c r="P27" s="216">
        <v>0</v>
      </c>
      <c r="Q27" s="216">
        <v>3534.72</v>
      </c>
      <c r="R27" s="68" t="s">
        <v>638</v>
      </c>
      <c r="S27" s="366"/>
      <c r="T27" s="278"/>
    </row>
    <row r="28" spans="1:20" ht="63.75">
      <c r="A28" s="192" t="s">
        <v>541</v>
      </c>
      <c r="B28" s="68"/>
      <c r="C28" s="214" t="s">
        <v>590</v>
      </c>
      <c r="D28" s="215">
        <v>44931</v>
      </c>
      <c r="E28" s="192" t="s">
        <v>1619</v>
      </c>
      <c r="F28" s="192" t="s">
        <v>3</v>
      </c>
      <c r="G28" s="192">
        <v>2082942</v>
      </c>
      <c r="H28" s="68"/>
      <c r="I28" s="198" t="s">
        <v>1926</v>
      </c>
      <c r="J28" s="68"/>
      <c r="K28" s="68"/>
      <c r="L28" s="68"/>
      <c r="M28" s="68"/>
      <c r="N28" s="364"/>
      <c r="O28" s="364"/>
      <c r="P28" s="216">
        <v>0</v>
      </c>
      <c r="Q28" s="216">
        <v>1558.74</v>
      </c>
      <c r="R28" s="68" t="s">
        <v>638</v>
      </c>
      <c r="S28" s="366"/>
      <c r="T28" s="278"/>
    </row>
    <row r="29" spans="1:20" ht="51">
      <c r="A29" s="192" t="s">
        <v>541</v>
      </c>
      <c r="B29" s="68"/>
      <c r="C29" s="214" t="s">
        <v>590</v>
      </c>
      <c r="D29" s="215">
        <v>44932</v>
      </c>
      <c r="E29" s="192" t="s">
        <v>1620</v>
      </c>
      <c r="F29" s="192" t="s">
        <v>3</v>
      </c>
      <c r="G29" s="192">
        <v>2083264</v>
      </c>
      <c r="H29" s="68"/>
      <c r="I29" s="198" t="s">
        <v>1927</v>
      </c>
      <c r="J29" s="68"/>
      <c r="K29" s="68"/>
      <c r="L29" s="68"/>
      <c r="M29" s="68"/>
      <c r="N29" s="364"/>
      <c r="O29" s="364"/>
      <c r="P29" s="216">
        <v>0</v>
      </c>
      <c r="Q29" s="216">
        <v>450</v>
      </c>
      <c r="R29" s="68" t="s">
        <v>638</v>
      </c>
      <c r="S29" s="366"/>
      <c r="T29" s="278"/>
    </row>
    <row r="30" spans="1:20" ht="63.75">
      <c r="A30" s="192" t="s">
        <v>550</v>
      </c>
      <c r="B30" s="68"/>
      <c r="C30" s="214" t="s">
        <v>589</v>
      </c>
      <c r="D30" s="215">
        <v>44932</v>
      </c>
      <c r="E30" s="192" t="s">
        <v>1621</v>
      </c>
      <c r="F30" s="192" t="s">
        <v>3</v>
      </c>
      <c r="G30" s="192">
        <v>2083368</v>
      </c>
      <c r="H30" s="68"/>
      <c r="I30" s="198" t="s">
        <v>1928</v>
      </c>
      <c r="J30" s="68"/>
      <c r="K30" s="68"/>
      <c r="L30" s="68"/>
      <c r="M30" s="68"/>
      <c r="N30" s="364"/>
      <c r="O30" s="364"/>
      <c r="P30" s="216">
        <v>0</v>
      </c>
      <c r="Q30" s="216">
        <v>5261.73</v>
      </c>
      <c r="R30" s="68" t="s">
        <v>638</v>
      </c>
      <c r="S30" s="366"/>
      <c r="T30" s="278"/>
    </row>
    <row r="31" spans="1:20" ht="51">
      <c r="A31" s="192">
        <v>389</v>
      </c>
      <c r="B31" s="68"/>
      <c r="C31" s="214" t="s">
        <v>1426</v>
      </c>
      <c r="D31" s="215">
        <v>44932</v>
      </c>
      <c r="E31" s="192" t="s">
        <v>1622</v>
      </c>
      <c r="F31" s="192" t="s">
        <v>3</v>
      </c>
      <c r="G31" s="192">
        <v>2083371</v>
      </c>
      <c r="H31" s="68"/>
      <c r="I31" s="198" t="s">
        <v>1929</v>
      </c>
      <c r="J31" s="68"/>
      <c r="K31" s="68"/>
      <c r="L31" s="68"/>
      <c r="M31" s="68"/>
      <c r="N31" s="364"/>
      <c r="O31" s="364"/>
      <c r="P31" s="216">
        <v>0</v>
      </c>
      <c r="Q31" s="216">
        <v>16000</v>
      </c>
      <c r="R31" s="68" t="s">
        <v>638</v>
      </c>
      <c r="S31" s="366"/>
      <c r="T31" s="278"/>
    </row>
    <row r="32" spans="1:20" ht="51">
      <c r="A32" s="192">
        <v>25</v>
      </c>
      <c r="B32" s="68"/>
      <c r="C32" s="214" t="s">
        <v>42</v>
      </c>
      <c r="D32" s="215">
        <v>44935</v>
      </c>
      <c r="E32" s="192" t="s">
        <v>1623</v>
      </c>
      <c r="F32" s="192" t="s">
        <v>3</v>
      </c>
      <c r="G32" s="192">
        <v>2083599</v>
      </c>
      <c r="H32" s="68"/>
      <c r="I32" s="198" t="s">
        <v>1931</v>
      </c>
      <c r="J32" s="68"/>
      <c r="K32" s="68"/>
      <c r="L32" s="68"/>
      <c r="M32" s="68"/>
      <c r="N32" s="364"/>
      <c r="O32" s="364"/>
      <c r="P32" s="216">
        <v>0</v>
      </c>
      <c r="Q32" s="216">
        <v>452</v>
      </c>
      <c r="R32" s="68" t="s">
        <v>638</v>
      </c>
      <c r="S32" s="366"/>
      <c r="T32" s="278"/>
    </row>
    <row r="33" spans="1:20" ht="63.75">
      <c r="A33" s="192">
        <v>81</v>
      </c>
      <c r="B33" s="68"/>
      <c r="C33" s="214" t="s">
        <v>49</v>
      </c>
      <c r="D33" s="215">
        <v>44935</v>
      </c>
      <c r="E33" s="192" t="s">
        <v>1624</v>
      </c>
      <c r="F33" s="192" t="s">
        <v>3</v>
      </c>
      <c r="G33" s="192">
        <v>2083593</v>
      </c>
      <c r="H33" s="68"/>
      <c r="I33" s="198" t="s">
        <v>1932</v>
      </c>
      <c r="J33" s="68"/>
      <c r="K33" s="68"/>
      <c r="L33" s="68"/>
      <c r="M33" s="68"/>
      <c r="N33" s="364"/>
      <c r="O33" s="364"/>
      <c r="P33" s="216">
        <v>0</v>
      </c>
      <c r="Q33" s="216">
        <v>3176.37</v>
      </c>
      <c r="R33" s="68" t="s">
        <v>638</v>
      </c>
      <c r="S33" s="366"/>
      <c r="T33" s="278"/>
    </row>
    <row r="34" spans="1:20" ht="63.75">
      <c r="A34" s="192" t="s">
        <v>541</v>
      </c>
      <c r="B34" s="68"/>
      <c r="C34" s="214" t="s">
        <v>590</v>
      </c>
      <c r="D34" s="215">
        <v>44935</v>
      </c>
      <c r="E34" s="192" t="s">
        <v>1625</v>
      </c>
      <c r="F34" s="192" t="s">
        <v>3</v>
      </c>
      <c r="G34" s="192">
        <v>2083594</v>
      </c>
      <c r="H34" s="68"/>
      <c r="I34" s="198" t="s">
        <v>1933</v>
      </c>
      <c r="J34" s="68"/>
      <c r="K34" s="68"/>
      <c r="L34" s="68"/>
      <c r="M34" s="68"/>
      <c r="N34" s="364"/>
      <c r="O34" s="364"/>
      <c r="P34" s="216">
        <v>0</v>
      </c>
      <c r="Q34" s="216">
        <v>22653.119999999999</v>
      </c>
      <c r="R34" s="68" t="s">
        <v>638</v>
      </c>
      <c r="S34" s="366"/>
      <c r="T34" s="278"/>
    </row>
    <row r="35" spans="1:20" ht="63.75">
      <c r="A35" s="192" t="s">
        <v>550</v>
      </c>
      <c r="B35" s="68"/>
      <c r="C35" s="214" t="s">
        <v>589</v>
      </c>
      <c r="D35" s="215">
        <v>44935</v>
      </c>
      <c r="E35" s="192" t="s">
        <v>1626</v>
      </c>
      <c r="F35" s="192" t="s">
        <v>3</v>
      </c>
      <c r="G35" s="192">
        <v>2083597</v>
      </c>
      <c r="H35" s="68"/>
      <c r="I35" s="198" t="s">
        <v>1934</v>
      </c>
      <c r="J35" s="68"/>
      <c r="K35" s="68"/>
      <c r="L35" s="68"/>
      <c r="M35" s="68"/>
      <c r="N35" s="364"/>
      <c r="O35" s="364"/>
      <c r="P35" s="216">
        <v>0</v>
      </c>
      <c r="Q35" s="216">
        <v>1807.14</v>
      </c>
      <c r="R35" s="68" t="s">
        <v>638</v>
      </c>
      <c r="S35" s="366"/>
      <c r="T35" s="278"/>
    </row>
    <row r="36" spans="1:20" ht="51">
      <c r="A36" s="192" t="s">
        <v>550</v>
      </c>
      <c r="B36" s="68"/>
      <c r="C36" s="214" t="s">
        <v>589</v>
      </c>
      <c r="D36" s="215">
        <v>44936</v>
      </c>
      <c r="E36" s="192" t="s">
        <v>1627</v>
      </c>
      <c r="F36" s="192" t="s">
        <v>3</v>
      </c>
      <c r="G36" s="192">
        <v>2083889</v>
      </c>
      <c r="H36" s="68"/>
      <c r="I36" s="198" t="s">
        <v>1936</v>
      </c>
      <c r="J36" s="68"/>
      <c r="K36" s="68"/>
      <c r="L36" s="68"/>
      <c r="M36" s="68"/>
      <c r="N36" s="364"/>
      <c r="O36" s="364"/>
      <c r="P36" s="216">
        <v>0</v>
      </c>
      <c r="Q36" s="216">
        <v>268.10000000000002</v>
      </c>
      <c r="R36" s="68" t="s">
        <v>638</v>
      </c>
      <c r="S36" s="366"/>
      <c r="T36" s="278"/>
    </row>
    <row r="37" spans="1:20" ht="51">
      <c r="A37" s="192" t="s">
        <v>550</v>
      </c>
      <c r="B37" s="68"/>
      <c r="C37" s="214" t="s">
        <v>589</v>
      </c>
      <c r="D37" s="215">
        <v>44936</v>
      </c>
      <c r="E37" s="192" t="s">
        <v>1628</v>
      </c>
      <c r="F37" s="192" t="s">
        <v>3</v>
      </c>
      <c r="G37" s="192">
        <v>2083903</v>
      </c>
      <c r="H37" s="68"/>
      <c r="I37" s="198" t="s">
        <v>1937</v>
      </c>
      <c r="J37" s="68"/>
      <c r="K37" s="68"/>
      <c r="L37" s="68"/>
      <c r="M37" s="68"/>
      <c r="N37" s="364"/>
      <c r="O37" s="364"/>
      <c r="P37" s="216">
        <v>0</v>
      </c>
      <c r="Q37" s="216">
        <v>45.01</v>
      </c>
      <c r="R37" s="68" t="s">
        <v>638</v>
      </c>
      <c r="S37" s="366"/>
      <c r="T37" s="278"/>
    </row>
    <row r="38" spans="1:20" ht="51">
      <c r="A38" s="192">
        <v>15</v>
      </c>
      <c r="B38" s="68"/>
      <c r="C38" s="214" t="s">
        <v>39</v>
      </c>
      <c r="D38" s="215">
        <v>44936</v>
      </c>
      <c r="E38" s="192" t="s">
        <v>1629</v>
      </c>
      <c r="F38" s="192" t="s">
        <v>3</v>
      </c>
      <c r="G38" s="192">
        <v>2083905</v>
      </c>
      <c r="H38" s="68"/>
      <c r="I38" s="198" t="s">
        <v>1938</v>
      </c>
      <c r="J38" s="68"/>
      <c r="K38" s="68"/>
      <c r="L38" s="68"/>
      <c r="M38" s="68"/>
      <c r="N38" s="364"/>
      <c r="O38" s="364"/>
      <c r="P38" s="216">
        <v>0</v>
      </c>
      <c r="Q38" s="216">
        <v>290.67</v>
      </c>
      <c r="R38" s="68" t="s">
        <v>638</v>
      </c>
      <c r="S38" s="366"/>
      <c r="T38" s="278"/>
    </row>
    <row r="39" spans="1:20" ht="38.25">
      <c r="A39" s="192" t="s">
        <v>550</v>
      </c>
      <c r="B39" s="68"/>
      <c r="C39" s="214" t="s">
        <v>589</v>
      </c>
      <c r="D39" s="215">
        <v>44936</v>
      </c>
      <c r="E39" s="192" t="s">
        <v>1630</v>
      </c>
      <c r="F39" s="192" t="s">
        <v>3</v>
      </c>
      <c r="G39" s="192">
        <v>2083951</v>
      </c>
      <c r="H39" s="68"/>
      <c r="I39" s="198" t="s">
        <v>1939</v>
      </c>
      <c r="J39" s="68"/>
      <c r="K39" s="68"/>
      <c r="L39" s="68"/>
      <c r="M39" s="68"/>
      <c r="N39" s="364"/>
      <c r="O39" s="364"/>
      <c r="P39" s="216">
        <v>0</v>
      </c>
      <c r="Q39" s="216">
        <v>2283.37</v>
      </c>
      <c r="R39" s="68" t="s">
        <v>638</v>
      </c>
      <c r="S39" s="366"/>
      <c r="T39" s="278"/>
    </row>
    <row r="40" spans="1:20" ht="51">
      <c r="A40" s="192" t="s">
        <v>550</v>
      </c>
      <c r="B40" s="68"/>
      <c r="C40" s="214" t="s">
        <v>589</v>
      </c>
      <c r="D40" s="215">
        <v>44936</v>
      </c>
      <c r="E40" s="192" t="s">
        <v>1631</v>
      </c>
      <c r="F40" s="192" t="s">
        <v>3</v>
      </c>
      <c r="G40" s="192">
        <v>2083886</v>
      </c>
      <c r="H40" s="68"/>
      <c r="I40" s="198" t="s">
        <v>1940</v>
      </c>
      <c r="J40" s="68"/>
      <c r="K40" s="68"/>
      <c r="L40" s="68"/>
      <c r="M40" s="68"/>
      <c r="N40" s="364"/>
      <c r="O40" s="364"/>
      <c r="P40" s="216">
        <v>0</v>
      </c>
      <c r="Q40" s="216">
        <v>1510</v>
      </c>
      <c r="R40" s="68" t="s">
        <v>638</v>
      </c>
      <c r="S40" s="366"/>
      <c r="T40" s="278"/>
    </row>
    <row r="41" spans="1:20" ht="51">
      <c r="A41" s="192" t="s">
        <v>550</v>
      </c>
      <c r="B41" s="68"/>
      <c r="C41" s="214" t="s">
        <v>589</v>
      </c>
      <c r="D41" s="215">
        <v>44936</v>
      </c>
      <c r="E41" s="192" t="s">
        <v>1632</v>
      </c>
      <c r="F41" s="192" t="s">
        <v>3</v>
      </c>
      <c r="G41" s="192">
        <v>2083890</v>
      </c>
      <c r="H41" s="68"/>
      <c r="I41" s="198" t="s">
        <v>1941</v>
      </c>
      <c r="J41" s="68"/>
      <c r="K41" s="68"/>
      <c r="L41" s="68"/>
      <c r="M41" s="68"/>
      <c r="N41" s="364"/>
      <c r="O41" s="364"/>
      <c r="P41" s="216">
        <v>0</v>
      </c>
      <c r="Q41" s="216">
        <v>7272.3</v>
      </c>
      <c r="R41" s="68" t="s">
        <v>638</v>
      </c>
      <c r="S41" s="366"/>
      <c r="T41" s="278"/>
    </row>
    <row r="42" spans="1:20" ht="38.25">
      <c r="A42" s="192" t="s">
        <v>550</v>
      </c>
      <c r="B42" s="68"/>
      <c r="C42" s="214" t="s">
        <v>589</v>
      </c>
      <c r="D42" s="215">
        <v>44937</v>
      </c>
      <c r="E42" s="192" t="s">
        <v>1633</v>
      </c>
      <c r="F42" s="192" t="s">
        <v>3</v>
      </c>
      <c r="G42" s="192">
        <v>2084288</v>
      </c>
      <c r="H42" s="68"/>
      <c r="I42" s="198" t="s">
        <v>1942</v>
      </c>
      <c r="J42" s="68"/>
      <c r="K42" s="68"/>
      <c r="L42" s="68"/>
      <c r="M42" s="68"/>
      <c r="N42" s="364"/>
      <c r="O42" s="364"/>
      <c r="P42" s="216">
        <v>0</v>
      </c>
      <c r="Q42" s="216">
        <v>32.74</v>
      </c>
      <c r="R42" s="68" t="s">
        <v>638</v>
      </c>
      <c r="S42" s="366"/>
      <c r="T42" s="278"/>
    </row>
    <row r="43" spans="1:20" ht="51">
      <c r="A43" s="192" t="s">
        <v>550</v>
      </c>
      <c r="B43" s="68"/>
      <c r="C43" s="214" t="s">
        <v>589</v>
      </c>
      <c r="D43" s="215">
        <v>44937</v>
      </c>
      <c r="E43" s="192" t="s">
        <v>1634</v>
      </c>
      <c r="F43" s="192" t="s">
        <v>3</v>
      </c>
      <c r="G43" s="192">
        <v>2084290</v>
      </c>
      <c r="H43" s="68"/>
      <c r="I43" s="198" t="s">
        <v>1943</v>
      </c>
      <c r="J43" s="68"/>
      <c r="K43" s="68"/>
      <c r="L43" s="68"/>
      <c r="M43" s="68"/>
      <c r="N43" s="364"/>
      <c r="O43" s="364"/>
      <c r="P43" s="216">
        <v>0</v>
      </c>
      <c r="Q43" s="216">
        <v>0.52</v>
      </c>
      <c r="R43" s="68" t="s">
        <v>638</v>
      </c>
      <c r="S43" s="366"/>
      <c r="T43" s="278"/>
    </row>
    <row r="44" spans="1:20" ht="51">
      <c r="A44" s="192">
        <v>15</v>
      </c>
      <c r="B44" s="68"/>
      <c r="C44" s="214" t="s">
        <v>39</v>
      </c>
      <c r="D44" s="215">
        <v>44937</v>
      </c>
      <c r="E44" s="192" t="s">
        <v>1635</v>
      </c>
      <c r="F44" s="192" t="s">
        <v>3</v>
      </c>
      <c r="G44" s="192">
        <v>2084297</v>
      </c>
      <c r="H44" s="68"/>
      <c r="I44" s="198" t="s">
        <v>1944</v>
      </c>
      <c r="J44" s="68"/>
      <c r="K44" s="68"/>
      <c r="L44" s="68"/>
      <c r="M44" s="68"/>
      <c r="N44" s="364"/>
      <c r="O44" s="364"/>
      <c r="P44" s="216">
        <v>0</v>
      </c>
      <c r="Q44" s="216">
        <v>290.95999999999998</v>
      </c>
      <c r="R44" s="68" t="s">
        <v>638</v>
      </c>
      <c r="S44" s="366"/>
      <c r="T44" s="278"/>
    </row>
    <row r="45" spans="1:20" ht="63.75">
      <c r="A45" s="192">
        <v>389</v>
      </c>
      <c r="B45" s="68"/>
      <c r="C45" s="214" t="s">
        <v>1426</v>
      </c>
      <c r="D45" s="215">
        <v>44937</v>
      </c>
      <c r="E45" s="192" t="s">
        <v>1636</v>
      </c>
      <c r="F45" s="192" t="s">
        <v>3</v>
      </c>
      <c r="G45" s="192">
        <v>2084315</v>
      </c>
      <c r="H45" s="68"/>
      <c r="I45" s="198" t="s">
        <v>1945</v>
      </c>
      <c r="J45" s="68"/>
      <c r="K45" s="68"/>
      <c r="L45" s="68"/>
      <c r="M45" s="68"/>
      <c r="N45" s="364"/>
      <c r="O45" s="364"/>
      <c r="P45" s="216">
        <v>0</v>
      </c>
      <c r="Q45" s="216">
        <v>340</v>
      </c>
      <c r="R45" s="68" t="s">
        <v>638</v>
      </c>
      <c r="S45" s="366"/>
      <c r="T45" s="278"/>
    </row>
    <row r="46" spans="1:20" ht="38.25">
      <c r="A46" s="192">
        <v>224</v>
      </c>
      <c r="B46" s="68"/>
      <c r="C46" s="214" t="s">
        <v>95</v>
      </c>
      <c r="D46" s="215">
        <v>44937</v>
      </c>
      <c r="E46" s="192" t="s">
        <v>1637</v>
      </c>
      <c r="F46" s="192" t="s">
        <v>3</v>
      </c>
      <c r="G46" s="192">
        <v>2084320</v>
      </c>
      <c r="H46" s="68"/>
      <c r="I46" s="198" t="s">
        <v>1946</v>
      </c>
      <c r="J46" s="68"/>
      <c r="K46" s="68"/>
      <c r="L46" s="68"/>
      <c r="M46" s="68"/>
      <c r="N46" s="364"/>
      <c r="O46" s="364"/>
      <c r="P46" s="216">
        <v>0</v>
      </c>
      <c r="Q46" s="216">
        <v>371</v>
      </c>
      <c r="R46" s="68" t="s">
        <v>638</v>
      </c>
      <c r="S46" s="366"/>
      <c r="T46" s="278"/>
    </row>
    <row r="47" spans="1:20" ht="51">
      <c r="A47" s="192">
        <v>46</v>
      </c>
      <c r="B47" s="68"/>
      <c r="C47" s="214" t="s">
        <v>1380</v>
      </c>
      <c r="D47" s="215">
        <v>44937</v>
      </c>
      <c r="E47" s="192" t="s">
        <v>1638</v>
      </c>
      <c r="F47" s="192" t="s">
        <v>3</v>
      </c>
      <c r="G47" s="192">
        <v>2084240</v>
      </c>
      <c r="H47" s="68"/>
      <c r="I47" s="198" t="s">
        <v>1947</v>
      </c>
      <c r="J47" s="68"/>
      <c r="K47" s="68"/>
      <c r="L47" s="68"/>
      <c r="M47" s="68"/>
      <c r="N47" s="364"/>
      <c r="O47" s="364"/>
      <c r="P47" s="216">
        <v>0</v>
      </c>
      <c r="Q47" s="216">
        <v>6429.27</v>
      </c>
      <c r="R47" s="68" t="s">
        <v>638</v>
      </c>
      <c r="S47" s="366"/>
      <c r="T47" s="278"/>
    </row>
    <row r="48" spans="1:20" ht="51">
      <c r="A48" s="192">
        <v>46</v>
      </c>
      <c r="B48" s="68"/>
      <c r="C48" s="214" t="s">
        <v>1380</v>
      </c>
      <c r="D48" s="215">
        <v>44937</v>
      </c>
      <c r="E48" s="192" t="s">
        <v>1639</v>
      </c>
      <c r="F48" s="192" t="s">
        <v>3</v>
      </c>
      <c r="G48" s="192">
        <v>2084241</v>
      </c>
      <c r="H48" s="68"/>
      <c r="I48" s="198" t="s">
        <v>1948</v>
      </c>
      <c r="J48" s="68"/>
      <c r="K48" s="68"/>
      <c r="L48" s="68"/>
      <c r="M48" s="68"/>
      <c r="N48" s="364"/>
      <c r="O48" s="364"/>
      <c r="P48" s="216">
        <v>0</v>
      </c>
      <c r="Q48" s="216">
        <v>5237.3999999999996</v>
      </c>
      <c r="R48" s="68" t="s">
        <v>638</v>
      </c>
      <c r="S48" s="366"/>
      <c r="T48" s="278"/>
    </row>
    <row r="49" spans="1:20" ht="63.75">
      <c r="A49" s="192" t="s">
        <v>541</v>
      </c>
      <c r="B49" s="68"/>
      <c r="C49" s="214" t="s">
        <v>590</v>
      </c>
      <c r="D49" s="215">
        <v>44937</v>
      </c>
      <c r="E49" s="192" t="s">
        <v>1640</v>
      </c>
      <c r="F49" s="192" t="s">
        <v>3</v>
      </c>
      <c r="G49" s="192">
        <v>2084268</v>
      </c>
      <c r="H49" s="68"/>
      <c r="I49" s="198" t="s">
        <v>1949</v>
      </c>
      <c r="J49" s="68"/>
      <c r="K49" s="68"/>
      <c r="L49" s="68"/>
      <c r="M49" s="68"/>
      <c r="N49" s="364"/>
      <c r="O49" s="364"/>
      <c r="P49" s="216">
        <v>0</v>
      </c>
      <c r="Q49" s="216">
        <v>12153.86</v>
      </c>
      <c r="R49" s="68" t="s">
        <v>638</v>
      </c>
      <c r="S49" s="366"/>
      <c r="T49" s="278"/>
    </row>
    <row r="50" spans="1:20" ht="63.75">
      <c r="A50" s="192" t="s">
        <v>541</v>
      </c>
      <c r="B50" s="68"/>
      <c r="C50" s="214" t="s">
        <v>590</v>
      </c>
      <c r="D50" s="215">
        <v>44937</v>
      </c>
      <c r="E50" s="192" t="s">
        <v>1641</v>
      </c>
      <c r="F50" s="192" t="s">
        <v>3</v>
      </c>
      <c r="G50" s="192">
        <v>2084269</v>
      </c>
      <c r="H50" s="68"/>
      <c r="I50" s="198" t="s">
        <v>1950</v>
      </c>
      <c r="J50" s="68"/>
      <c r="K50" s="68"/>
      <c r="L50" s="68"/>
      <c r="M50" s="68"/>
      <c r="N50" s="364"/>
      <c r="O50" s="364"/>
      <c r="P50" s="216">
        <v>0</v>
      </c>
      <c r="Q50" s="216">
        <v>77633.679999999993</v>
      </c>
      <c r="R50" s="68" t="s">
        <v>638</v>
      </c>
      <c r="S50" s="366"/>
      <c r="T50" s="278"/>
    </row>
    <row r="51" spans="1:20" ht="63.75">
      <c r="A51" s="192">
        <v>81</v>
      </c>
      <c r="B51" s="68"/>
      <c r="C51" s="214" t="s">
        <v>49</v>
      </c>
      <c r="D51" s="215">
        <v>44937</v>
      </c>
      <c r="E51" s="192" t="s">
        <v>1642</v>
      </c>
      <c r="F51" s="192" t="s">
        <v>3</v>
      </c>
      <c r="G51" s="192">
        <v>2084276</v>
      </c>
      <c r="H51" s="68"/>
      <c r="I51" s="198" t="s">
        <v>1951</v>
      </c>
      <c r="J51" s="68"/>
      <c r="K51" s="68"/>
      <c r="L51" s="68"/>
      <c r="M51" s="68"/>
      <c r="N51" s="364"/>
      <c r="O51" s="364"/>
      <c r="P51" s="216">
        <v>0</v>
      </c>
      <c r="Q51" s="216">
        <v>631.25</v>
      </c>
      <c r="R51" s="68" t="s">
        <v>638</v>
      </c>
      <c r="S51" s="366"/>
      <c r="T51" s="278"/>
    </row>
    <row r="52" spans="1:20" ht="51">
      <c r="A52" s="192" t="s">
        <v>550</v>
      </c>
      <c r="B52" s="68"/>
      <c r="C52" s="214" t="s">
        <v>589</v>
      </c>
      <c r="D52" s="215">
        <v>44938</v>
      </c>
      <c r="E52" s="192" t="s">
        <v>1643</v>
      </c>
      <c r="F52" s="192" t="s">
        <v>3</v>
      </c>
      <c r="G52" s="192">
        <v>2084597</v>
      </c>
      <c r="H52" s="68"/>
      <c r="I52" s="198" t="s">
        <v>1953</v>
      </c>
      <c r="J52" s="68"/>
      <c r="K52" s="68"/>
      <c r="L52" s="68"/>
      <c r="M52" s="68"/>
      <c r="N52" s="364"/>
      <c r="O52" s="364"/>
      <c r="P52" s="216">
        <v>0</v>
      </c>
      <c r="Q52" s="216">
        <v>308.33</v>
      </c>
      <c r="R52" s="68" t="s">
        <v>638</v>
      </c>
      <c r="S52" s="366"/>
      <c r="T52" s="278"/>
    </row>
    <row r="53" spans="1:20" ht="51">
      <c r="A53" s="192" t="s">
        <v>550</v>
      </c>
      <c r="B53" s="68"/>
      <c r="C53" s="214" t="s">
        <v>589</v>
      </c>
      <c r="D53" s="215">
        <v>44938</v>
      </c>
      <c r="E53" s="192" t="s">
        <v>1644</v>
      </c>
      <c r="F53" s="192" t="s">
        <v>3</v>
      </c>
      <c r="G53" s="192">
        <v>2084614</v>
      </c>
      <c r="H53" s="68"/>
      <c r="I53" s="198" t="s">
        <v>1954</v>
      </c>
      <c r="J53" s="68"/>
      <c r="K53" s="68"/>
      <c r="L53" s="68"/>
      <c r="M53" s="68"/>
      <c r="N53" s="364"/>
      <c r="O53" s="364"/>
      <c r="P53" s="216">
        <v>0</v>
      </c>
      <c r="Q53" s="216">
        <v>2589.23</v>
      </c>
      <c r="R53" s="68" t="s">
        <v>638</v>
      </c>
      <c r="S53" s="366"/>
      <c r="T53" s="278"/>
    </row>
    <row r="54" spans="1:20" ht="51">
      <c r="A54" s="192" t="s">
        <v>550</v>
      </c>
      <c r="B54" s="68"/>
      <c r="C54" s="214" t="s">
        <v>589</v>
      </c>
      <c r="D54" s="215">
        <v>44938</v>
      </c>
      <c r="E54" s="192" t="s">
        <v>1645</v>
      </c>
      <c r="F54" s="192" t="s">
        <v>3</v>
      </c>
      <c r="G54" s="192">
        <v>2084699</v>
      </c>
      <c r="H54" s="68"/>
      <c r="I54" s="198" t="s">
        <v>1955</v>
      </c>
      <c r="J54" s="68"/>
      <c r="K54" s="68"/>
      <c r="L54" s="68"/>
      <c r="M54" s="68"/>
      <c r="N54" s="364"/>
      <c r="O54" s="364"/>
      <c r="P54" s="216">
        <v>0</v>
      </c>
      <c r="Q54" s="216">
        <v>2000</v>
      </c>
      <c r="R54" s="68" t="s">
        <v>638</v>
      </c>
      <c r="S54" s="366"/>
      <c r="T54" s="278"/>
    </row>
    <row r="55" spans="1:20" ht="51">
      <c r="A55" s="192">
        <v>132</v>
      </c>
      <c r="B55" s="68"/>
      <c r="C55" s="214" t="s">
        <v>59</v>
      </c>
      <c r="D55" s="215">
        <v>44938</v>
      </c>
      <c r="E55" s="192" t="s">
        <v>1646</v>
      </c>
      <c r="F55" s="192" t="s">
        <v>3</v>
      </c>
      <c r="G55" s="192">
        <v>2084568</v>
      </c>
      <c r="H55" s="68"/>
      <c r="I55" s="198" t="s">
        <v>1956</v>
      </c>
      <c r="J55" s="68"/>
      <c r="K55" s="68"/>
      <c r="L55" s="68"/>
      <c r="M55" s="68"/>
      <c r="N55" s="364"/>
      <c r="O55" s="364"/>
      <c r="P55" s="216">
        <v>0</v>
      </c>
      <c r="Q55" s="216">
        <v>5625</v>
      </c>
      <c r="R55" s="68" t="s">
        <v>638</v>
      </c>
      <c r="S55" s="366"/>
      <c r="T55" s="278"/>
    </row>
    <row r="56" spans="1:20" ht="63.75">
      <c r="A56" s="192">
        <v>291</v>
      </c>
      <c r="B56" s="68"/>
      <c r="C56" s="214" t="s">
        <v>119</v>
      </c>
      <c r="D56" s="215">
        <v>44938</v>
      </c>
      <c r="E56" s="192" t="s">
        <v>1647</v>
      </c>
      <c r="F56" s="192" t="s">
        <v>3</v>
      </c>
      <c r="G56" s="192">
        <v>2084609</v>
      </c>
      <c r="H56" s="68"/>
      <c r="I56" s="198" t="s">
        <v>1957</v>
      </c>
      <c r="J56" s="68"/>
      <c r="K56" s="68"/>
      <c r="L56" s="68"/>
      <c r="M56" s="68"/>
      <c r="N56" s="364"/>
      <c r="O56" s="364"/>
      <c r="P56" s="216">
        <v>0</v>
      </c>
      <c r="Q56" s="216">
        <v>30539563</v>
      </c>
      <c r="R56" s="68" t="s">
        <v>638</v>
      </c>
      <c r="S56" s="366"/>
      <c r="T56" s="278"/>
    </row>
    <row r="57" spans="1:20" ht="51">
      <c r="A57" s="192" t="s">
        <v>550</v>
      </c>
      <c r="B57" s="68"/>
      <c r="C57" s="214" t="s">
        <v>589</v>
      </c>
      <c r="D57" s="215">
        <v>44938</v>
      </c>
      <c r="E57" s="192" t="s">
        <v>1648</v>
      </c>
      <c r="F57" s="192" t="s">
        <v>3</v>
      </c>
      <c r="G57" s="192">
        <v>2084632</v>
      </c>
      <c r="H57" s="68"/>
      <c r="I57" s="198" t="s">
        <v>1958</v>
      </c>
      <c r="J57" s="68"/>
      <c r="K57" s="68"/>
      <c r="L57" s="68"/>
      <c r="M57" s="68"/>
      <c r="N57" s="364"/>
      <c r="O57" s="364"/>
      <c r="P57" s="216">
        <v>0</v>
      </c>
      <c r="Q57" s="216">
        <v>3604.08</v>
      </c>
      <c r="R57" s="68" t="s">
        <v>638</v>
      </c>
      <c r="S57" s="366"/>
      <c r="T57" s="278"/>
    </row>
    <row r="58" spans="1:20" ht="63.75">
      <c r="A58" s="192">
        <v>249</v>
      </c>
      <c r="B58" s="68"/>
      <c r="C58" s="214" t="s">
        <v>102</v>
      </c>
      <c r="D58" s="215">
        <v>44939</v>
      </c>
      <c r="E58" s="192" t="s">
        <v>1649</v>
      </c>
      <c r="F58" s="192" t="s">
        <v>3</v>
      </c>
      <c r="G58" s="192">
        <v>2084935</v>
      </c>
      <c r="H58" s="68"/>
      <c r="I58" s="198" t="s">
        <v>1959</v>
      </c>
      <c r="J58" s="68"/>
      <c r="K58" s="68"/>
      <c r="L58" s="68"/>
      <c r="M58" s="68"/>
      <c r="N58" s="364"/>
      <c r="O58" s="364"/>
      <c r="P58" s="216">
        <v>0</v>
      </c>
      <c r="Q58" s="216">
        <v>371</v>
      </c>
      <c r="R58" s="68" t="s">
        <v>638</v>
      </c>
      <c r="S58" s="366"/>
      <c r="T58" s="278"/>
    </row>
    <row r="59" spans="1:20" ht="63.75">
      <c r="A59" s="192">
        <v>344</v>
      </c>
      <c r="B59" s="68"/>
      <c r="C59" s="214" t="s">
        <v>139</v>
      </c>
      <c r="D59" s="215">
        <v>44939</v>
      </c>
      <c r="E59" s="192" t="s">
        <v>1650</v>
      </c>
      <c r="F59" s="192" t="s">
        <v>3</v>
      </c>
      <c r="G59" s="192">
        <v>2085059</v>
      </c>
      <c r="H59" s="68"/>
      <c r="I59" s="198" t="s">
        <v>1960</v>
      </c>
      <c r="J59" s="68"/>
      <c r="K59" s="68"/>
      <c r="L59" s="68"/>
      <c r="M59" s="68"/>
      <c r="N59" s="364"/>
      <c r="O59" s="364"/>
      <c r="P59" s="216">
        <v>0</v>
      </c>
      <c r="Q59" s="216">
        <v>990.68</v>
      </c>
      <c r="R59" s="68" t="s">
        <v>638</v>
      </c>
      <c r="S59" s="366"/>
      <c r="T59" s="278"/>
    </row>
    <row r="60" spans="1:20" ht="51">
      <c r="A60" s="192">
        <v>20</v>
      </c>
      <c r="B60" s="68"/>
      <c r="C60" s="214" t="s">
        <v>41</v>
      </c>
      <c r="D60" s="215">
        <v>44939</v>
      </c>
      <c r="E60" s="192" t="s">
        <v>1651</v>
      </c>
      <c r="F60" s="192" t="s">
        <v>3</v>
      </c>
      <c r="G60" s="192">
        <v>2084937</v>
      </c>
      <c r="H60" s="68"/>
      <c r="I60" s="198" t="s">
        <v>1961</v>
      </c>
      <c r="J60" s="68"/>
      <c r="K60" s="68"/>
      <c r="L60" s="68"/>
      <c r="M60" s="68"/>
      <c r="N60" s="364"/>
      <c r="O60" s="364"/>
      <c r="P60" s="216">
        <v>0</v>
      </c>
      <c r="Q60" s="216">
        <v>8646.35</v>
      </c>
      <c r="R60" s="68" t="s">
        <v>638</v>
      </c>
      <c r="S60" s="366"/>
      <c r="T60" s="278"/>
    </row>
    <row r="61" spans="1:20" ht="51">
      <c r="A61" s="192" t="s">
        <v>550</v>
      </c>
      <c r="B61" s="68"/>
      <c r="C61" s="214" t="s">
        <v>589</v>
      </c>
      <c r="D61" s="215">
        <v>44942</v>
      </c>
      <c r="E61" s="192" t="s">
        <v>1652</v>
      </c>
      <c r="F61" s="192" t="s">
        <v>3</v>
      </c>
      <c r="G61" s="192">
        <v>2085200</v>
      </c>
      <c r="H61" s="68"/>
      <c r="I61" s="198" t="s">
        <v>1962</v>
      </c>
      <c r="J61" s="68"/>
      <c r="K61" s="68"/>
      <c r="L61" s="68"/>
      <c r="M61" s="68"/>
      <c r="N61" s="364"/>
      <c r="O61" s="364"/>
      <c r="P61" s="216">
        <v>0</v>
      </c>
      <c r="Q61" s="216">
        <v>280</v>
      </c>
      <c r="R61" s="68" t="s">
        <v>638</v>
      </c>
      <c r="S61" s="366"/>
      <c r="T61" s="278"/>
    </row>
    <row r="62" spans="1:20" ht="51">
      <c r="A62" s="192">
        <v>291</v>
      </c>
      <c r="B62" s="68"/>
      <c r="C62" s="214" t="s">
        <v>119</v>
      </c>
      <c r="D62" s="215">
        <v>44942</v>
      </c>
      <c r="E62" s="192" t="s">
        <v>1653</v>
      </c>
      <c r="F62" s="192" t="s">
        <v>3</v>
      </c>
      <c r="G62" s="192">
        <v>2085257</v>
      </c>
      <c r="H62" s="68"/>
      <c r="I62" s="198" t="s">
        <v>1963</v>
      </c>
      <c r="J62" s="68"/>
      <c r="K62" s="68"/>
      <c r="L62" s="68"/>
      <c r="M62" s="68"/>
      <c r="N62" s="364"/>
      <c r="O62" s="364"/>
      <c r="P62" s="216">
        <v>0</v>
      </c>
      <c r="Q62" s="216">
        <v>1710</v>
      </c>
      <c r="R62" s="68" t="s">
        <v>638</v>
      </c>
      <c r="S62" s="366"/>
      <c r="T62" s="278"/>
    </row>
    <row r="63" spans="1:20" ht="51">
      <c r="A63" s="192" t="s">
        <v>550</v>
      </c>
      <c r="B63" s="68"/>
      <c r="C63" s="214" t="s">
        <v>589</v>
      </c>
      <c r="D63" s="215">
        <v>44942</v>
      </c>
      <c r="E63" s="192" t="s">
        <v>1654</v>
      </c>
      <c r="F63" s="192" t="s">
        <v>3</v>
      </c>
      <c r="G63" s="192">
        <v>2085281</v>
      </c>
      <c r="H63" s="68"/>
      <c r="I63" s="198" t="s">
        <v>1964</v>
      </c>
      <c r="J63" s="68"/>
      <c r="K63" s="68"/>
      <c r="L63" s="68"/>
      <c r="M63" s="68"/>
      <c r="N63" s="364"/>
      <c r="O63" s="364"/>
      <c r="P63" s="216">
        <v>0</v>
      </c>
      <c r="Q63" s="216">
        <v>400</v>
      </c>
      <c r="R63" s="68" t="s">
        <v>638</v>
      </c>
      <c r="S63" s="366"/>
      <c r="T63" s="278"/>
    </row>
    <row r="64" spans="1:20" ht="38.25">
      <c r="A64" s="192">
        <v>251</v>
      </c>
      <c r="B64" s="68"/>
      <c r="C64" s="214" t="s">
        <v>103</v>
      </c>
      <c r="D64" s="215">
        <v>44942</v>
      </c>
      <c r="E64" s="192" t="s">
        <v>1655</v>
      </c>
      <c r="F64" s="192" t="s">
        <v>3</v>
      </c>
      <c r="G64" s="192">
        <v>2085368</v>
      </c>
      <c r="H64" s="68"/>
      <c r="I64" s="198" t="s">
        <v>1965</v>
      </c>
      <c r="J64" s="68"/>
      <c r="K64" s="68"/>
      <c r="L64" s="68"/>
      <c r="M64" s="68"/>
      <c r="N64" s="364"/>
      <c r="O64" s="364"/>
      <c r="P64" s="216">
        <v>0</v>
      </c>
      <c r="Q64" s="216">
        <v>742</v>
      </c>
      <c r="R64" s="68" t="s">
        <v>638</v>
      </c>
      <c r="S64" s="366"/>
      <c r="T64" s="278"/>
    </row>
    <row r="65" spans="1:20" ht="38.25">
      <c r="A65" s="192">
        <v>251</v>
      </c>
      <c r="B65" s="68"/>
      <c r="C65" s="214" t="s">
        <v>103</v>
      </c>
      <c r="D65" s="215">
        <v>44942</v>
      </c>
      <c r="E65" s="192" t="s">
        <v>1656</v>
      </c>
      <c r="F65" s="192" t="s">
        <v>3</v>
      </c>
      <c r="G65" s="192">
        <v>2085369</v>
      </c>
      <c r="H65" s="68"/>
      <c r="I65" s="198" t="s">
        <v>1966</v>
      </c>
      <c r="J65" s="68"/>
      <c r="K65" s="68"/>
      <c r="L65" s="68"/>
      <c r="M65" s="68"/>
      <c r="N65" s="364"/>
      <c r="O65" s="364"/>
      <c r="P65" s="216">
        <v>0</v>
      </c>
      <c r="Q65" s="216">
        <v>140</v>
      </c>
      <c r="R65" s="68" t="s">
        <v>638</v>
      </c>
      <c r="S65" s="366"/>
      <c r="T65" s="278"/>
    </row>
    <row r="66" spans="1:20" ht="51">
      <c r="A66" s="192" t="s">
        <v>550</v>
      </c>
      <c r="B66" s="68"/>
      <c r="C66" s="214" t="s">
        <v>589</v>
      </c>
      <c r="D66" s="215">
        <v>44943</v>
      </c>
      <c r="E66" s="192" t="s">
        <v>1657</v>
      </c>
      <c r="F66" s="192" t="s">
        <v>3</v>
      </c>
      <c r="G66" s="192">
        <v>2085633</v>
      </c>
      <c r="H66" s="68"/>
      <c r="I66" s="198" t="s">
        <v>1967</v>
      </c>
      <c r="J66" s="68"/>
      <c r="K66" s="68"/>
      <c r="L66" s="68"/>
      <c r="M66" s="68"/>
      <c r="N66" s="364"/>
      <c r="O66" s="364"/>
      <c r="P66" s="216">
        <v>0</v>
      </c>
      <c r="Q66" s="216">
        <v>376.34</v>
      </c>
      <c r="R66" s="68" t="s">
        <v>638</v>
      </c>
      <c r="S66" s="366"/>
      <c r="T66" s="278"/>
    </row>
    <row r="67" spans="1:20" ht="51">
      <c r="A67" s="192" t="s">
        <v>550</v>
      </c>
      <c r="B67" s="68"/>
      <c r="C67" s="214" t="s">
        <v>589</v>
      </c>
      <c r="D67" s="215">
        <v>44943</v>
      </c>
      <c r="E67" s="192" t="s">
        <v>1658</v>
      </c>
      <c r="F67" s="192" t="s">
        <v>3</v>
      </c>
      <c r="G67" s="192">
        <v>2085573</v>
      </c>
      <c r="H67" s="68"/>
      <c r="I67" s="198" t="s">
        <v>1968</v>
      </c>
      <c r="J67" s="68"/>
      <c r="K67" s="68"/>
      <c r="L67" s="68"/>
      <c r="M67" s="68"/>
      <c r="N67" s="364"/>
      <c r="O67" s="364"/>
      <c r="P67" s="216">
        <v>0</v>
      </c>
      <c r="Q67" s="216">
        <v>554.08000000000004</v>
      </c>
      <c r="R67" s="68" t="s">
        <v>638</v>
      </c>
      <c r="S67" s="366"/>
      <c r="T67" s="278"/>
    </row>
    <row r="68" spans="1:20" ht="51">
      <c r="A68" s="192" t="s">
        <v>550</v>
      </c>
      <c r="B68" s="68"/>
      <c r="C68" s="214" t="s">
        <v>589</v>
      </c>
      <c r="D68" s="215">
        <v>44943</v>
      </c>
      <c r="E68" s="192" t="s">
        <v>1659</v>
      </c>
      <c r="F68" s="192" t="s">
        <v>3</v>
      </c>
      <c r="G68" s="192">
        <v>2085576</v>
      </c>
      <c r="H68" s="68"/>
      <c r="I68" s="198" t="s">
        <v>1969</v>
      </c>
      <c r="J68" s="68"/>
      <c r="K68" s="68"/>
      <c r="L68" s="68"/>
      <c r="M68" s="68"/>
      <c r="N68" s="364"/>
      <c r="O68" s="364"/>
      <c r="P68" s="216">
        <v>0</v>
      </c>
      <c r="Q68" s="216">
        <v>788.88</v>
      </c>
      <c r="R68" s="68" t="s">
        <v>638</v>
      </c>
      <c r="S68" s="366"/>
      <c r="T68" s="278"/>
    </row>
    <row r="69" spans="1:20" ht="51">
      <c r="A69" s="192" t="s">
        <v>550</v>
      </c>
      <c r="B69" s="68"/>
      <c r="C69" s="214" t="s">
        <v>589</v>
      </c>
      <c r="D69" s="215">
        <v>44943</v>
      </c>
      <c r="E69" s="192" t="s">
        <v>1660</v>
      </c>
      <c r="F69" s="192" t="s">
        <v>3</v>
      </c>
      <c r="G69" s="192">
        <v>2085578</v>
      </c>
      <c r="H69" s="68"/>
      <c r="I69" s="198" t="s">
        <v>1970</v>
      </c>
      <c r="J69" s="68"/>
      <c r="K69" s="68"/>
      <c r="L69" s="68"/>
      <c r="M69" s="68"/>
      <c r="N69" s="364"/>
      <c r="O69" s="364"/>
      <c r="P69" s="216">
        <v>0</v>
      </c>
      <c r="Q69" s="216">
        <v>2424.1</v>
      </c>
      <c r="R69" s="68" t="s">
        <v>638</v>
      </c>
      <c r="S69" s="366"/>
      <c r="T69" s="278"/>
    </row>
    <row r="70" spans="1:20" ht="51">
      <c r="A70" s="192" t="s">
        <v>550</v>
      </c>
      <c r="B70" s="68"/>
      <c r="C70" s="214" t="s">
        <v>589</v>
      </c>
      <c r="D70" s="215">
        <v>44943</v>
      </c>
      <c r="E70" s="192" t="s">
        <v>1661</v>
      </c>
      <c r="F70" s="192" t="s">
        <v>3</v>
      </c>
      <c r="G70" s="192">
        <v>2085580</v>
      </c>
      <c r="H70" s="68"/>
      <c r="I70" s="198" t="s">
        <v>1971</v>
      </c>
      <c r="J70" s="68"/>
      <c r="K70" s="68"/>
      <c r="L70" s="68"/>
      <c r="M70" s="68"/>
      <c r="N70" s="364"/>
      <c r="O70" s="364"/>
      <c r="P70" s="216">
        <v>0</v>
      </c>
      <c r="Q70" s="216">
        <v>445.55</v>
      </c>
      <c r="R70" s="68" t="s">
        <v>638</v>
      </c>
      <c r="S70" s="366"/>
      <c r="T70" s="278"/>
    </row>
    <row r="71" spans="1:20" ht="63.75">
      <c r="A71" s="192">
        <v>291</v>
      </c>
      <c r="B71" s="68"/>
      <c r="C71" s="214" t="s">
        <v>119</v>
      </c>
      <c r="D71" s="215">
        <v>44943</v>
      </c>
      <c r="E71" s="192" t="s">
        <v>1662</v>
      </c>
      <c r="F71" s="192" t="s">
        <v>3</v>
      </c>
      <c r="G71" s="192">
        <v>2085605</v>
      </c>
      <c r="H71" s="68"/>
      <c r="I71" s="198" t="s">
        <v>1972</v>
      </c>
      <c r="J71" s="68"/>
      <c r="K71" s="68"/>
      <c r="L71" s="68"/>
      <c r="M71" s="68"/>
      <c r="N71" s="364"/>
      <c r="O71" s="364"/>
      <c r="P71" s="216">
        <v>0</v>
      </c>
      <c r="Q71" s="216">
        <v>463052.28</v>
      </c>
      <c r="R71" s="68" t="s">
        <v>638</v>
      </c>
      <c r="S71" s="366"/>
      <c r="T71" s="278"/>
    </row>
    <row r="72" spans="1:20" ht="51">
      <c r="A72" s="192" t="s">
        <v>550</v>
      </c>
      <c r="B72" s="68"/>
      <c r="C72" s="214" t="s">
        <v>589</v>
      </c>
      <c r="D72" s="215">
        <v>44944</v>
      </c>
      <c r="E72" s="192" t="s">
        <v>1663</v>
      </c>
      <c r="F72" s="192" t="s">
        <v>3</v>
      </c>
      <c r="G72" s="192">
        <v>2085865</v>
      </c>
      <c r="H72" s="68"/>
      <c r="I72" s="198" t="s">
        <v>1973</v>
      </c>
      <c r="J72" s="68"/>
      <c r="K72" s="68"/>
      <c r="L72" s="68"/>
      <c r="M72" s="68"/>
      <c r="N72" s="364"/>
      <c r="O72" s="364"/>
      <c r="P72" s="216">
        <v>0</v>
      </c>
      <c r="Q72" s="216">
        <v>7746.82</v>
      </c>
      <c r="R72" s="68" t="s">
        <v>638</v>
      </c>
      <c r="S72" s="366"/>
      <c r="T72" s="278"/>
    </row>
    <row r="73" spans="1:20" ht="38.25">
      <c r="A73" s="192" t="s">
        <v>550</v>
      </c>
      <c r="B73" s="68"/>
      <c r="C73" s="214" t="s">
        <v>589</v>
      </c>
      <c r="D73" s="215">
        <v>44944</v>
      </c>
      <c r="E73" s="192" t="s">
        <v>1664</v>
      </c>
      <c r="F73" s="192" t="s">
        <v>3</v>
      </c>
      <c r="G73" s="192">
        <v>2085892</v>
      </c>
      <c r="H73" s="68"/>
      <c r="I73" s="198" t="s">
        <v>1974</v>
      </c>
      <c r="J73" s="68"/>
      <c r="K73" s="68"/>
      <c r="L73" s="68"/>
      <c r="M73" s="68"/>
      <c r="N73" s="364"/>
      <c r="O73" s="364"/>
      <c r="P73" s="216">
        <v>0</v>
      </c>
      <c r="Q73" s="216">
        <v>197.1</v>
      </c>
      <c r="R73" s="68" t="s">
        <v>638</v>
      </c>
      <c r="S73" s="366"/>
      <c r="T73" s="278"/>
    </row>
    <row r="74" spans="1:20" ht="51">
      <c r="A74" s="192" t="s">
        <v>550</v>
      </c>
      <c r="B74" s="68"/>
      <c r="C74" s="214" t="s">
        <v>589</v>
      </c>
      <c r="D74" s="215">
        <v>44944</v>
      </c>
      <c r="E74" s="192" t="s">
        <v>1665</v>
      </c>
      <c r="F74" s="192" t="s">
        <v>3</v>
      </c>
      <c r="G74" s="192">
        <v>2085934</v>
      </c>
      <c r="H74" s="68"/>
      <c r="I74" s="198" t="s">
        <v>1975</v>
      </c>
      <c r="J74" s="68"/>
      <c r="K74" s="68"/>
      <c r="L74" s="68"/>
      <c r="M74" s="68"/>
      <c r="N74" s="364"/>
      <c r="O74" s="364"/>
      <c r="P74" s="216">
        <v>0</v>
      </c>
      <c r="Q74" s="216">
        <v>100</v>
      </c>
      <c r="R74" s="68" t="s">
        <v>638</v>
      </c>
      <c r="S74" s="366"/>
      <c r="T74" s="278"/>
    </row>
    <row r="75" spans="1:20" ht="51">
      <c r="A75" s="192">
        <v>291</v>
      </c>
      <c r="B75" s="68"/>
      <c r="C75" s="214" t="s">
        <v>119</v>
      </c>
      <c r="D75" s="215">
        <v>44944</v>
      </c>
      <c r="E75" s="192" t="s">
        <v>1666</v>
      </c>
      <c r="F75" s="192" t="s">
        <v>3</v>
      </c>
      <c r="G75" s="192">
        <v>2086048</v>
      </c>
      <c r="H75" s="68"/>
      <c r="I75" s="198" t="s">
        <v>1976</v>
      </c>
      <c r="J75" s="68"/>
      <c r="K75" s="68"/>
      <c r="L75" s="68"/>
      <c r="M75" s="68"/>
      <c r="N75" s="364"/>
      <c r="O75" s="364"/>
      <c r="P75" s="216">
        <v>0</v>
      </c>
      <c r="Q75" s="216">
        <v>765</v>
      </c>
      <c r="R75" s="68" t="s">
        <v>638</v>
      </c>
      <c r="S75" s="366"/>
      <c r="T75" s="278"/>
    </row>
    <row r="76" spans="1:20" ht="51">
      <c r="A76" s="192" t="s">
        <v>544</v>
      </c>
      <c r="B76" s="68"/>
      <c r="C76" s="214" t="s">
        <v>683</v>
      </c>
      <c r="D76" s="215">
        <v>44944</v>
      </c>
      <c r="E76" s="192" t="s">
        <v>1667</v>
      </c>
      <c r="F76" s="192" t="s">
        <v>3</v>
      </c>
      <c r="G76" s="192">
        <v>2085869</v>
      </c>
      <c r="H76" s="68"/>
      <c r="I76" s="198" t="s">
        <v>1977</v>
      </c>
      <c r="J76" s="68"/>
      <c r="K76" s="68"/>
      <c r="L76" s="68"/>
      <c r="M76" s="68"/>
      <c r="N76" s="364"/>
      <c r="O76" s="364"/>
      <c r="P76" s="216">
        <v>0</v>
      </c>
      <c r="Q76" s="216">
        <v>162131.75</v>
      </c>
      <c r="R76" s="68" t="s">
        <v>638</v>
      </c>
      <c r="S76" s="366"/>
      <c r="T76" s="278"/>
    </row>
    <row r="77" spans="1:20" ht="51">
      <c r="A77" s="192" t="s">
        <v>550</v>
      </c>
      <c r="B77" s="68"/>
      <c r="C77" s="214" t="s">
        <v>589</v>
      </c>
      <c r="D77" s="215">
        <v>44944</v>
      </c>
      <c r="E77" s="192" t="s">
        <v>1668</v>
      </c>
      <c r="F77" s="192" t="s">
        <v>3</v>
      </c>
      <c r="G77" s="192">
        <v>2085891</v>
      </c>
      <c r="H77" s="68"/>
      <c r="I77" s="198" t="s">
        <v>1978</v>
      </c>
      <c r="J77" s="68"/>
      <c r="K77" s="68"/>
      <c r="L77" s="68"/>
      <c r="M77" s="68"/>
      <c r="N77" s="364"/>
      <c r="O77" s="364"/>
      <c r="P77" s="216">
        <v>0</v>
      </c>
      <c r="Q77" s="216">
        <v>1722.76</v>
      </c>
      <c r="R77" s="68" t="s">
        <v>638</v>
      </c>
      <c r="S77" s="366"/>
      <c r="T77" s="278"/>
    </row>
    <row r="78" spans="1:20" ht="63.75">
      <c r="A78" s="192" t="s">
        <v>541</v>
      </c>
      <c r="B78" s="68"/>
      <c r="C78" s="214" t="s">
        <v>590</v>
      </c>
      <c r="D78" s="215">
        <v>44944</v>
      </c>
      <c r="E78" s="192" t="s">
        <v>1669</v>
      </c>
      <c r="F78" s="192" t="s">
        <v>3</v>
      </c>
      <c r="G78" s="192">
        <v>2085919</v>
      </c>
      <c r="H78" s="68"/>
      <c r="I78" s="198" t="s">
        <v>1979</v>
      </c>
      <c r="J78" s="68"/>
      <c r="K78" s="68"/>
      <c r="L78" s="68"/>
      <c r="M78" s="68"/>
      <c r="N78" s="364"/>
      <c r="O78" s="364"/>
      <c r="P78" s="216">
        <v>0</v>
      </c>
      <c r="Q78" s="216">
        <v>3532.9</v>
      </c>
      <c r="R78" s="68" t="s">
        <v>638</v>
      </c>
      <c r="S78" s="366"/>
      <c r="T78" s="278"/>
    </row>
    <row r="79" spans="1:20" ht="51">
      <c r="A79" s="192" t="s">
        <v>541</v>
      </c>
      <c r="B79" s="68"/>
      <c r="C79" s="214" t="s">
        <v>590</v>
      </c>
      <c r="D79" s="215">
        <v>44944</v>
      </c>
      <c r="E79" s="192" t="s">
        <v>1670</v>
      </c>
      <c r="F79" s="192" t="s">
        <v>3</v>
      </c>
      <c r="G79" s="192">
        <v>2085921</v>
      </c>
      <c r="H79" s="68"/>
      <c r="I79" s="198" t="s">
        <v>1980</v>
      </c>
      <c r="J79" s="68"/>
      <c r="K79" s="68"/>
      <c r="L79" s="68"/>
      <c r="M79" s="68"/>
      <c r="N79" s="364"/>
      <c r="O79" s="364"/>
      <c r="P79" s="216">
        <v>0</v>
      </c>
      <c r="Q79" s="216">
        <v>318090.83</v>
      </c>
      <c r="R79" s="68" t="s">
        <v>638</v>
      </c>
      <c r="S79" s="366"/>
      <c r="T79" s="278"/>
    </row>
    <row r="80" spans="1:20" ht="51">
      <c r="A80" s="192" t="s">
        <v>541</v>
      </c>
      <c r="B80" s="68"/>
      <c r="C80" s="214" t="s">
        <v>590</v>
      </c>
      <c r="D80" s="215">
        <v>44944</v>
      </c>
      <c r="E80" s="192" t="s">
        <v>1671</v>
      </c>
      <c r="F80" s="192" t="s">
        <v>3</v>
      </c>
      <c r="G80" s="192">
        <v>2085922</v>
      </c>
      <c r="H80" s="68"/>
      <c r="I80" s="198" t="s">
        <v>1981</v>
      </c>
      <c r="J80" s="68"/>
      <c r="K80" s="68"/>
      <c r="L80" s="68"/>
      <c r="M80" s="68"/>
      <c r="N80" s="364"/>
      <c r="O80" s="364"/>
      <c r="P80" s="216">
        <v>0</v>
      </c>
      <c r="Q80" s="216">
        <v>11664.58</v>
      </c>
      <c r="R80" s="68" t="s">
        <v>638</v>
      </c>
      <c r="S80" s="366"/>
      <c r="T80" s="278"/>
    </row>
    <row r="81" spans="1:20" ht="51">
      <c r="A81" s="192" t="s">
        <v>541</v>
      </c>
      <c r="B81" s="68"/>
      <c r="C81" s="214" t="s">
        <v>590</v>
      </c>
      <c r="D81" s="215">
        <v>44944</v>
      </c>
      <c r="E81" s="192" t="s">
        <v>1672</v>
      </c>
      <c r="F81" s="192" t="s">
        <v>3</v>
      </c>
      <c r="G81" s="192">
        <v>2085925</v>
      </c>
      <c r="H81" s="68"/>
      <c r="I81" s="198" t="s">
        <v>1982</v>
      </c>
      <c r="J81" s="68"/>
      <c r="K81" s="68"/>
      <c r="L81" s="68"/>
      <c r="M81" s="68"/>
      <c r="N81" s="364"/>
      <c r="O81" s="364"/>
      <c r="P81" s="216">
        <v>0</v>
      </c>
      <c r="Q81" s="216">
        <v>362621.14</v>
      </c>
      <c r="R81" s="68" t="s">
        <v>638</v>
      </c>
      <c r="S81" s="366"/>
      <c r="T81" s="278"/>
    </row>
    <row r="82" spans="1:20" ht="51">
      <c r="A82" s="192" t="s">
        <v>541</v>
      </c>
      <c r="B82" s="68"/>
      <c r="C82" s="214" t="s">
        <v>590</v>
      </c>
      <c r="D82" s="215">
        <v>44944</v>
      </c>
      <c r="E82" s="192" t="s">
        <v>1673</v>
      </c>
      <c r="F82" s="192" t="s">
        <v>3</v>
      </c>
      <c r="G82" s="192">
        <v>2085929</v>
      </c>
      <c r="H82" s="68"/>
      <c r="I82" s="198" t="s">
        <v>1983</v>
      </c>
      <c r="J82" s="68"/>
      <c r="K82" s="68"/>
      <c r="L82" s="68"/>
      <c r="M82" s="68"/>
      <c r="N82" s="364"/>
      <c r="O82" s="364"/>
      <c r="P82" s="216">
        <v>0</v>
      </c>
      <c r="Q82" s="216">
        <v>1925.75</v>
      </c>
      <c r="R82" s="68" t="s">
        <v>638</v>
      </c>
      <c r="S82" s="366"/>
      <c r="T82" s="278"/>
    </row>
    <row r="83" spans="1:20" ht="89.25">
      <c r="A83" s="192">
        <v>587</v>
      </c>
      <c r="B83" s="68"/>
      <c r="C83" s="214" t="s">
        <v>673</v>
      </c>
      <c r="D83" s="215">
        <v>44945</v>
      </c>
      <c r="E83" s="192" t="s">
        <v>1674</v>
      </c>
      <c r="F83" s="192" t="s">
        <v>3</v>
      </c>
      <c r="G83" s="192">
        <v>2086254</v>
      </c>
      <c r="H83" s="68"/>
      <c r="I83" s="198" t="s">
        <v>1984</v>
      </c>
      <c r="J83" s="68"/>
      <c r="K83" s="68"/>
      <c r="L83" s="68"/>
      <c r="M83" s="68"/>
      <c r="N83" s="364"/>
      <c r="O83" s="364"/>
      <c r="P83" s="216">
        <v>0</v>
      </c>
      <c r="Q83" s="216">
        <v>2929.76</v>
      </c>
      <c r="R83" s="68" t="s">
        <v>638</v>
      </c>
      <c r="S83" s="366"/>
      <c r="T83" s="278"/>
    </row>
    <row r="84" spans="1:20" ht="89.25">
      <c r="A84" s="192">
        <v>587</v>
      </c>
      <c r="B84" s="68"/>
      <c r="C84" s="214" t="s">
        <v>673</v>
      </c>
      <c r="D84" s="215">
        <v>44945</v>
      </c>
      <c r="E84" s="192" t="s">
        <v>1675</v>
      </c>
      <c r="F84" s="192" t="s">
        <v>3</v>
      </c>
      <c r="G84" s="192">
        <v>2086255</v>
      </c>
      <c r="H84" s="68"/>
      <c r="I84" s="198" t="s">
        <v>1985</v>
      </c>
      <c r="J84" s="68"/>
      <c r="K84" s="68"/>
      <c r="L84" s="68"/>
      <c r="M84" s="68"/>
      <c r="N84" s="364"/>
      <c r="O84" s="364"/>
      <c r="P84" s="216">
        <v>0</v>
      </c>
      <c r="Q84" s="216">
        <v>547.54</v>
      </c>
      <c r="R84" s="68" t="s">
        <v>638</v>
      </c>
      <c r="S84" s="366"/>
      <c r="T84" s="278"/>
    </row>
    <row r="85" spans="1:20" ht="89.25">
      <c r="A85" s="192">
        <v>587</v>
      </c>
      <c r="B85" s="68"/>
      <c r="C85" s="214" t="s">
        <v>673</v>
      </c>
      <c r="D85" s="215">
        <v>44945</v>
      </c>
      <c r="E85" s="192" t="s">
        <v>1676</v>
      </c>
      <c r="F85" s="192" t="s">
        <v>3</v>
      </c>
      <c r="G85" s="192">
        <v>2086258</v>
      </c>
      <c r="H85" s="68"/>
      <c r="I85" s="198" t="s">
        <v>1986</v>
      </c>
      <c r="J85" s="68"/>
      <c r="K85" s="68"/>
      <c r="L85" s="68"/>
      <c r="M85" s="68"/>
      <c r="N85" s="364"/>
      <c r="O85" s="364"/>
      <c r="P85" s="216">
        <v>0</v>
      </c>
      <c r="Q85" s="216">
        <v>190.94</v>
      </c>
      <c r="R85" s="68" t="s">
        <v>638</v>
      </c>
      <c r="S85" s="366"/>
      <c r="T85" s="278"/>
    </row>
    <row r="86" spans="1:20" ht="51">
      <c r="A86" s="192" t="s">
        <v>550</v>
      </c>
      <c r="B86" s="68"/>
      <c r="C86" s="214" t="s">
        <v>589</v>
      </c>
      <c r="D86" s="215">
        <v>44945</v>
      </c>
      <c r="E86" s="192" t="s">
        <v>1677</v>
      </c>
      <c r="F86" s="192" t="s">
        <v>3</v>
      </c>
      <c r="G86" s="192">
        <v>2086327</v>
      </c>
      <c r="H86" s="68"/>
      <c r="I86" s="198" t="s">
        <v>1987</v>
      </c>
      <c r="J86" s="68"/>
      <c r="K86" s="68"/>
      <c r="L86" s="68"/>
      <c r="M86" s="68"/>
      <c r="N86" s="364"/>
      <c r="O86" s="364"/>
      <c r="P86" s="216">
        <v>0</v>
      </c>
      <c r="Q86" s="216">
        <v>321.60000000000002</v>
      </c>
      <c r="R86" s="68" t="s">
        <v>638</v>
      </c>
      <c r="S86" s="366"/>
      <c r="T86" s="278"/>
    </row>
    <row r="87" spans="1:20" ht="51">
      <c r="A87" s="192">
        <v>389</v>
      </c>
      <c r="B87" s="68"/>
      <c r="C87" s="214" t="s">
        <v>1426</v>
      </c>
      <c r="D87" s="215">
        <v>44945</v>
      </c>
      <c r="E87" s="192" t="s">
        <v>1678</v>
      </c>
      <c r="F87" s="192" t="s">
        <v>3</v>
      </c>
      <c r="G87" s="192">
        <v>2086357</v>
      </c>
      <c r="H87" s="68"/>
      <c r="I87" s="198" t="s">
        <v>1988</v>
      </c>
      <c r="J87" s="68"/>
      <c r="K87" s="68"/>
      <c r="L87" s="68"/>
      <c r="M87" s="68"/>
      <c r="N87" s="364"/>
      <c r="O87" s="364"/>
      <c r="P87" s="216">
        <v>0</v>
      </c>
      <c r="Q87" s="216">
        <v>1544</v>
      </c>
      <c r="R87" s="68" t="s">
        <v>638</v>
      </c>
      <c r="S87" s="366"/>
      <c r="T87" s="278"/>
    </row>
    <row r="88" spans="1:20" ht="51">
      <c r="A88" s="192" t="s">
        <v>541</v>
      </c>
      <c r="B88" s="68"/>
      <c r="C88" s="214" t="s">
        <v>590</v>
      </c>
      <c r="D88" s="215">
        <v>44945</v>
      </c>
      <c r="E88" s="192" t="s">
        <v>1679</v>
      </c>
      <c r="F88" s="192" t="s">
        <v>3</v>
      </c>
      <c r="G88" s="192">
        <v>2086239</v>
      </c>
      <c r="H88" s="68"/>
      <c r="I88" s="198" t="s">
        <v>1989</v>
      </c>
      <c r="J88" s="68"/>
      <c r="K88" s="68"/>
      <c r="L88" s="68"/>
      <c r="M88" s="68"/>
      <c r="N88" s="364"/>
      <c r="O88" s="364"/>
      <c r="P88" s="216">
        <v>0</v>
      </c>
      <c r="Q88" s="216">
        <v>1017.3</v>
      </c>
      <c r="R88" s="68" t="s">
        <v>638</v>
      </c>
      <c r="S88" s="366"/>
      <c r="T88" s="278"/>
    </row>
    <row r="89" spans="1:20" ht="51">
      <c r="A89" s="192" t="s">
        <v>541</v>
      </c>
      <c r="B89" s="68"/>
      <c r="C89" s="214" t="s">
        <v>590</v>
      </c>
      <c r="D89" s="215">
        <v>44945</v>
      </c>
      <c r="E89" s="192" t="s">
        <v>1680</v>
      </c>
      <c r="F89" s="192" t="s">
        <v>3</v>
      </c>
      <c r="G89" s="192">
        <v>2086241</v>
      </c>
      <c r="H89" s="68"/>
      <c r="I89" s="198" t="s">
        <v>1990</v>
      </c>
      <c r="J89" s="68"/>
      <c r="K89" s="68"/>
      <c r="L89" s="68"/>
      <c r="M89" s="68"/>
      <c r="N89" s="365"/>
      <c r="O89" s="365"/>
      <c r="P89" s="217">
        <v>0</v>
      </c>
      <c r="Q89" s="217">
        <v>9321.94</v>
      </c>
      <c r="R89" s="68" t="s">
        <v>638</v>
      </c>
      <c r="S89" s="366"/>
      <c r="T89" s="278"/>
    </row>
    <row r="90" spans="1:20" ht="51">
      <c r="A90" s="192" t="s">
        <v>550</v>
      </c>
      <c r="B90" s="68"/>
      <c r="C90" s="214" t="s">
        <v>589</v>
      </c>
      <c r="D90" s="215">
        <v>44946</v>
      </c>
      <c r="E90" s="192" t="s">
        <v>1681</v>
      </c>
      <c r="F90" s="192" t="s">
        <v>3</v>
      </c>
      <c r="G90" s="192">
        <v>2086579</v>
      </c>
      <c r="H90" s="68"/>
      <c r="I90" s="198" t="s">
        <v>1991</v>
      </c>
      <c r="J90" s="68"/>
      <c r="K90" s="68"/>
      <c r="L90" s="68"/>
      <c r="M90" s="68"/>
      <c r="N90" s="365"/>
      <c r="O90" s="365"/>
      <c r="P90" s="217">
        <v>0</v>
      </c>
      <c r="Q90" s="217">
        <v>950</v>
      </c>
      <c r="R90" s="68" t="s">
        <v>638</v>
      </c>
      <c r="S90" s="366"/>
      <c r="T90" s="278"/>
    </row>
    <row r="91" spans="1:20" ht="51">
      <c r="A91" s="192">
        <v>601</v>
      </c>
      <c r="B91" s="68"/>
      <c r="C91" s="214" t="s">
        <v>1556</v>
      </c>
      <c r="D91" s="215">
        <v>44946</v>
      </c>
      <c r="E91" s="192" t="s">
        <v>1682</v>
      </c>
      <c r="F91" s="192" t="s">
        <v>3</v>
      </c>
      <c r="G91" s="192">
        <v>2086595</v>
      </c>
      <c r="H91" s="68"/>
      <c r="I91" s="198" t="s">
        <v>1992</v>
      </c>
      <c r="J91" s="68"/>
      <c r="K91" s="68"/>
      <c r="L91" s="68"/>
      <c r="M91" s="68"/>
      <c r="N91" s="364"/>
      <c r="O91" s="364"/>
      <c r="P91" s="216">
        <v>0</v>
      </c>
      <c r="Q91" s="216">
        <v>650</v>
      </c>
      <c r="R91" s="68" t="s">
        <v>638</v>
      </c>
      <c r="S91" s="366"/>
      <c r="T91" s="278"/>
    </row>
    <row r="92" spans="1:20" ht="51">
      <c r="A92" s="192">
        <v>903</v>
      </c>
      <c r="B92" s="68"/>
      <c r="C92" s="214" t="s">
        <v>192</v>
      </c>
      <c r="D92" s="215">
        <v>44946</v>
      </c>
      <c r="E92" s="192" t="s">
        <v>1683</v>
      </c>
      <c r="F92" s="192" t="s">
        <v>3</v>
      </c>
      <c r="G92" s="192">
        <v>2086558</v>
      </c>
      <c r="H92" s="68"/>
      <c r="I92" s="198" t="s">
        <v>1993</v>
      </c>
      <c r="J92" s="68"/>
      <c r="K92" s="68"/>
      <c r="L92" s="68"/>
      <c r="M92" s="68"/>
      <c r="N92" s="364"/>
      <c r="O92" s="364"/>
      <c r="P92" s="216">
        <v>0</v>
      </c>
      <c r="Q92" s="216">
        <v>4349.6400000000003</v>
      </c>
      <c r="R92" s="68" t="s">
        <v>638</v>
      </c>
      <c r="S92" s="366"/>
      <c r="T92" s="278"/>
    </row>
    <row r="93" spans="1:20" ht="76.5">
      <c r="A93" s="192">
        <v>81</v>
      </c>
      <c r="B93" s="68"/>
      <c r="C93" s="214" t="s">
        <v>49</v>
      </c>
      <c r="D93" s="215">
        <v>44946</v>
      </c>
      <c r="E93" s="192" t="s">
        <v>2187</v>
      </c>
      <c r="F93" s="192" t="s">
        <v>3</v>
      </c>
      <c r="G93" s="192">
        <v>2086569</v>
      </c>
      <c r="H93" s="68"/>
      <c r="I93" s="198" t="s">
        <v>2610</v>
      </c>
      <c r="J93" s="68"/>
      <c r="K93" s="68"/>
      <c r="L93" s="68"/>
      <c r="M93" s="68"/>
      <c r="N93" s="364"/>
      <c r="O93" s="364"/>
      <c r="P93" s="216">
        <v>0</v>
      </c>
      <c r="Q93" s="216">
        <v>9130</v>
      </c>
      <c r="R93" s="68" t="s">
        <v>1488</v>
      </c>
      <c r="S93" s="366"/>
      <c r="T93" s="278"/>
    </row>
    <row r="94" spans="1:20" ht="76.5">
      <c r="A94" s="192">
        <v>15</v>
      </c>
      <c r="B94" s="68"/>
      <c r="C94" s="214" t="s">
        <v>39</v>
      </c>
      <c r="D94" s="215">
        <v>44946</v>
      </c>
      <c r="E94" s="192" t="s">
        <v>2187</v>
      </c>
      <c r="F94" s="192" t="s">
        <v>3</v>
      </c>
      <c r="G94" s="192">
        <v>2086569</v>
      </c>
      <c r="H94" s="68"/>
      <c r="I94" s="198" t="s">
        <v>2610</v>
      </c>
      <c r="J94" s="68"/>
      <c r="K94" s="68"/>
      <c r="L94" s="68"/>
      <c r="M94" s="68"/>
      <c r="N94" s="364"/>
      <c r="O94" s="364"/>
      <c r="P94" s="216">
        <v>0</v>
      </c>
      <c r="Q94" s="216">
        <v>400.88</v>
      </c>
      <c r="R94" s="68" t="s">
        <v>1488</v>
      </c>
      <c r="S94" s="366"/>
      <c r="T94" s="278"/>
    </row>
    <row r="95" spans="1:20" ht="76.5">
      <c r="A95" s="192">
        <v>266</v>
      </c>
      <c r="B95" s="68"/>
      <c r="C95" s="214" t="s">
        <v>1269</v>
      </c>
      <c r="D95" s="215">
        <v>44946</v>
      </c>
      <c r="E95" s="192" t="s">
        <v>2187</v>
      </c>
      <c r="F95" s="192" t="s">
        <v>3</v>
      </c>
      <c r="G95" s="192">
        <v>2086569</v>
      </c>
      <c r="H95" s="68"/>
      <c r="I95" s="198" t="s">
        <v>2610</v>
      </c>
      <c r="J95" s="68"/>
      <c r="K95" s="68"/>
      <c r="L95" s="68"/>
      <c r="M95" s="68"/>
      <c r="N95" s="364"/>
      <c r="O95" s="364"/>
      <c r="P95" s="216">
        <v>0</v>
      </c>
      <c r="Q95" s="216">
        <v>143818.76</v>
      </c>
      <c r="R95" s="68" t="s">
        <v>1488</v>
      </c>
      <c r="S95" s="366"/>
      <c r="T95" s="278"/>
    </row>
    <row r="96" spans="1:20" ht="76.5">
      <c r="A96" s="192">
        <v>266</v>
      </c>
      <c r="B96" s="68"/>
      <c r="C96" s="214" t="s">
        <v>1269</v>
      </c>
      <c r="D96" s="215">
        <v>44946</v>
      </c>
      <c r="E96" s="192" t="s">
        <v>2187</v>
      </c>
      <c r="F96" s="192" t="s">
        <v>3</v>
      </c>
      <c r="G96" s="192">
        <v>2086569</v>
      </c>
      <c r="H96" s="68"/>
      <c r="I96" s="198" t="s">
        <v>2610</v>
      </c>
      <c r="J96" s="68"/>
      <c r="K96" s="68"/>
      <c r="L96" s="68"/>
      <c r="M96" s="68"/>
      <c r="N96" s="364"/>
      <c r="O96" s="364"/>
      <c r="P96" s="216">
        <v>0</v>
      </c>
      <c r="Q96" s="216">
        <v>279418.65999999997</v>
      </c>
      <c r="R96" s="68" t="s">
        <v>1488</v>
      </c>
      <c r="S96" s="366"/>
      <c r="T96" s="278"/>
    </row>
    <row r="97" spans="1:20" ht="76.5">
      <c r="A97" s="192">
        <v>269</v>
      </c>
      <c r="B97" s="68"/>
      <c r="C97" s="214" t="s">
        <v>109</v>
      </c>
      <c r="D97" s="215">
        <v>44946</v>
      </c>
      <c r="E97" s="192" t="s">
        <v>2188</v>
      </c>
      <c r="F97" s="192" t="s">
        <v>3</v>
      </c>
      <c r="G97" s="192">
        <v>2086570</v>
      </c>
      <c r="H97" s="68"/>
      <c r="I97" s="198" t="s">
        <v>2611</v>
      </c>
      <c r="J97" s="68"/>
      <c r="K97" s="68"/>
      <c r="L97" s="68"/>
      <c r="M97" s="68"/>
      <c r="N97" s="364"/>
      <c r="O97" s="364"/>
      <c r="P97" s="216">
        <v>0</v>
      </c>
      <c r="Q97" s="216">
        <v>719.25</v>
      </c>
      <c r="R97" s="68" t="s">
        <v>1488</v>
      </c>
      <c r="S97" s="366"/>
      <c r="T97" s="278"/>
    </row>
    <row r="98" spans="1:20" ht="76.5">
      <c r="A98" s="192">
        <v>905</v>
      </c>
      <c r="B98" s="68"/>
      <c r="C98" s="214" t="s">
        <v>194</v>
      </c>
      <c r="D98" s="215">
        <v>44946</v>
      </c>
      <c r="E98" s="192" t="s">
        <v>2188</v>
      </c>
      <c r="F98" s="192" t="s">
        <v>3</v>
      </c>
      <c r="G98" s="192">
        <v>2086570</v>
      </c>
      <c r="H98" s="68"/>
      <c r="I98" s="198" t="s">
        <v>2611</v>
      </c>
      <c r="J98" s="68"/>
      <c r="K98" s="68"/>
      <c r="L98" s="68"/>
      <c r="M98" s="68"/>
      <c r="N98" s="364"/>
      <c r="O98" s="364"/>
      <c r="P98" s="216">
        <v>0</v>
      </c>
      <c r="Q98" s="216">
        <v>3349.35</v>
      </c>
      <c r="R98" s="68" t="s">
        <v>1488</v>
      </c>
      <c r="S98" s="366"/>
      <c r="T98" s="278"/>
    </row>
    <row r="99" spans="1:20" ht="76.5">
      <c r="A99" s="192">
        <v>283</v>
      </c>
      <c r="B99" s="68"/>
      <c r="C99" s="214" t="s">
        <v>115</v>
      </c>
      <c r="D99" s="215">
        <v>44946</v>
      </c>
      <c r="E99" s="192" t="s">
        <v>2188</v>
      </c>
      <c r="F99" s="192" t="s">
        <v>3</v>
      </c>
      <c r="G99" s="192">
        <v>2086570</v>
      </c>
      <c r="H99" s="68"/>
      <c r="I99" s="198" t="s">
        <v>2611</v>
      </c>
      <c r="J99" s="68"/>
      <c r="K99" s="68"/>
      <c r="L99" s="68"/>
      <c r="M99" s="68"/>
      <c r="N99" s="364"/>
      <c r="O99" s="364"/>
      <c r="P99" s="216">
        <v>0</v>
      </c>
      <c r="Q99" s="216">
        <v>2890.56</v>
      </c>
      <c r="R99" s="68" t="s">
        <v>1488</v>
      </c>
      <c r="S99" s="366"/>
      <c r="T99" s="278"/>
    </row>
    <row r="100" spans="1:20" ht="76.5">
      <c r="A100" s="192">
        <v>660</v>
      </c>
      <c r="B100" s="68"/>
      <c r="C100" s="214" t="s">
        <v>176</v>
      </c>
      <c r="D100" s="215">
        <v>44946</v>
      </c>
      <c r="E100" s="192" t="s">
        <v>2188</v>
      </c>
      <c r="F100" s="192" t="s">
        <v>3</v>
      </c>
      <c r="G100" s="192">
        <v>2086570</v>
      </c>
      <c r="H100" s="68"/>
      <c r="I100" s="198" t="s">
        <v>2611</v>
      </c>
      <c r="J100" s="68"/>
      <c r="K100" s="68"/>
      <c r="L100" s="68"/>
      <c r="M100" s="68"/>
      <c r="N100" s="364"/>
      <c r="O100" s="364"/>
      <c r="P100" s="216">
        <v>0</v>
      </c>
      <c r="Q100" s="216">
        <v>1938.7</v>
      </c>
      <c r="R100" s="68" t="s">
        <v>1488</v>
      </c>
      <c r="S100" s="366"/>
      <c r="T100" s="278"/>
    </row>
    <row r="101" spans="1:20" ht="38.25">
      <c r="A101" s="192" t="s">
        <v>550</v>
      </c>
      <c r="B101" s="68"/>
      <c r="C101" s="214" t="s">
        <v>589</v>
      </c>
      <c r="D101" s="215">
        <v>44950</v>
      </c>
      <c r="E101" s="192" t="s">
        <v>1684</v>
      </c>
      <c r="F101" s="192" t="s">
        <v>3</v>
      </c>
      <c r="G101" s="192">
        <v>2086874</v>
      </c>
      <c r="H101" s="68"/>
      <c r="I101" s="198" t="s">
        <v>1994</v>
      </c>
      <c r="J101" s="68"/>
      <c r="K101" s="68"/>
      <c r="L101" s="68"/>
      <c r="M101" s="68"/>
      <c r="N101" s="364"/>
      <c r="O101" s="364"/>
      <c r="P101" s="216">
        <v>0</v>
      </c>
      <c r="Q101" s="216">
        <v>1713.97</v>
      </c>
      <c r="R101" s="68" t="s">
        <v>638</v>
      </c>
      <c r="S101" s="366"/>
      <c r="T101" s="278"/>
    </row>
    <row r="102" spans="1:20" ht="51">
      <c r="A102" s="192">
        <v>15</v>
      </c>
      <c r="B102" s="68"/>
      <c r="C102" s="214" t="s">
        <v>39</v>
      </c>
      <c r="D102" s="215">
        <v>44950</v>
      </c>
      <c r="E102" s="192" t="s">
        <v>1685</v>
      </c>
      <c r="F102" s="192" t="s">
        <v>3</v>
      </c>
      <c r="G102" s="192">
        <v>2086882</v>
      </c>
      <c r="H102" s="68"/>
      <c r="I102" s="198" t="s">
        <v>1995</v>
      </c>
      <c r="J102" s="68"/>
      <c r="K102" s="68"/>
      <c r="L102" s="68"/>
      <c r="M102" s="68"/>
      <c r="N102" s="364"/>
      <c r="O102" s="364"/>
      <c r="P102" s="216">
        <v>0</v>
      </c>
      <c r="Q102" s="216">
        <v>3556</v>
      </c>
      <c r="R102" s="68" t="s">
        <v>638</v>
      </c>
      <c r="S102" s="366"/>
      <c r="T102" s="278"/>
    </row>
    <row r="103" spans="1:20" ht="51">
      <c r="A103" s="192" t="s">
        <v>550</v>
      </c>
      <c r="B103" s="68"/>
      <c r="C103" s="214" t="s">
        <v>589</v>
      </c>
      <c r="D103" s="215">
        <v>44950</v>
      </c>
      <c r="E103" s="192" t="s">
        <v>1686</v>
      </c>
      <c r="F103" s="192" t="s">
        <v>3</v>
      </c>
      <c r="G103" s="192">
        <v>2086886</v>
      </c>
      <c r="H103" s="68"/>
      <c r="I103" s="198" t="s">
        <v>1996</v>
      </c>
      <c r="J103" s="68"/>
      <c r="K103" s="68"/>
      <c r="L103" s="68"/>
      <c r="M103" s="68"/>
      <c r="N103" s="364"/>
      <c r="O103" s="364"/>
      <c r="P103" s="216">
        <v>0</v>
      </c>
      <c r="Q103" s="216">
        <v>493.97</v>
      </c>
      <c r="R103" s="68" t="s">
        <v>638</v>
      </c>
      <c r="S103" s="366"/>
      <c r="T103" s="278"/>
    </row>
    <row r="104" spans="1:20" ht="63.75">
      <c r="A104" s="192">
        <v>46</v>
      </c>
      <c r="B104" s="68"/>
      <c r="C104" s="214" t="s">
        <v>1380</v>
      </c>
      <c r="D104" s="215">
        <v>44950</v>
      </c>
      <c r="E104" s="192" t="s">
        <v>1687</v>
      </c>
      <c r="F104" s="192" t="s">
        <v>3</v>
      </c>
      <c r="G104" s="192">
        <v>2086897</v>
      </c>
      <c r="H104" s="68"/>
      <c r="I104" s="198" t="s">
        <v>1997</v>
      </c>
      <c r="J104" s="68"/>
      <c r="K104" s="68"/>
      <c r="L104" s="68"/>
      <c r="M104" s="68"/>
      <c r="N104" s="364"/>
      <c r="O104" s="364"/>
      <c r="P104" s="216">
        <v>0</v>
      </c>
      <c r="Q104" s="216">
        <v>2780</v>
      </c>
      <c r="R104" s="68" t="s">
        <v>638</v>
      </c>
      <c r="S104" s="366"/>
      <c r="T104" s="278"/>
    </row>
    <row r="105" spans="1:20" ht="51">
      <c r="A105" s="192">
        <v>417</v>
      </c>
      <c r="B105" s="68"/>
      <c r="C105" s="214" t="s">
        <v>147</v>
      </c>
      <c r="D105" s="215">
        <v>44950</v>
      </c>
      <c r="E105" s="192" t="s">
        <v>1688</v>
      </c>
      <c r="F105" s="192" t="s">
        <v>3</v>
      </c>
      <c r="G105" s="192">
        <v>2086912</v>
      </c>
      <c r="H105" s="68"/>
      <c r="I105" s="198" t="s">
        <v>1998</v>
      </c>
      <c r="J105" s="68"/>
      <c r="K105" s="68"/>
      <c r="L105" s="68"/>
      <c r="M105" s="68"/>
      <c r="N105" s="364"/>
      <c r="O105" s="364"/>
      <c r="P105" s="216">
        <v>0</v>
      </c>
      <c r="Q105" s="216">
        <v>49085.33</v>
      </c>
      <c r="R105" s="68" t="s">
        <v>638</v>
      </c>
      <c r="S105" s="366"/>
      <c r="T105" s="278"/>
    </row>
    <row r="106" spans="1:20" ht="51">
      <c r="A106" s="192" t="s">
        <v>550</v>
      </c>
      <c r="B106" s="68"/>
      <c r="C106" s="214" t="s">
        <v>589</v>
      </c>
      <c r="D106" s="215">
        <v>44950</v>
      </c>
      <c r="E106" s="192" t="s">
        <v>1689</v>
      </c>
      <c r="F106" s="192" t="s">
        <v>3</v>
      </c>
      <c r="G106" s="192">
        <v>2086923</v>
      </c>
      <c r="H106" s="68"/>
      <c r="I106" s="198" t="s">
        <v>1999</v>
      </c>
      <c r="J106" s="68"/>
      <c r="K106" s="68"/>
      <c r="L106" s="68"/>
      <c r="M106" s="68"/>
      <c r="N106" s="364"/>
      <c r="O106" s="364"/>
      <c r="P106" s="216">
        <v>0</v>
      </c>
      <c r="Q106" s="216">
        <v>1265.94</v>
      </c>
      <c r="R106" s="68" t="s">
        <v>638</v>
      </c>
      <c r="S106" s="366"/>
      <c r="T106" s="278"/>
    </row>
    <row r="107" spans="1:20" ht="51">
      <c r="A107" s="192" t="s">
        <v>550</v>
      </c>
      <c r="B107" s="68"/>
      <c r="C107" s="214" t="s">
        <v>589</v>
      </c>
      <c r="D107" s="215">
        <v>44950</v>
      </c>
      <c r="E107" s="192" t="s">
        <v>1690</v>
      </c>
      <c r="F107" s="192" t="s">
        <v>3</v>
      </c>
      <c r="G107" s="192">
        <v>2086926</v>
      </c>
      <c r="H107" s="68"/>
      <c r="I107" s="198" t="s">
        <v>2000</v>
      </c>
      <c r="J107" s="68"/>
      <c r="K107" s="68"/>
      <c r="L107" s="68"/>
      <c r="M107" s="68"/>
      <c r="N107" s="364"/>
      <c r="O107" s="364"/>
      <c r="P107" s="216">
        <v>0</v>
      </c>
      <c r="Q107" s="216">
        <v>697.47</v>
      </c>
      <c r="R107" s="68" t="s">
        <v>638</v>
      </c>
      <c r="S107" s="366"/>
      <c r="T107" s="278"/>
    </row>
    <row r="108" spans="1:20" ht="51">
      <c r="A108" s="192" t="s">
        <v>550</v>
      </c>
      <c r="B108" s="68"/>
      <c r="C108" s="214" t="s">
        <v>589</v>
      </c>
      <c r="D108" s="215">
        <v>44950</v>
      </c>
      <c r="E108" s="192" t="s">
        <v>1691</v>
      </c>
      <c r="F108" s="192" t="s">
        <v>3</v>
      </c>
      <c r="G108" s="192">
        <v>2086977</v>
      </c>
      <c r="H108" s="68"/>
      <c r="I108" s="198" t="s">
        <v>2001</v>
      </c>
      <c r="J108" s="68"/>
      <c r="K108" s="68"/>
      <c r="L108" s="68"/>
      <c r="M108" s="68"/>
      <c r="N108" s="364"/>
      <c r="O108" s="364"/>
      <c r="P108" s="216">
        <v>0</v>
      </c>
      <c r="Q108" s="216">
        <v>4638.59</v>
      </c>
      <c r="R108" s="68" t="s">
        <v>638</v>
      </c>
      <c r="S108" s="366"/>
      <c r="T108" s="278"/>
    </row>
    <row r="109" spans="1:20" ht="51">
      <c r="A109" s="192">
        <v>389</v>
      </c>
      <c r="B109" s="68"/>
      <c r="C109" s="214" t="s">
        <v>1426</v>
      </c>
      <c r="D109" s="215">
        <v>44951</v>
      </c>
      <c r="E109" s="192" t="s">
        <v>1692</v>
      </c>
      <c r="F109" s="192" t="s">
        <v>3</v>
      </c>
      <c r="G109" s="192">
        <v>2087195</v>
      </c>
      <c r="H109" s="68"/>
      <c r="I109" s="198" t="s">
        <v>2002</v>
      </c>
      <c r="J109" s="68"/>
      <c r="K109" s="68"/>
      <c r="L109" s="68"/>
      <c r="M109" s="68"/>
      <c r="N109" s="364"/>
      <c r="O109" s="364"/>
      <c r="P109" s="216">
        <v>0</v>
      </c>
      <c r="Q109" s="216">
        <v>888</v>
      </c>
      <c r="R109" s="68" t="s">
        <v>638</v>
      </c>
      <c r="S109" s="366"/>
      <c r="T109" s="278"/>
    </row>
    <row r="110" spans="1:20" ht="51">
      <c r="A110" s="192">
        <v>389</v>
      </c>
      <c r="B110" s="68"/>
      <c r="C110" s="214" t="s">
        <v>1426</v>
      </c>
      <c r="D110" s="215">
        <v>44951</v>
      </c>
      <c r="E110" s="192" t="s">
        <v>1693</v>
      </c>
      <c r="F110" s="192" t="s">
        <v>3</v>
      </c>
      <c r="G110" s="192">
        <v>2087196</v>
      </c>
      <c r="H110" s="68"/>
      <c r="I110" s="198" t="s">
        <v>2003</v>
      </c>
      <c r="J110" s="68"/>
      <c r="K110" s="68"/>
      <c r="L110" s="68"/>
      <c r="M110" s="68"/>
      <c r="N110" s="364"/>
      <c r="O110" s="364"/>
      <c r="P110" s="216">
        <v>0</v>
      </c>
      <c r="Q110" s="216">
        <v>888</v>
      </c>
      <c r="R110" s="68" t="s">
        <v>638</v>
      </c>
      <c r="S110" s="366"/>
      <c r="T110" s="278"/>
    </row>
    <row r="111" spans="1:20" ht="51">
      <c r="A111" s="192" t="s">
        <v>550</v>
      </c>
      <c r="B111" s="68"/>
      <c r="C111" s="214" t="s">
        <v>589</v>
      </c>
      <c r="D111" s="215">
        <v>44951</v>
      </c>
      <c r="E111" s="192" t="s">
        <v>1694</v>
      </c>
      <c r="F111" s="192" t="s">
        <v>3</v>
      </c>
      <c r="G111" s="192">
        <v>2087261</v>
      </c>
      <c r="H111" s="68"/>
      <c r="I111" s="198" t="s">
        <v>2004</v>
      </c>
      <c r="J111" s="68"/>
      <c r="K111" s="68"/>
      <c r="L111" s="68"/>
      <c r="M111" s="68"/>
      <c r="N111" s="364"/>
      <c r="O111" s="364"/>
      <c r="P111" s="216">
        <v>0</v>
      </c>
      <c r="Q111" s="216">
        <v>456.62</v>
      </c>
      <c r="R111" s="68" t="s">
        <v>638</v>
      </c>
      <c r="S111" s="366"/>
      <c r="T111" s="278"/>
    </row>
    <row r="112" spans="1:20" ht="63.75">
      <c r="A112" s="192" t="s">
        <v>550</v>
      </c>
      <c r="B112" s="68"/>
      <c r="C112" s="214" t="s">
        <v>589</v>
      </c>
      <c r="D112" s="215">
        <v>44951</v>
      </c>
      <c r="E112" s="192" t="s">
        <v>1695</v>
      </c>
      <c r="F112" s="192" t="s">
        <v>3</v>
      </c>
      <c r="G112" s="192">
        <v>2087264</v>
      </c>
      <c r="H112" s="68"/>
      <c r="I112" s="198" t="s">
        <v>2005</v>
      </c>
      <c r="J112" s="68"/>
      <c r="K112" s="68"/>
      <c r="L112" s="68"/>
      <c r="M112" s="68"/>
      <c r="N112" s="364"/>
      <c r="O112" s="364"/>
      <c r="P112" s="216">
        <v>0</v>
      </c>
      <c r="Q112" s="216">
        <v>1300.26</v>
      </c>
      <c r="R112" s="68" t="s">
        <v>638</v>
      </c>
      <c r="S112" s="366"/>
      <c r="T112" s="278"/>
    </row>
    <row r="113" spans="1:20" ht="51">
      <c r="A113" s="192" t="s">
        <v>550</v>
      </c>
      <c r="B113" s="68"/>
      <c r="C113" s="214" t="s">
        <v>589</v>
      </c>
      <c r="D113" s="215">
        <v>44951</v>
      </c>
      <c r="E113" s="192" t="s">
        <v>1696</v>
      </c>
      <c r="F113" s="192" t="s">
        <v>3</v>
      </c>
      <c r="G113" s="192">
        <v>2087297</v>
      </c>
      <c r="H113" s="68"/>
      <c r="I113" s="198" t="s">
        <v>2006</v>
      </c>
      <c r="J113" s="68"/>
      <c r="K113" s="68"/>
      <c r="L113" s="68"/>
      <c r="M113" s="68"/>
      <c r="N113" s="364"/>
      <c r="O113" s="364"/>
      <c r="P113" s="216">
        <v>0</v>
      </c>
      <c r="Q113" s="216">
        <v>75.16</v>
      </c>
      <c r="R113" s="68" t="s">
        <v>638</v>
      </c>
      <c r="S113" s="366"/>
      <c r="T113" s="278"/>
    </row>
    <row r="114" spans="1:20" ht="51">
      <c r="A114" s="192">
        <v>292</v>
      </c>
      <c r="B114" s="68"/>
      <c r="C114" s="214" t="s">
        <v>120</v>
      </c>
      <c r="D114" s="215">
        <v>44951</v>
      </c>
      <c r="E114" s="192" t="s">
        <v>1697</v>
      </c>
      <c r="F114" s="192" t="s">
        <v>3</v>
      </c>
      <c r="G114" s="192">
        <v>2087301</v>
      </c>
      <c r="H114" s="68"/>
      <c r="I114" s="198" t="s">
        <v>2007</v>
      </c>
      <c r="J114" s="68"/>
      <c r="K114" s="68"/>
      <c r="L114" s="68"/>
      <c r="M114" s="68"/>
      <c r="N114" s="364"/>
      <c r="O114" s="364"/>
      <c r="P114" s="216">
        <v>0</v>
      </c>
      <c r="Q114" s="216">
        <v>54</v>
      </c>
      <c r="R114" s="68" t="s">
        <v>638</v>
      </c>
      <c r="S114" s="366"/>
      <c r="T114" s="278"/>
    </row>
    <row r="115" spans="1:20" ht="51">
      <c r="A115" s="192" t="s">
        <v>550</v>
      </c>
      <c r="B115" s="68"/>
      <c r="C115" s="214" t="s">
        <v>589</v>
      </c>
      <c r="D115" s="215">
        <v>44951</v>
      </c>
      <c r="E115" s="192" t="s">
        <v>1698</v>
      </c>
      <c r="F115" s="192" t="s">
        <v>3</v>
      </c>
      <c r="G115" s="192">
        <v>2087390</v>
      </c>
      <c r="H115" s="68"/>
      <c r="I115" s="198" t="s">
        <v>2008</v>
      </c>
      <c r="J115" s="68"/>
      <c r="K115" s="68"/>
      <c r="L115" s="68"/>
      <c r="M115" s="68"/>
      <c r="N115" s="364"/>
      <c r="O115" s="364"/>
      <c r="P115" s="216">
        <v>0</v>
      </c>
      <c r="Q115" s="216">
        <v>188.33</v>
      </c>
      <c r="R115" s="68" t="s">
        <v>638</v>
      </c>
      <c r="S115" s="366"/>
      <c r="T115" s="278"/>
    </row>
    <row r="116" spans="1:20" ht="51">
      <c r="A116" s="192" t="s">
        <v>550</v>
      </c>
      <c r="B116" s="68"/>
      <c r="C116" s="214" t="s">
        <v>589</v>
      </c>
      <c r="D116" s="215">
        <v>44951</v>
      </c>
      <c r="E116" s="192" t="s">
        <v>1699</v>
      </c>
      <c r="F116" s="192" t="s">
        <v>3</v>
      </c>
      <c r="G116" s="192">
        <v>2087192</v>
      </c>
      <c r="H116" s="68"/>
      <c r="I116" s="198" t="s">
        <v>2009</v>
      </c>
      <c r="J116" s="68"/>
      <c r="K116" s="68"/>
      <c r="L116" s="68"/>
      <c r="M116" s="68"/>
      <c r="N116" s="364"/>
      <c r="O116" s="364"/>
      <c r="P116" s="216">
        <v>0</v>
      </c>
      <c r="Q116" s="216">
        <v>3024</v>
      </c>
      <c r="R116" s="68" t="s">
        <v>638</v>
      </c>
      <c r="S116" s="366"/>
      <c r="T116" s="278"/>
    </row>
    <row r="117" spans="1:20" ht="51">
      <c r="A117" s="192" t="s">
        <v>550</v>
      </c>
      <c r="B117" s="68"/>
      <c r="C117" s="214" t="s">
        <v>589</v>
      </c>
      <c r="D117" s="215">
        <v>44951</v>
      </c>
      <c r="E117" s="192" t="s">
        <v>1700</v>
      </c>
      <c r="F117" s="192" t="s">
        <v>3</v>
      </c>
      <c r="G117" s="192">
        <v>2087260</v>
      </c>
      <c r="H117" s="68"/>
      <c r="I117" s="198" t="s">
        <v>2010</v>
      </c>
      <c r="J117" s="68"/>
      <c r="K117" s="68"/>
      <c r="L117" s="68"/>
      <c r="M117" s="68"/>
      <c r="N117" s="364"/>
      <c r="O117" s="364"/>
      <c r="P117" s="216">
        <v>0</v>
      </c>
      <c r="Q117" s="216">
        <v>936.24</v>
      </c>
      <c r="R117" s="68" t="s">
        <v>638</v>
      </c>
      <c r="S117" s="366"/>
      <c r="T117" s="278"/>
    </row>
    <row r="118" spans="1:20" ht="51">
      <c r="A118" s="192">
        <v>6</v>
      </c>
      <c r="B118" s="68"/>
      <c r="C118" s="214" t="s">
        <v>37</v>
      </c>
      <c r="D118" s="215">
        <v>44952</v>
      </c>
      <c r="E118" s="192" t="s">
        <v>1701</v>
      </c>
      <c r="F118" s="192" t="s">
        <v>3</v>
      </c>
      <c r="G118" s="192">
        <v>2087599</v>
      </c>
      <c r="H118" s="68"/>
      <c r="I118" s="198" t="s">
        <v>2011</v>
      </c>
      <c r="J118" s="68"/>
      <c r="K118" s="68"/>
      <c r="L118" s="68"/>
      <c r="M118" s="68"/>
      <c r="N118" s="364"/>
      <c r="O118" s="364"/>
      <c r="P118" s="216">
        <v>0</v>
      </c>
      <c r="Q118" s="216">
        <v>0.25</v>
      </c>
      <c r="R118" s="68" t="s">
        <v>638</v>
      </c>
      <c r="S118" s="366"/>
      <c r="T118" s="278"/>
    </row>
    <row r="119" spans="1:20" ht="63.75">
      <c r="A119" s="192">
        <v>15</v>
      </c>
      <c r="B119" s="68"/>
      <c r="C119" s="214" t="s">
        <v>39</v>
      </c>
      <c r="D119" s="215">
        <v>44952</v>
      </c>
      <c r="E119" s="192" t="s">
        <v>1702</v>
      </c>
      <c r="F119" s="192" t="s">
        <v>3</v>
      </c>
      <c r="G119" s="192">
        <v>2087604</v>
      </c>
      <c r="H119" s="68"/>
      <c r="I119" s="198" t="s">
        <v>2012</v>
      </c>
      <c r="J119" s="68"/>
      <c r="K119" s="68"/>
      <c r="L119" s="68"/>
      <c r="M119" s="68"/>
      <c r="N119" s="364"/>
      <c r="O119" s="364"/>
      <c r="P119" s="216">
        <v>0</v>
      </c>
      <c r="Q119" s="216">
        <v>1000</v>
      </c>
      <c r="R119" s="68" t="s">
        <v>638</v>
      </c>
      <c r="S119" s="366"/>
      <c r="T119" s="278"/>
    </row>
    <row r="120" spans="1:20" ht="51">
      <c r="A120" s="192" t="s">
        <v>541</v>
      </c>
      <c r="B120" s="68"/>
      <c r="C120" s="214" t="s">
        <v>590</v>
      </c>
      <c r="D120" s="215">
        <v>44952</v>
      </c>
      <c r="E120" s="192" t="s">
        <v>1703</v>
      </c>
      <c r="F120" s="192" t="s">
        <v>3</v>
      </c>
      <c r="G120" s="192">
        <v>2087640</v>
      </c>
      <c r="H120" s="68"/>
      <c r="I120" s="198" t="s">
        <v>2013</v>
      </c>
      <c r="J120" s="68"/>
      <c r="K120" s="68"/>
      <c r="L120" s="68"/>
      <c r="M120" s="68"/>
      <c r="N120" s="364"/>
      <c r="O120" s="364"/>
      <c r="P120" s="216">
        <v>0</v>
      </c>
      <c r="Q120" s="216">
        <v>6646.67</v>
      </c>
      <c r="R120" s="68" t="s">
        <v>638</v>
      </c>
      <c r="S120" s="366"/>
      <c r="T120" s="278"/>
    </row>
    <row r="121" spans="1:20" ht="51">
      <c r="A121" s="192" t="s">
        <v>550</v>
      </c>
      <c r="B121" s="68"/>
      <c r="C121" s="214" t="s">
        <v>589</v>
      </c>
      <c r="D121" s="215">
        <v>44952</v>
      </c>
      <c r="E121" s="192" t="s">
        <v>1704</v>
      </c>
      <c r="F121" s="192" t="s">
        <v>3</v>
      </c>
      <c r="G121" s="192">
        <v>2087688</v>
      </c>
      <c r="H121" s="68"/>
      <c r="I121" s="198" t="s">
        <v>2014</v>
      </c>
      <c r="J121" s="68"/>
      <c r="K121" s="68"/>
      <c r="L121" s="68"/>
      <c r="M121" s="68"/>
      <c r="N121" s="364"/>
      <c r="O121" s="364"/>
      <c r="P121" s="216">
        <v>0</v>
      </c>
      <c r="Q121" s="216">
        <v>100</v>
      </c>
      <c r="R121" s="68" t="s">
        <v>638</v>
      </c>
      <c r="S121" s="366"/>
      <c r="T121" s="278"/>
    </row>
    <row r="122" spans="1:20" ht="51">
      <c r="A122" s="192" t="s">
        <v>541</v>
      </c>
      <c r="B122" s="68"/>
      <c r="C122" s="214" t="s">
        <v>590</v>
      </c>
      <c r="D122" s="215">
        <v>44952</v>
      </c>
      <c r="E122" s="192" t="s">
        <v>1705</v>
      </c>
      <c r="F122" s="192" t="s">
        <v>3</v>
      </c>
      <c r="G122" s="192">
        <v>2087585</v>
      </c>
      <c r="H122" s="68"/>
      <c r="I122" s="198" t="s">
        <v>2015</v>
      </c>
      <c r="J122" s="68"/>
      <c r="K122" s="68"/>
      <c r="L122" s="68"/>
      <c r="M122" s="68"/>
      <c r="N122" s="364"/>
      <c r="O122" s="364"/>
      <c r="P122" s="216">
        <v>0</v>
      </c>
      <c r="Q122" s="216">
        <v>11221.06</v>
      </c>
      <c r="R122" s="68" t="s">
        <v>638</v>
      </c>
      <c r="S122" s="366"/>
      <c r="T122" s="278"/>
    </row>
    <row r="123" spans="1:20" ht="63.75">
      <c r="A123" s="192">
        <v>86</v>
      </c>
      <c r="B123" s="68"/>
      <c r="C123" s="214" t="s">
        <v>50</v>
      </c>
      <c r="D123" s="215">
        <v>44952</v>
      </c>
      <c r="E123" s="192" t="s">
        <v>1706</v>
      </c>
      <c r="F123" s="192" t="s">
        <v>3</v>
      </c>
      <c r="G123" s="192">
        <v>2087589</v>
      </c>
      <c r="H123" s="68"/>
      <c r="I123" s="198" t="s">
        <v>2016</v>
      </c>
      <c r="J123" s="68"/>
      <c r="K123" s="68"/>
      <c r="L123" s="68"/>
      <c r="M123" s="68"/>
      <c r="N123" s="364"/>
      <c r="O123" s="364"/>
      <c r="P123" s="216">
        <v>0</v>
      </c>
      <c r="Q123" s="216">
        <v>1188003.1499999999</v>
      </c>
      <c r="R123" s="68" t="s">
        <v>638</v>
      </c>
      <c r="S123" s="366"/>
      <c r="T123" s="278"/>
    </row>
    <row r="124" spans="1:20" ht="51">
      <c r="A124" s="192" t="s">
        <v>550</v>
      </c>
      <c r="B124" s="68"/>
      <c r="C124" s="214" t="s">
        <v>589</v>
      </c>
      <c r="D124" s="215">
        <v>44952</v>
      </c>
      <c r="E124" s="192" t="s">
        <v>1707</v>
      </c>
      <c r="F124" s="192" t="s">
        <v>3</v>
      </c>
      <c r="G124" s="192">
        <v>2087608</v>
      </c>
      <c r="H124" s="68"/>
      <c r="I124" s="198" t="s">
        <v>2017</v>
      </c>
      <c r="J124" s="68"/>
      <c r="K124" s="68"/>
      <c r="L124" s="68"/>
      <c r="M124" s="68"/>
      <c r="N124" s="364"/>
      <c r="O124" s="364"/>
      <c r="P124" s="216">
        <v>0</v>
      </c>
      <c r="Q124" s="216">
        <v>456.58</v>
      </c>
      <c r="R124" s="68" t="s">
        <v>638</v>
      </c>
      <c r="S124" s="366"/>
      <c r="T124" s="278"/>
    </row>
    <row r="125" spans="1:20" ht="63.75">
      <c r="A125" s="192" t="s">
        <v>550</v>
      </c>
      <c r="B125" s="68"/>
      <c r="C125" s="214" t="s">
        <v>589</v>
      </c>
      <c r="D125" s="215">
        <v>44953</v>
      </c>
      <c r="E125" s="192" t="s">
        <v>1708</v>
      </c>
      <c r="F125" s="192" t="s">
        <v>3</v>
      </c>
      <c r="G125" s="192">
        <v>2087890</v>
      </c>
      <c r="H125" s="68"/>
      <c r="I125" s="198" t="s">
        <v>2018</v>
      </c>
      <c r="J125" s="68"/>
      <c r="K125" s="68"/>
      <c r="L125" s="68"/>
      <c r="M125" s="68"/>
      <c r="N125" s="364"/>
      <c r="O125" s="364"/>
      <c r="P125" s="216">
        <v>0</v>
      </c>
      <c r="Q125" s="216">
        <v>14.36</v>
      </c>
      <c r="R125" s="68" t="s">
        <v>638</v>
      </c>
      <c r="S125" s="366"/>
      <c r="T125" s="278"/>
    </row>
    <row r="126" spans="1:20" ht="38.25">
      <c r="A126" s="192" t="s">
        <v>550</v>
      </c>
      <c r="B126" s="68"/>
      <c r="C126" s="214" t="s">
        <v>589</v>
      </c>
      <c r="D126" s="215">
        <v>44953</v>
      </c>
      <c r="E126" s="192" t="s">
        <v>1709</v>
      </c>
      <c r="F126" s="192" t="s">
        <v>3</v>
      </c>
      <c r="G126" s="192">
        <v>2087922</v>
      </c>
      <c r="H126" s="68"/>
      <c r="I126" s="198" t="s">
        <v>2019</v>
      </c>
      <c r="J126" s="68"/>
      <c r="K126" s="68"/>
      <c r="L126" s="68"/>
      <c r="M126" s="68"/>
      <c r="N126" s="364"/>
      <c r="O126" s="364"/>
      <c r="P126" s="216">
        <v>0</v>
      </c>
      <c r="Q126" s="216">
        <v>1500</v>
      </c>
      <c r="R126" s="68" t="s">
        <v>638</v>
      </c>
      <c r="S126" s="366"/>
      <c r="T126" s="278"/>
    </row>
    <row r="127" spans="1:20" ht="51">
      <c r="A127" s="192">
        <v>291</v>
      </c>
      <c r="B127" s="68"/>
      <c r="C127" s="214" t="s">
        <v>119</v>
      </c>
      <c r="D127" s="215">
        <v>44953</v>
      </c>
      <c r="E127" s="192" t="s">
        <v>1710</v>
      </c>
      <c r="F127" s="192" t="s">
        <v>3</v>
      </c>
      <c r="G127" s="192">
        <v>2087987</v>
      </c>
      <c r="H127" s="68"/>
      <c r="I127" s="198" t="s">
        <v>2020</v>
      </c>
      <c r="J127" s="68"/>
      <c r="K127" s="68"/>
      <c r="L127" s="68"/>
      <c r="M127" s="68"/>
      <c r="N127" s="364"/>
      <c r="O127" s="364"/>
      <c r="P127" s="216">
        <v>0</v>
      </c>
      <c r="Q127" s="216">
        <v>70</v>
      </c>
      <c r="R127" s="68" t="s">
        <v>638</v>
      </c>
      <c r="S127" s="366"/>
      <c r="T127" s="278"/>
    </row>
    <row r="128" spans="1:20" ht="63.75">
      <c r="A128" s="192" t="s">
        <v>550</v>
      </c>
      <c r="B128" s="68"/>
      <c r="C128" s="214" t="s">
        <v>589</v>
      </c>
      <c r="D128" s="215">
        <v>44953</v>
      </c>
      <c r="E128" s="192" t="s">
        <v>1711</v>
      </c>
      <c r="F128" s="192" t="s">
        <v>3</v>
      </c>
      <c r="G128" s="192">
        <v>2087998</v>
      </c>
      <c r="H128" s="68"/>
      <c r="I128" s="198" t="s">
        <v>2021</v>
      </c>
      <c r="J128" s="68"/>
      <c r="K128" s="68"/>
      <c r="L128" s="68"/>
      <c r="M128" s="68"/>
      <c r="N128" s="364"/>
      <c r="O128" s="364"/>
      <c r="P128" s="216">
        <v>0</v>
      </c>
      <c r="Q128" s="216">
        <v>1105.0999999999999</v>
      </c>
      <c r="R128" s="68" t="s">
        <v>638</v>
      </c>
      <c r="S128" s="366"/>
      <c r="T128" s="278"/>
    </row>
    <row r="129" spans="1:20" ht="38.25">
      <c r="A129" s="192">
        <v>251</v>
      </c>
      <c r="B129" s="68"/>
      <c r="C129" s="214" t="s">
        <v>103</v>
      </c>
      <c r="D129" s="215">
        <v>44953</v>
      </c>
      <c r="E129" s="192" t="s">
        <v>1712</v>
      </c>
      <c r="F129" s="192" t="s">
        <v>3</v>
      </c>
      <c r="G129" s="192">
        <v>2088059</v>
      </c>
      <c r="H129" s="68"/>
      <c r="I129" s="198" t="s">
        <v>2022</v>
      </c>
      <c r="J129" s="68"/>
      <c r="K129" s="68"/>
      <c r="L129" s="68"/>
      <c r="M129" s="68"/>
      <c r="N129" s="364"/>
      <c r="O129" s="364"/>
      <c r="P129" s="216">
        <v>0</v>
      </c>
      <c r="Q129" s="216">
        <v>1600</v>
      </c>
      <c r="R129" s="68" t="s">
        <v>638</v>
      </c>
      <c r="S129" s="366"/>
      <c r="T129" s="278"/>
    </row>
    <row r="130" spans="1:20" ht="51">
      <c r="A130" s="192" t="s">
        <v>550</v>
      </c>
      <c r="B130" s="68"/>
      <c r="C130" s="214" t="s">
        <v>589</v>
      </c>
      <c r="D130" s="215">
        <v>44953</v>
      </c>
      <c r="E130" s="192" t="s">
        <v>1713</v>
      </c>
      <c r="F130" s="192" t="s">
        <v>3</v>
      </c>
      <c r="G130" s="192">
        <v>2088088</v>
      </c>
      <c r="H130" s="68"/>
      <c r="I130" s="198" t="s">
        <v>2023</v>
      </c>
      <c r="J130" s="68"/>
      <c r="K130" s="68"/>
      <c r="L130" s="68"/>
      <c r="M130" s="68"/>
      <c r="N130" s="364"/>
      <c r="O130" s="364"/>
      <c r="P130" s="216">
        <v>0</v>
      </c>
      <c r="Q130" s="216">
        <v>36</v>
      </c>
      <c r="R130" s="68" t="s">
        <v>638</v>
      </c>
      <c r="S130" s="366"/>
      <c r="T130" s="278"/>
    </row>
    <row r="131" spans="1:20" ht="51">
      <c r="A131" s="192" t="s">
        <v>550</v>
      </c>
      <c r="B131" s="68"/>
      <c r="C131" s="214" t="s">
        <v>589</v>
      </c>
      <c r="D131" s="215">
        <v>44956</v>
      </c>
      <c r="E131" s="192" t="s">
        <v>1714</v>
      </c>
      <c r="F131" s="192" t="s">
        <v>3</v>
      </c>
      <c r="G131" s="192">
        <v>2088313</v>
      </c>
      <c r="H131" s="68"/>
      <c r="I131" s="198" t="s">
        <v>1429</v>
      </c>
      <c r="J131" s="68"/>
      <c r="K131" s="68"/>
      <c r="L131" s="68"/>
      <c r="M131" s="68"/>
      <c r="N131" s="364"/>
      <c r="O131" s="364"/>
      <c r="P131" s="216">
        <v>0</v>
      </c>
      <c r="Q131" s="216">
        <v>200</v>
      </c>
      <c r="R131" s="68" t="s">
        <v>638</v>
      </c>
      <c r="S131" s="366"/>
      <c r="T131" s="278"/>
    </row>
    <row r="132" spans="1:20" ht="51">
      <c r="A132" s="192" t="s">
        <v>550</v>
      </c>
      <c r="B132" s="68"/>
      <c r="C132" s="214" t="s">
        <v>589</v>
      </c>
      <c r="D132" s="215">
        <v>44956</v>
      </c>
      <c r="E132" s="192" t="s">
        <v>1715</v>
      </c>
      <c r="F132" s="192" t="s">
        <v>3</v>
      </c>
      <c r="G132" s="192">
        <v>2088431</v>
      </c>
      <c r="H132" s="68"/>
      <c r="I132" s="198" t="s">
        <v>2025</v>
      </c>
      <c r="J132" s="68"/>
      <c r="K132" s="68"/>
      <c r="L132" s="68"/>
      <c r="M132" s="68"/>
      <c r="N132" s="364"/>
      <c r="O132" s="364"/>
      <c r="P132" s="216">
        <v>0</v>
      </c>
      <c r="Q132" s="216">
        <v>18</v>
      </c>
      <c r="R132" s="68" t="s">
        <v>638</v>
      </c>
      <c r="S132" s="366"/>
      <c r="T132" s="278"/>
    </row>
    <row r="133" spans="1:20" ht="51">
      <c r="A133" s="192" t="s">
        <v>550</v>
      </c>
      <c r="B133" s="68"/>
      <c r="C133" s="214" t="s">
        <v>589</v>
      </c>
      <c r="D133" s="215">
        <v>44956</v>
      </c>
      <c r="E133" s="192" t="s">
        <v>1716</v>
      </c>
      <c r="F133" s="192" t="s">
        <v>3</v>
      </c>
      <c r="G133" s="192">
        <v>2088437</v>
      </c>
      <c r="H133" s="68"/>
      <c r="I133" s="198" t="s">
        <v>2026</v>
      </c>
      <c r="J133" s="68"/>
      <c r="K133" s="68"/>
      <c r="L133" s="68"/>
      <c r="M133" s="68"/>
      <c r="N133" s="364"/>
      <c r="O133" s="364"/>
      <c r="P133" s="216">
        <v>0</v>
      </c>
      <c r="Q133" s="216">
        <v>72</v>
      </c>
      <c r="R133" s="68" t="s">
        <v>638</v>
      </c>
      <c r="S133" s="366"/>
      <c r="T133" s="278"/>
    </row>
    <row r="134" spans="1:20" ht="51">
      <c r="A134" s="192">
        <v>132</v>
      </c>
      <c r="B134" s="68"/>
      <c r="C134" s="214" t="s">
        <v>59</v>
      </c>
      <c r="D134" s="215">
        <v>44956</v>
      </c>
      <c r="E134" s="192" t="s">
        <v>1717</v>
      </c>
      <c r="F134" s="192" t="s">
        <v>3</v>
      </c>
      <c r="G134" s="192">
        <v>2088336</v>
      </c>
      <c r="H134" s="68"/>
      <c r="I134" s="198" t="s">
        <v>2027</v>
      </c>
      <c r="J134" s="68"/>
      <c r="K134" s="68"/>
      <c r="L134" s="68"/>
      <c r="M134" s="68"/>
      <c r="N134" s="364"/>
      <c r="O134" s="364"/>
      <c r="P134" s="216">
        <v>0</v>
      </c>
      <c r="Q134" s="216">
        <v>222</v>
      </c>
      <c r="R134" s="68" t="s">
        <v>638</v>
      </c>
      <c r="S134" s="366"/>
      <c r="T134" s="278"/>
    </row>
    <row r="135" spans="1:20" ht="51">
      <c r="A135" s="192" t="s">
        <v>550</v>
      </c>
      <c r="B135" s="68"/>
      <c r="C135" s="214" t="s">
        <v>589</v>
      </c>
      <c r="D135" s="215">
        <v>44957</v>
      </c>
      <c r="E135" s="192" t="s">
        <v>1718</v>
      </c>
      <c r="F135" s="192" t="s">
        <v>3</v>
      </c>
      <c r="G135" s="192">
        <v>2088593</v>
      </c>
      <c r="H135" s="68"/>
      <c r="I135" s="198" t="s">
        <v>2028</v>
      </c>
      <c r="J135" s="68"/>
      <c r="K135" s="68"/>
      <c r="L135" s="68"/>
      <c r="M135" s="68"/>
      <c r="N135" s="364"/>
      <c r="O135" s="364"/>
      <c r="P135" s="216">
        <v>0</v>
      </c>
      <c r="Q135" s="216">
        <v>1609.18</v>
      </c>
      <c r="R135" s="68" t="s">
        <v>638</v>
      </c>
      <c r="S135" s="366"/>
      <c r="T135" s="278"/>
    </row>
    <row r="136" spans="1:20" ht="51">
      <c r="A136" s="192" t="s">
        <v>550</v>
      </c>
      <c r="B136" s="68"/>
      <c r="C136" s="214" t="s">
        <v>589</v>
      </c>
      <c r="D136" s="215">
        <v>44957</v>
      </c>
      <c r="E136" s="192" t="s">
        <v>1719</v>
      </c>
      <c r="F136" s="192" t="s">
        <v>3</v>
      </c>
      <c r="G136" s="192">
        <v>2088657</v>
      </c>
      <c r="H136" s="68"/>
      <c r="I136" s="198" t="s">
        <v>2029</v>
      </c>
      <c r="J136" s="68"/>
      <c r="K136" s="68"/>
      <c r="L136" s="68"/>
      <c r="M136" s="68"/>
      <c r="N136" s="364"/>
      <c r="O136" s="364"/>
      <c r="P136" s="216">
        <v>0</v>
      </c>
      <c r="Q136" s="216">
        <v>7209.5</v>
      </c>
      <c r="R136" s="68" t="s">
        <v>638</v>
      </c>
      <c r="S136" s="366"/>
      <c r="T136" s="278"/>
    </row>
    <row r="137" spans="1:20" ht="51">
      <c r="A137" s="192" t="s">
        <v>550</v>
      </c>
      <c r="B137" s="68"/>
      <c r="C137" s="214" t="s">
        <v>589</v>
      </c>
      <c r="D137" s="215">
        <v>44957</v>
      </c>
      <c r="E137" s="192" t="s">
        <v>1720</v>
      </c>
      <c r="F137" s="192" t="s">
        <v>3</v>
      </c>
      <c r="G137" s="192">
        <v>2088709</v>
      </c>
      <c r="H137" s="68"/>
      <c r="I137" s="198" t="s">
        <v>2030</v>
      </c>
      <c r="J137" s="68"/>
      <c r="K137" s="68"/>
      <c r="L137" s="68"/>
      <c r="M137" s="68"/>
      <c r="N137" s="364"/>
      <c r="O137" s="364"/>
      <c r="P137" s="216">
        <v>0</v>
      </c>
      <c r="Q137" s="216">
        <v>0.13</v>
      </c>
      <c r="R137" s="68" t="s">
        <v>638</v>
      </c>
      <c r="S137" s="366"/>
      <c r="T137" s="278"/>
    </row>
    <row r="138" spans="1:20" ht="51">
      <c r="A138" s="192">
        <v>650</v>
      </c>
      <c r="B138" s="68"/>
      <c r="C138" s="214" t="s">
        <v>175</v>
      </c>
      <c r="D138" s="215">
        <v>44957</v>
      </c>
      <c r="E138" s="192" t="s">
        <v>1721</v>
      </c>
      <c r="F138" s="192" t="s">
        <v>3</v>
      </c>
      <c r="G138" s="192">
        <v>2088720</v>
      </c>
      <c r="H138" s="68"/>
      <c r="I138" s="198" t="s">
        <v>2031</v>
      </c>
      <c r="J138" s="68"/>
      <c r="K138" s="68"/>
      <c r="L138" s="68"/>
      <c r="M138" s="68"/>
      <c r="N138" s="364"/>
      <c r="O138" s="364"/>
      <c r="P138" s="216">
        <v>0</v>
      </c>
      <c r="Q138" s="216">
        <v>1080</v>
      </c>
      <c r="R138" s="68" t="s">
        <v>638</v>
      </c>
      <c r="S138" s="366"/>
      <c r="T138" s="278"/>
    </row>
    <row r="139" spans="1:20" ht="51">
      <c r="A139" s="192">
        <v>15</v>
      </c>
      <c r="B139" s="68"/>
      <c r="C139" s="214" t="s">
        <v>39</v>
      </c>
      <c r="D139" s="215">
        <v>44957</v>
      </c>
      <c r="E139" s="192" t="s">
        <v>1722</v>
      </c>
      <c r="F139" s="192" t="s">
        <v>3</v>
      </c>
      <c r="G139" s="192">
        <v>2088810</v>
      </c>
      <c r="H139" s="68"/>
      <c r="I139" s="198" t="s">
        <v>2032</v>
      </c>
      <c r="J139" s="68"/>
      <c r="K139" s="68"/>
      <c r="L139" s="68"/>
      <c r="M139" s="68"/>
      <c r="N139" s="364"/>
      <c r="O139" s="364"/>
      <c r="P139" s="216">
        <v>0</v>
      </c>
      <c r="Q139" s="216">
        <v>296.73</v>
      </c>
      <c r="R139" s="68" t="s">
        <v>638</v>
      </c>
      <c r="S139" s="366"/>
      <c r="T139" s="278"/>
    </row>
    <row r="140" spans="1:20" ht="51">
      <c r="A140" s="192">
        <v>15</v>
      </c>
      <c r="B140" s="68"/>
      <c r="C140" s="214" t="s">
        <v>39</v>
      </c>
      <c r="D140" s="215">
        <v>44957</v>
      </c>
      <c r="E140" s="192" t="s">
        <v>1723</v>
      </c>
      <c r="F140" s="192" t="s">
        <v>3</v>
      </c>
      <c r="G140" s="192">
        <v>2088811</v>
      </c>
      <c r="H140" s="68"/>
      <c r="I140" s="198" t="s">
        <v>2033</v>
      </c>
      <c r="J140" s="68"/>
      <c r="K140" s="68"/>
      <c r="L140" s="68"/>
      <c r="M140" s="68"/>
      <c r="N140" s="364"/>
      <c r="O140" s="364"/>
      <c r="P140" s="216">
        <v>0</v>
      </c>
      <c r="Q140" s="216">
        <v>114.51</v>
      </c>
      <c r="R140" s="68" t="s">
        <v>638</v>
      </c>
      <c r="S140" s="366"/>
      <c r="T140" s="278"/>
    </row>
    <row r="141" spans="1:20" ht="51">
      <c r="A141" s="192">
        <v>417</v>
      </c>
      <c r="B141" s="68"/>
      <c r="C141" s="214" t="s">
        <v>147</v>
      </c>
      <c r="D141" s="215">
        <v>44957</v>
      </c>
      <c r="E141" s="192" t="s">
        <v>1724</v>
      </c>
      <c r="F141" s="192" t="s">
        <v>3</v>
      </c>
      <c r="G141" s="192">
        <v>2088638</v>
      </c>
      <c r="H141" s="68"/>
      <c r="I141" s="198" t="s">
        <v>2034</v>
      </c>
      <c r="J141" s="68"/>
      <c r="K141" s="68"/>
      <c r="L141" s="68"/>
      <c r="M141" s="68"/>
      <c r="N141" s="364"/>
      <c r="O141" s="364"/>
      <c r="P141" s="216">
        <v>0</v>
      </c>
      <c r="Q141" s="216">
        <v>12790.75</v>
      </c>
      <c r="R141" s="68" t="s">
        <v>638</v>
      </c>
      <c r="S141" s="366"/>
      <c r="T141" s="278"/>
    </row>
    <row r="142" spans="1:20" ht="51">
      <c r="A142" s="192" t="s">
        <v>541</v>
      </c>
      <c r="B142" s="68"/>
      <c r="C142" s="214" t="s">
        <v>590</v>
      </c>
      <c r="D142" s="215">
        <v>44957</v>
      </c>
      <c r="E142" s="192" t="s">
        <v>1725</v>
      </c>
      <c r="F142" s="192" t="s">
        <v>3</v>
      </c>
      <c r="G142" s="192">
        <v>2088644</v>
      </c>
      <c r="H142" s="68"/>
      <c r="I142" s="198" t="s">
        <v>2035</v>
      </c>
      <c r="J142" s="68"/>
      <c r="K142" s="68"/>
      <c r="L142" s="68"/>
      <c r="M142" s="68"/>
      <c r="N142" s="364"/>
      <c r="O142" s="364"/>
      <c r="P142" s="216">
        <v>0</v>
      </c>
      <c r="Q142" s="216">
        <v>654888.05000000005</v>
      </c>
      <c r="R142" s="68" t="s">
        <v>638</v>
      </c>
      <c r="S142" s="366"/>
      <c r="T142" s="278"/>
    </row>
    <row r="143" spans="1:20" ht="51">
      <c r="A143" s="192">
        <v>46</v>
      </c>
      <c r="B143" s="68"/>
      <c r="C143" s="214" t="s">
        <v>1380</v>
      </c>
      <c r="D143" s="215">
        <v>44957</v>
      </c>
      <c r="E143" s="192" t="s">
        <v>1726</v>
      </c>
      <c r="F143" s="192" t="s">
        <v>3</v>
      </c>
      <c r="G143" s="192">
        <v>2088696</v>
      </c>
      <c r="H143" s="68"/>
      <c r="I143" s="198" t="s">
        <v>2036</v>
      </c>
      <c r="J143" s="68"/>
      <c r="K143" s="68"/>
      <c r="L143" s="68"/>
      <c r="M143" s="68"/>
      <c r="N143" s="364"/>
      <c r="O143" s="364"/>
      <c r="P143" s="216">
        <v>0</v>
      </c>
      <c r="Q143" s="216">
        <v>750.83</v>
      </c>
      <c r="R143" s="68" t="s">
        <v>638</v>
      </c>
      <c r="S143" s="366"/>
      <c r="T143" s="278"/>
    </row>
    <row r="144" spans="1:20" ht="89.25">
      <c r="A144" s="192" t="s">
        <v>542</v>
      </c>
      <c r="B144" s="68"/>
      <c r="C144" s="214" t="s">
        <v>691</v>
      </c>
      <c r="D144" s="215">
        <v>44929</v>
      </c>
      <c r="E144" s="192" t="s">
        <v>1727</v>
      </c>
      <c r="F144" s="192" t="s">
        <v>12</v>
      </c>
      <c r="G144" s="192">
        <v>1051423</v>
      </c>
      <c r="H144" s="68"/>
      <c r="I144" s="198" t="s">
        <v>2037</v>
      </c>
      <c r="J144" s="68"/>
      <c r="K144" s="68"/>
      <c r="L144" s="68"/>
      <c r="M144" s="68"/>
      <c r="N144" s="364"/>
      <c r="O144" s="364"/>
      <c r="P144" s="216">
        <v>18486</v>
      </c>
      <c r="Q144" s="216">
        <v>0</v>
      </c>
      <c r="R144" s="68" t="s">
        <v>638</v>
      </c>
      <c r="S144" s="366"/>
      <c r="T144" s="278"/>
    </row>
    <row r="145" spans="1:20" ht="89.25">
      <c r="A145" s="192" t="s">
        <v>542</v>
      </c>
      <c r="B145" s="68"/>
      <c r="C145" s="214" t="s">
        <v>691</v>
      </c>
      <c r="D145" s="215">
        <v>44929</v>
      </c>
      <c r="E145" s="192" t="s">
        <v>1728</v>
      </c>
      <c r="F145" s="192" t="s">
        <v>10</v>
      </c>
      <c r="G145" s="192">
        <v>1051423</v>
      </c>
      <c r="H145" s="68"/>
      <c r="I145" s="198" t="s">
        <v>2038</v>
      </c>
      <c r="J145" s="68"/>
      <c r="K145" s="68"/>
      <c r="L145" s="68"/>
      <c r="M145" s="68"/>
      <c r="N145" s="364"/>
      <c r="O145" s="364"/>
      <c r="P145" s="216">
        <v>50</v>
      </c>
      <c r="Q145" s="216">
        <v>0</v>
      </c>
      <c r="R145" s="68" t="s">
        <v>638</v>
      </c>
      <c r="S145" s="366"/>
      <c r="T145" s="278"/>
    </row>
    <row r="146" spans="1:20" ht="51">
      <c r="A146" s="192" t="s">
        <v>541</v>
      </c>
      <c r="B146" s="68"/>
      <c r="C146" s="214" t="s">
        <v>590</v>
      </c>
      <c r="D146" s="215">
        <v>44930</v>
      </c>
      <c r="E146" s="192" t="s">
        <v>1731</v>
      </c>
      <c r="F146" s="192" t="s">
        <v>6</v>
      </c>
      <c r="G146" s="192">
        <v>1742322</v>
      </c>
      <c r="H146" s="68"/>
      <c r="I146" s="198" t="s">
        <v>2043</v>
      </c>
      <c r="J146" s="68"/>
      <c r="K146" s="68"/>
      <c r="L146" s="68"/>
      <c r="M146" s="68"/>
      <c r="N146" s="364"/>
      <c r="O146" s="364"/>
      <c r="P146" s="216">
        <v>0</v>
      </c>
      <c r="Q146" s="216">
        <v>283.52</v>
      </c>
      <c r="R146" s="68" t="s">
        <v>638</v>
      </c>
      <c r="S146" s="366"/>
      <c r="T146" s="278"/>
    </row>
    <row r="147" spans="1:20" ht="89.25">
      <c r="A147" s="192">
        <v>590</v>
      </c>
      <c r="B147" s="68"/>
      <c r="C147" s="214" t="s">
        <v>1287</v>
      </c>
      <c r="D147" s="215">
        <v>44930</v>
      </c>
      <c r="E147" s="192" t="s">
        <v>1732</v>
      </c>
      <c r="F147" s="192" t="s">
        <v>10</v>
      </c>
      <c r="G147" s="192">
        <v>1051506</v>
      </c>
      <c r="H147" s="68"/>
      <c r="I147" s="198" t="s">
        <v>2044</v>
      </c>
      <c r="J147" s="68"/>
      <c r="K147" s="68"/>
      <c r="L147" s="68"/>
      <c r="M147" s="68"/>
      <c r="N147" s="364"/>
      <c r="O147" s="364"/>
      <c r="P147" s="216">
        <v>883.76</v>
      </c>
      <c r="Q147" s="216">
        <v>0</v>
      </c>
      <c r="R147" s="68" t="s">
        <v>638</v>
      </c>
      <c r="S147" s="366"/>
      <c r="T147" s="278"/>
    </row>
    <row r="148" spans="1:20" ht="89.25">
      <c r="A148" s="192" t="s">
        <v>542</v>
      </c>
      <c r="B148" s="68"/>
      <c r="C148" s="214" t="s">
        <v>691</v>
      </c>
      <c r="D148" s="215">
        <v>44930</v>
      </c>
      <c r="E148" s="192" t="s">
        <v>1733</v>
      </c>
      <c r="F148" s="192" t="s">
        <v>12</v>
      </c>
      <c r="G148" s="192">
        <v>1051509</v>
      </c>
      <c r="H148" s="68"/>
      <c r="I148" s="198" t="s">
        <v>2045</v>
      </c>
      <c r="J148" s="68"/>
      <c r="K148" s="68"/>
      <c r="L148" s="68"/>
      <c r="M148" s="68"/>
      <c r="N148" s="364"/>
      <c r="O148" s="364"/>
      <c r="P148" s="216">
        <v>179725</v>
      </c>
      <c r="Q148" s="216">
        <v>0</v>
      </c>
      <c r="R148" s="68" t="s">
        <v>638</v>
      </c>
      <c r="S148" s="366"/>
      <c r="T148" s="278"/>
    </row>
    <row r="149" spans="1:20" ht="89.25">
      <c r="A149" s="192" t="s">
        <v>542</v>
      </c>
      <c r="B149" s="68"/>
      <c r="C149" s="214" t="s">
        <v>691</v>
      </c>
      <c r="D149" s="215">
        <v>44930</v>
      </c>
      <c r="E149" s="192" t="s">
        <v>1734</v>
      </c>
      <c r="F149" s="192" t="s">
        <v>10</v>
      </c>
      <c r="G149" s="192">
        <v>1051509</v>
      </c>
      <c r="H149" s="68"/>
      <c r="I149" s="198" t="s">
        <v>2046</v>
      </c>
      <c r="J149" s="68"/>
      <c r="K149" s="68"/>
      <c r="L149" s="68"/>
      <c r="M149" s="68"/>
      <c r="N149" s="364"/>
      <c r="O149" s="364"/>
      <c r="P149" s="216">
        <v>50</v>
      </c>
      <c r="Q149" s="216">
        <v>0</v>
      </c>
      <c r="R149" s="68" t="s">
        <v>638</v>
      </c>
      <c r="S149" s="366"/>
      <c r="T149" s="278"/>
    </row>
    <row r="150" spans="1:20" ht="76.5">
      <c r="A150" s="192" t="s">
        <v>542</v>
      </c>
      <c r="B150" s="68"/>
      <c r="C150" s="214" t="s">
        <v>691</v>
      </c>
      <c r="D150" s="215">
        <v>44931</v>
      </c>
      <c r="E150" s="192" t="s">
        <v>1735</v>
      </c>
      <c r="F150" s="192" t="s">
        <v>10</v>
      </c>
      <c r="G150" s="192">
        <v>1051565</v>
      </c>
      <c r="H150" s="68"/>
      <c r="I150" s="198" t="s">
        <v>2047</v>
      </c>
      <c r="J150" s="68"/>
      <c r="K150" s="68"/>
      <c r="L150" s="68"/>
      <c r="M150" s="68"/>
      <c r="N150" s="364"/>
      <c r="O150" s="364"/>
      <c r="P150" s="216">
        <v>50</v>
      </c>
      <c r="Q150" s="216">
        <v>0</v>
      </c>
      <c r="R150" s="68" t="s">
        <v>638</v>
      </c>
      <c r="S150" s="366"/>
      <c r="T150" s="278"/>
    </row>
    <row r="151" spans="1:20" ht="89.25">
      <c r="A151" s="192" t="s">
        <v>542</v>
      </c>
      <c r="B151" s="68"/>
      <c r="C151" s="214" t="s">
        <v>691</v>
      </c>
      <c r="D151" s="215">
        <v>44931</v>
      </c>
      <c r="E151" s="192" t="s">
        <v>1736</v>
      </c>
      <c r="F151" s="192" t="s">
        <v>12</v>
      </c>
      <c r="G151" s="192">
        <v>1051565</v>
      </c>
      <c r="H151" s="68"/>
      <c r="I151" s="198" t="s">
        <v>2048</v>
      </c>
      <c r="J151" s="68"/>
      <c r="K151" s="68"/>
      <c r="L151" s="68"/>
      <c r="M151" s="68"/>
      <c r="N151" s="364"/>
      <c r="O151" s="364"/>
      <c r="P151" s="216">
        <v>54</v>
      </c>
      <c r="Q151" s="216">
        <v>0</v>
      </c>
      <c r="R151" s="68" t="s">
        <v>638</v>
      </c>
      <c r="S151" s="366"/>
      <c r="T151" s="278"/>
    </row>
    <row r="152" spans="1:20" ht="102">
      <c r="A152" s="192" t="s">
        <v>542</v>
      </c>
      <c r="B152" s="68"/>
      <c r="C152" s="214" t="s">
        <v>691</v>
      </c>
      <c r="D152" s="215">
        <v>44932</v>
      </c>
      <c r="E152" s="192" t="s">
        <v>1737</v>
      </c>
      <c r="F152" s="192" t="s">
        <v>20</v>
      </c>
      <c r="G152" s="192">
        <v>1051602</v>
      </c>
      <c r="H152" s="68"/>
      <c r="I152" s="198" t="s">
        <v>2049</v>
      </c>
      <c r="J152" s="68"/>
      <c r="K152" s="68"/>
      <c r="L152" s="68"/>
      <c r="M152" s="68"/>
      <c r="N152" s="364"/>
      <c r="O152" s="364"/>
      <c r="P152" s="216">
        <v>38646716.109999999</v>
      </c>
      <c r="Q152" s="216">
        <v>0</v>
      </c>
      <c r="R152" s="68" t="s">
        <v>638</v>
      </c>
      <c r="S152" s="366"/>
      <c r="T152" s="278"/>
    </row>
    <row r="153" spans="1:20" ht="89.25">
      <c r="A153" s="192" t="s">
        <v>542</v>
      </c>
      <c r="B153" s="68"/>
      <c r="C153" s="214" t="s">
        <v>691</v>
      </c>
      <c r="D153" s="215">
        <v>44932</v>
      </c>
      <c r="E153" s="192" t="s">
        <v>1738</v>
      </c>
      <c r="F153" s="192" t="s">
        <v>12</v>
      </c>
      <c r="G153" s="192">
        <v>1051613</v>
      </c>
      <c r="H153" s="68"/>
      <c r="I153" s="198" t="s">
        <v>2050</v>
      </c>
      <c r="J153" s="68"/>
      <c r="K153" s="68"/>
      <c r="L153" s="68"/>
      <c r="M153" s="68"/>
      <c r="N153" s="364"/>
      <c r="O153" s="364"/>
      <c r="P153" s="216">
        <v>15405</v>
      </c>
      <c r="Q153" s="216">
        <v>0</v>
      </c>
      <c r="R153" s="68" t="s">
        <v>638</v>
      </c>
      <c r="S153" s="366"/>
      <c r="T153" s="278"/>
    </row>
    <row r="154" spans="1:20" ht="89.25">
      <c r="A154" s="192" t="s">
        <v>542</v>
      </c>
      <c r="B154" s="68"/>
      <c r="C154" s="214" t="s">
        <v>691</v>
      </c>
      <c r="D154" s="215">
        <v>44932</v>
      </c>
      <c r="E154" s="192" t="s">
        <v>1739</v>
      </c>
      <c r="F154" s="192" t="s">
        <v>10</v>
      </c>
      <c r="G154" s="192">
        <v>1051613</v>
      </c>
      <c r="H154" s="68"/>
      <c r="I154" s="198" t="s">
        <v>2051</v>
      </c>
      <c r="J154" s="68"/>
      <c r="K154" s="68"/>
      <c r="L154" s="68"/>
      <c r="M154" s="68"/>
      <c r="N154" s="364"/>
      <c r="O154" s="364"/>
      <c r="P154" s="216">
        <v>50</v>
      </c>
      <c r="Q154" s="216">
        <v>0</v>
      </c>
      <c r="R154" s="68" t="s">
        <v>638</v>
      </c>
      <c r="S154" s="366"/>
      <c r="T154" s="278"/>
    </row>
    <row r="155" spans="1:20" ht="76.5">
      <c r="A155" s="192" t="s">
        <v>542</v>
      </c>
      <c r="B155" s="68"/>
      <c r="C155" s="214" t="s">
        <v>691</v>
      </c>
      <c r="D155" s="215">
        <v>44932</v>
      </c>
      <c r="E155" s="192" t="s">
        <v>1740</v>
      </c>
      <c r="F155" s="192" t="s">
        <v>10</v>
      </c>
      <c r="G155" s="192">
        <v>1051632</v>
      </c>
      <c r="H155" s="68"/>
      <c r="I155" s="198" t="s">
        <v>2052</v>
      </c>
      <c r="J155" s="68"/>
      <c r="K155" s="68"/>
      <c r="L155" s="68"/>
      <c r="M155" s="68"/>
      <c r="N155" s="364"/>
      <c r="O155" s="364"/>
      <c r="P155" s="216">
        <v>555000</v>
      </c>
      <c r="Q155" s="216">
        <v>0</v>
      </c>
      <c r="R155" s="68" t="s">
        <v>638</v>
      </c>
      <c r="S155" s="366"/>
      <c r="T155" s="278"/>
    </row>
    <row r="156" spans="1:20" ht="76.5">
      <c r="A156" s="192" t="s">
        <v>542</v>
      </c>
      <c r="B156" s="68"/>
      <c r="C156" s="214" t="s">
        <v>691</v>
      </c>
      <c r="D156" s="215">
        <v>44932</v>
      </c>
      <c r="E156" s="192" t="s">
        <v>1741</v>
      </c>
      <c r="F156" s="192" t="s">
        <v>6</v>
      </c>
      <c r="G156" s="192">
        <v>40</v>
      </c>
      <c r="H156" s="68"/>
      <c r="I156" s="198" t="s">
        <v>2053</v>
      </c>
      <c r="J156" s="68"/>
      <c r="K156" s="68"/>
      <c r="L156" s="68"/>
      <c r="M156" s="68"/>
      <c r="N156" s="364"/>
      <c r="O156" s="364"/>
      <c r="P156" s="216">
        <v>915663461.53999996</v>
      </c>
      <c r="Q156" s="216">
        <v>0</v>
      </c>
      <c r="R156" s="68" t="s">
        <v>638</v>
      </c>
      <c r="S156" s="366"/>
      <c r="T156" s="278"/>
    </row>
    <row r="157" spans="1:20" ht="51">
      <c r="A157" s="192" t="s">
        <v>541</v>
      </c>
      <c r="B157" s="68"/>
      <c r="C157" s="214" t="s">
        <v>590</v>
      </c>
      <c r="D157" s="215">
        <v>44935</v>
      </c>
      <c r="E157" s="192" t="s">
        <v>1742</v>
      </c>
      <c r="F157" s="192" t="s">
        <v>639</v>
      </c>
      <c r="G157" s="192">
        <v>5071782</v>
      </c>
      <c r="H157" s="68"/>
      <c r="I157" s="198" t="s">
        <v>2054</v>
      </c>
      <c r="J157" s="68"/>
      <c r="K157" s="68"/>
      <c r="L157" s="68"/>
      <c r="M157" s="68"/>
      <c r="N157" s="364"/>
      <c r="O157" s="364"/>
      <c r="P157" s="216">
        <v>0</v>
      </c>
      <c r="Q157" s="216">
        <v>350000000</v>
      </c>
      <c r="R157" s="68" t="s">
        <v>638</v>
      </c>
      <c r="S157" s="366"/>
      <c r="T157" s="278"/>
    </row>
    <row r="158" spans="1:20" ht="89.25">
      <c r="A158" s="192">
        <v>249</v>
      </c>
      <c r="B158" s="68"/>
      <c r="C158" s="214" t="s">
        <v>102</v>
      </c>
      <c r="D158" s="215">
        <v>44935</v>
      </c>
      <c r="E158" s="192" t="s">
        <v>1743</v>
      </c>
      <c r="F158" s="192" t="s">
        <v>6</v>
      </c>
      <c r="G158" s="192">
        <v>1051649</v>
      </c>
      <c r="H158" s="68"/>
      <c r="I158" s="198" t="s">
        <v>2055</v>
      </c>
      <c r="J158" s="68"/>
      <c r="K158" s="68"/>
      <c r="L158" s="68"/>
      <c r="M158" s="68"/>
      <c r="N158" s="364"/>
      <c r="O158" s="364"/>
      <c r="P158" s="216">
        <v>0</v>
      </c>
      <c r="Q158" s="216">
        <v>14181.27</v>
      </c>
      <c r="R158" s="68" t="s">
        <v>638</v>
      </c>
      <c r="S158" s="366"/>
      <c r="T158" s="278"/>
    </row>
    <row r="159" spans="1:20" ht="89.25">
      <c r="A159" s="192">
        <v>291</v>
      </c>
      <c r="B159" s="68"/>
      <c r="C159" s="214" t="s">
        <v>119</v>
      </c>
      <c r="D159" s="215">
        <v>44935</v>
      </c>
      <c r="E159" s="192" t="s">
        <v>1744</v>
      </c>
      <c r="F159" s="192" t="s">
        <v>10</v>
      </c>
      <c r="G159" s="192">
        <v>1051650</v>
      </c>
      <c r="H159" s="68"/>
      <c r="I159" s="198" t="s">
        <v>2056</v>
      </c>
      <c r="J159" s="68"/>
      <c r="K159" s="68"/>
      <c r="L159" s="68"/>
      <c r="M159" s="68"/>
      <c r="N159" s="364"/>
      <c r="O159" s="364"/>
      <c r="P159" s="216">
        <v>270</v>
      </c>
      <c r="Q159" s="216">
        <v>0</v>
      </c>
      <c r="R159" s="68" t="s">
        <v>638</v>
      </c>
      <c r="S159" s="366"/>
      <c r="T159" s="278"/>
    </row>
    <row r="160" spans="1:20" ht="89.25">
      <c r="A160" s="192" t="s">
        <v>542</v>
      </c>
      <c r="B160" s="68"/>
      <c r="C160" s="214" t="s">
        <v>691</v>
      </c>
      <c r="D160" s="215">
        <v>44935</v>
      </c>
      <c r="E160" s="192" t="s">
        <v>1745</v>
      </c>
      <c r="F160" s="192" t="s">
        <v>10</v>
      </c>
      <c r="G160" s="192">
        <v>1051685</v>
      </c>
      <c r="H160" s="68"/>
      <c r="I160" s="198" t="s">
        <v>2057</v>
      </c>
      <c r="J160" s="68"/>
      <c r="K160" s="68"/>
      <c r="L160" s="68"/>
      <c r="M160" s="68"/>
      <c r="N160" s="364"/>
      <c r="O160" s="364"/>
      <c r="P160" s="216">
        <v>50</v>
      </c>
      <c r="Q160" s="216">
        <v>0</v>
      </c>
      <c r="R160" s="68" t="s">
        <v>638</v>
      </c>
      <c r="S160" s="366"/>
      <c r="T160" s="278"/>
    </row>
    <row r="161" spans="1:20" ht="89.25">
      <c r="A161" s="192" t="s">
        <v>542</v>
      </c>
      <c r="B161" s="68"/>
      <c r="C161" s="214" t="s">
        <v>691</v>
      </c>
      <c r="D161" s="215">
        <v>44935</v>
      </c>
      <c r="E161" s="192" t="s">
        <v>1746</v>
      </c>
      <c r="F161" s="192" t="s">
        <v>12</v>
      </c>
      <c r="G161" s="192">
        <v>1051685</v>
      </c>
      <c r="H161" s="68"/>
      <c r="I161" s="198" t="s">
        <v>2058</v>
      </c>
      <c r="J161" s="68"/>
      <c r="K161" s="68"/>
      <c r="L161" s="68"/>
      <c r="M161" s="68"/>
      <c r="N161" s="364"/>
      <c r="O161" s="364"/>
      <c r="P161" s="216">
        <v>71890</v>
      </c>
      <c r="Q161" s="216">
        <v>0</v>
      </c>
      <c r="R161" s="68" t="s">
        <v>638</v>
      </c>
      <c r="S161" s="366"/>
      <c r="T161" s="278"/>
    </row>
    <row r="162" spans="1:20" ht="89.25">
      <c r="A162" s="192" t="s">
        <v>541</v>
      </c>
      <c r="B162" s="68"/>
      <c r="C162" s="214" t="s">
        <v>590</v>
      </c>
      <c r="D162" s="215">
        <v>44935</v>
      </c>
      <c r="E162" s="192" t="s">
        <v>1747</v>
      </c>
      <c r="F162" s="192" t="s">
        <v>6</v>
      </c>
      <c r="G162" s="192">
        <v>11</v>
      </c>
      <c r="H162" s="68"/>
      <c r="I162" s="198" t="s">
        <v>2059</v>
      </c>
      <c r="J162" s="68"/>
      <c r="K162" s="68"/>
      <c r="L162" s="68"/>
      <c r="M162" s="68"/>
      <c r="N162" s="364"/>
      <c r="O162" s="364"/>
      <c r="P162" s="216">
        <v>0</v>
      </c>
      <c r="Q162" s="216">
        <v>6481.87</v>
      </c>
      <c r="R162" s="68" t="s">
        <v>638</v>
      </c>
      <c r="S162" s="366"/>
      <c r="T162" s="278"/>
    </row>
    <row r="163" spans="1:20" ht="102">
      <c r="A163" s="192">
        <v>41</v>
      </c>
      <c r="B163" s="68"/>
      <c r="C163" s="214" t="s">
        <v>44</v>
      </c>
      <c r="D163" s="215">
        <v>44936</v>
      </c>
      <c r="E163" s="192" t="s">
        <v>1748</v>
      </c>
      <c r="F163" s="192" t="s">
        <v>639</v>
      </c>
      <c r="G163" s="192">
        <v>5070957</v>
      </c>
      <c r="H163" s="68"/>
      <c r="I163" s="198" t="s">
        <v>2060</v>
      </c>
      <c r="J163" s="68"/>
      <c r="K163" s="68"/>
      <c r="L163" s="68"/>
      <c r="M163" s="68"/>
      <c r="N163" s="364"/>
      <c r="O163" s="364"/>
      <c r="P163" s="216">
        <v>0</v>
      </c>
      <c r="Q163" s="216">
        <v>553487.81999999995</v>
      </c>
      <c r="R163" s="68" t="s">
        <v>638</v>
      </c>
      <c r="S163" s="366"/>
      <c r="T163" s="278"/>
    </row>
    <row r="164" spans="1:20" ht="76.5">
      <c r="A164" s="192" t="s">
        <v>544</v>
      </c>
      <c r="B164" s="68"/>
      <c r="C164" s="214" t="s">
        <v>683</v>
      </c>
      <c r="D164" s="215">
        <v>44936</v>
      </c>
      <c r="E164" s="192" t="s">
        <v>1749</v>
      </c>
      <c r="F164" s="192" t="s">
        <v>6</v>
      </c>
      <c r="G164" s="192">
        <v>1745069</v>
      </c>
      <c r="H164" s="68"/>
      <c r="I164" s="198" t="s">
        <v>2061</v>
      </c>
      <c r="J164" s="68"/>
      <c r="K164" s="68"/>
      <c r="L164" s="68"/>
      <c r="M164" s="68"/>
      <c r="N164" s="364"/>
      <c r="O164" s="364"/>
      <c r="P164" s="216">
        <v>0</v>
      </c>
      <c r="Q164" s="216">
        <v>371413</v>
      </c>
      <c r="R164" s="68" t="s">
        <v>638</v>
      </c>
      <c r="S164" s="366"/>
      <c r="T164" s="278"/>
    </row>
    <row r="165" spans="1:20" ht="89.25">
      <c r="A165" s="192">
        <v>132</v>
      </c>
      <c r="B165" s="68"/>
      <c r="C165" s="214" t="s">
        <v>59</v>
      </c>
      <c r="D165" s="215">
        <v>44936</v>
      </c>
      <c r="E165" s="192" t="s">
        <v>1750</v>
      </c>
      <c r="F165" s="192" t="s">
        <v>10</v>
      </c>
      <c r="G165" s="192">
        <v>1051730</v>
      </c>
      <c r="H165" s="68"/>
      <c r="I165" s="198" t="s">
        <v>2062</v>
      </c>
      <c r="J165" s="68"/>
      <c r="K165" s="68"/>
      <c r="L165" s="68"/>
      <c r="M165" s="68"/>
      <c r="N165" s="364"/>
      <c r="O165" s="364"/>
      <c r="P165" s="216">
        <v>1488.13</v>
      </c>
      <c r="Q165" s="216">
        <v>0</v>
      </c>
      <c r="R165" s="68" t="s">
        <v>638</v>
      </c>
      <c r="S165" s="366"/>
      <c r="T165" s="278"/>
    </row>
    <row r="166" spans="1:20" ht="76.5">
      <c r="A166" s="192">
        <v>46</v>
      </c>
      <c r="B166" s="68"/>
      <c r="C166" s="214" t="s">
        <v>1380</v>
      </c>
      <c r="D166" s="215">
        <v>44937</v>
      </c>
      <c r="E166" s="192" t="s">
        <v>1751</v>
      </c>
      <c r="F166" s="192" t="s">
        <v>12</v>
      </c>
      <c r="G166" s="192">
        <v>1051872</v>
      </c>
      <c r="H166" s="68"/>
      <c r="I166" s="198" t="s">
        <v>2063</v>
      </c>
      <c r="J166" s="68"/>
      <c r="K166" s="68"/>
      <c r="L166" s="68"/>
      <c r="M166" s="68"/>
      <c r="N166" s="364"/>
      <c r="O166" s="364"/>
      <c r="P166" s="216">
        <v>242.97</v>
      </c>
      <c r="Q166" s="216">
        <v>0</v>
      </c>
      <c r="R166" s="68" t="s">
        <v>638</v>
      </c>
      <c r="S166" s="366"/>
      <c r="T166" s="278"/>
    </row>
    <row r="167" spans="1:20" ht="76.5">
      <c r="A167" s="192">
        <v>46</v>
      </c>
      <c r="B167" s="68"/>
      <c r="C167" s="214" t="s">
        <v>1380</v>
      </c>
      <c r="D167" s="215">
        <v>44937</v>
      </c>
      <c r="E167" s="192" t="s">
        <v>1752</v>
      </c>
      <c r="F167" s="192" t="s">
        <v>10</v>
      </c>
      <c r="G167" s="192">
        <v>1051872</v>
      </c>
      <c r="H167" s="68"/>
      <c r="I167" s="198" t="s">
        <v>2064</v>
      </c>
      <c r="J167" s="68"/>
      <c r="K167" s="68"/>
      <c r="L167" s="68"/>
      <c r="M167" s="68"/>
      <c r="N167" s="364"/>
      <c r="O167" s="364"/>
      <c r="P167" s="216">
        <v>50</v>
      </c>
      <c r="Q167" s="216">
        <v>0</v>
      </c>
      <c r="R167" s="68" t="s">
        <v>638</v>
      </c>
      <c r="S167" s="366"/>
      <c r="T167" s="278"/>
    </row>
    <row r="168" spans="1:20" ht="63.75">
      <c r="A168" s="192" t="s">
        <v>544</v>
      </c>
      <c r="B168" s="68"/>
      <c r="C168" s="214" t="s">
        <v>683</v>
      </c>
      <c r="D168" s="215">
        <v>44938</v>
      </c>
      <c r="E168" s="192" t="s">
        <v>1753</v>
      </c>
      <c r="F168" s="192" t="s">
        <v>6</v>
      </c>
      <c r="G168" s="192">
        <v>1746164</v>
      </c>
      <c r="H168" s="68"/>
      <c r="I168" s="198" t="s">
        <v>2065</v>
      </c>
      <c r="J168" s="68"/>
      <c r="K168" s="68"/>
      <c r="L168" s="68"/>
      <c r="M168" s="68"/>
      <c r="N168" s="364"/>
      <c r="O168" s="364"/>
      <c r="P168" s="216">
        <v>0</v>
      </c>
      <c r="Q168" s="216">
        <v>489.8</v>
      </c>
      <c r="R168" s="68" t="s">
        <v>638</v>
      </c>
      <c r="S168" s="366"/>
      <c r="T168" s="278"/>
    </row>
    <row r="169" spans="1:20" ht="89.25">
      <c r="A169" s="192">
        <v>132</v>
      </c>
      <c r="B169" s="68"/>
      <c r="C169" s="214" t="s">
        <v>59</v>
      </c>
      <c r="D169" s="215">
        <v>44938</v>
      </c>
      <c r="E169" s="192" t="s">
        <v>1754</v>
      </c>
      <c r="F169" s="192" t="s">
        <v>10</v>
      </c>
      <c r="G169" s="192">
        <v>1051911</v>
      </c>
      <c r="H169" s="68"/>
      <c r="I169" s="198" t="s">
        <v>2066</v>
      </c>
      <c r="J169" s="68"/>
      <c r="K169" s="68"/>
      <c r="L169" s="68"/>
      <c r="M169" s="68"/>
      <c r="N169" s="364"/>
      <c r="O169" s="364"/>
      <c r="P169" s="216">
        <v>862.22</v>
      </c>
      <c r="Q169" s="216">
        <v>0</v>
      </c>
      <c r="R169" s="68" t="s">
        <v>638</v>
      </c>
      <c r="S169" s="366"/>
      <c r="T169" s="278"/>
    </row>
    <row r="170" spans="1:20" ht="89.25">
      <c r="A170" s="192">
        <v>132</v>
      </c>
      <c r="B170" s="68"/>
      <c r="C170" s="214" t="s">
        <v>59</v>
      </c>
      <c r="D170" s="215">
        <v>44943</v>
      </c>
      <c r="E170" s="192" t="s">
        <v>1755</v>
      </c>
      <c r="F170" s="192" t="s">
        <v>10</v>
      </c>
      <c r="G170" s="192">
        <v>1052389</v>
      </c>
      <c r="H170" s="68"/>
      <c r="I170" s="198" t="s">
        <v>2067</v>
      </c>
      <c r="J170" s="68"/>
      <c r="K170" s="68"/>
      <c r="L170" s="68"/>
      <c r="M170" s="68"/>
      <c r="N170" s="364"/>
      <c r="O170" s="364"/>
      <c r="P170" s="216">
        <v>1029.1300000000001</v>
      </c>
      <c r="Q170" s="216">
        <v>0</v>
      </c>
      <c r="R170" s="68" t="s">
        <v>638</v>
      </c>
      <c r="S170" s="366"/>
      <c r="T170" s="278"/>
    </row>
    <row r="171" spans="1:20" ht="51">
      <c r="A171" s="192" t="s">
        <v>542</v>
      </c>
      <c r="B171" s="68"/>
      <c r="C171" s="214" t="s">
        <v>691</v>
      </c>
      <c r="D171" s="215">
        <v>44943</v>
      </c>
      <c r="E171" s="192" t="s">
        <v>1756</v>
      </c>
      <c r="F171" s="192" t="s">
        <v>10</v>
      </c>
      <c r="G171" s="192">
        <v>16920</v>
      </c>
      <c r="H171" s="68"/>
      <c r="I171" s="198" t="s">
        <v>2068</v>
      </c>
      <c r="J171" s="68"/>
      <c r="K171" s="68"/>
      <c r="L171" s="68"/>
      <c r="M171" s="68"/>
      <c r="N171" s="364"/>
      <c r="O171" s="364"/>
      <c r="P171" s="216">
        <v>275.42</v>
      </c>
      <c r="Q171" s="216">
        <v>0</v>
      </c>
      <c r="R171" s="68" t="s">
        <v>638</v>
      </c>
      <c r="S171" s="366"/>
      <c r="T171" s="278"/>
    </row>
    <row r="172" spans="1:20" ht="51">
      <c r="A172" s="192" t="s">
        <v>542</v>
      </c>
      <c r="B172" s="68"/>
      <c r="C172" s="214" t="s">
        <v>691</v>
      </c>
      <c r="D172" s="215">
        <v>44943</v>
      </c>
      <c r="E172" s="192" t="s">
        <v>1757</v>
      </c>
      <c r="F172" s="192" t="s">
        <v>10</v>
      </c>
      <c r="G172" s="192">
        <v>16954</v>
      </c>
      <c r="H172" s="68"/>
      <c r="I172" s="198" t="s">
        <v>2069</v>
      </c>
      <c r="J172" s="68"/>
      <c r="K172" s="68"/>
      <c r="L172" s="68"/>
      <c r="M172" s="68"/>
      <c r="N172" s="364"/>
      <c r="O172" s="364"/>
      <c r="P172" s="216">
        <v>450.42</v>
      </c>
      <c r="Q172" s="216">
        <v>0</v>
      </c>
      <c r="R172" s="68" t="s">
        <v>638</v>
      </c>
      <c r="S172" s="366"/>
      <c r="T172" s="278"/>
    </row>
    <row r="173" spans="1:20" ht="76.5">
      <c r="A173" s="192">
        <v>291</v>
      </c>
      <c r="B173" s="68"/>
      <c r="C173" s="214" t="s">
        <v>119</v>
      </c>
      <c r="D173" s="215">
        <v>44944</v>
      </c>
      <c r="E173" s="192" t="s">
        <v>1758</v>
      </c>
      <c r="F173" s="192" t="s">
        <v>6</v>
      </c>
      <c r="G173" s="192">
        <v>1052512</v>
      </c>
      <c r="H173" s="68"/>
      <c r="I173" s="198" t="s">
        <v>2070</v>
      </c>
      <c r="J173" s="68"/>
      <c r="K173" s="68"/>
      <c r="L173" s="68"/>
      <c r="M173" s="68"/>
      <c r="N173" s="364"/>
      <c r="O173" s="364"/>
      <c r="P173" s="216">
        <v>0</v>
      </c>
      <c r="Q173" s="216">
        <v>1290979.28</v>
      </c>
      <c r="R173" s="68" t="s">
        <v>638</v>
      </c>
      <c r="S173" s="366"/>
      <c r="T173" s="278"/>
    </row>
    <row r="174" spans="1:20" ht="76.5">
      <c r="A174" s="192">
        <v>291</v>
      </c>
      <c r="B174" s="68"/>
      <c r="C174" s="214" t="s">
        <v>119</v>
      </c>
      <c r="D174" s="215">
        <v>44944</v>
      </c>
      <c r="E174" s="192" t="s">
        <v>1759</v>
      </c>
      <c r="F174" s="192" t="s">
        <v>10</v>
      </c>
      <c r="G174" s="192">
        <v>1052514</v>
      </c>
      <c r="H174" s="68"/>
      <c r="I174" s="198" t="s">
        <v>2071</v>
      </c>
      <c r="J174" s="68"/>
      <c r="K174" s="68"/>
      <c r="L174" s="68"/>
      <c r="M174" s="68"/>
      <c r="N174" s="364"/>
      <c r="O174" s="364"/>
      <c r="P174" s="216">
        <v>50</v>
      </c>
      <c r="Q174" s="216">
        <v>0</v>
      </c>
      <c r="R174" s="68" t="s">
        <v>638</v>
      </c>
      <c r="S174" s="366"/>
      <c r="T174" s="278"/>
    </row>
    <row r="175" spans="1:20" ht="89.25">
      <c r="A175" s="192" t="s">
        <v>541</v>
      </c>
      <c r="B175" s="68"/>
      <c r="C175" s="214" t="s">
        <v>590</v>
      </c>
      <c r="D175" s="215">
        <v>44944</v>
      </c>
      <c r="E175" s="192" t="s">
        <v>1760</v>
      </c>
      <c r="F175" s="192" t="s">
        <v>6</v>
      </c>
      <c r="G175" s="192">
        <v>24</v>
      </c>
      <c r="H175" s="68"/>
      <c r="I175" s="198" t="s">
        <v>2072</v>
      </c>
      <c r="J175" s="68"/>
      <c r="K175" s="68"/>
      <c r="L175" s="68"/>
      <c r="M175" s="68"/>
      <c r="N175" s="364"/>
      <c r="O175" s="364"/>
      <c r="P175" s="216">
        <v>0</v>
      </c>
      <c r="Q175" s="216">
        <v>17026.330000000002</v>
      </c>
      <c r="R175" s="68" t="s">
        <v>638</v>
      </c>
      <c r="S175" s="366"/>
      <c r="T175" s="278"/>
    </row>
    <row r="176" spans="1:20" ht="51">
      <c r="A176" s="192" t="s">
        <v>541</v>
      </c>
      <c r="B176" s="68"/>
      <c r="C176" s="214" t="s">
        <v>590</v>
      </c>
      <c r="D176" s="215">
        <v>44945</v>
      </c>
      <c r="E176" s="192" t="s">
        <v>1761</v>
      </c>
      <c r="F176" s="192" t="s">
        <v>6</v>
      </c>
      <c r="G176" s="192">
        <v>1750116</v>
      </c>
      <c r="H176" s="68"/>
      <c r="I176" s="198" t="s">
        <v>2073</v>
      </c>
      <c r="J176" s="68"/>
      <c r="K176" s="68"/>
      <c r="L176" s="68"/>
      <c r="M176" s="68"/>
      <c r="N176" s="364"/>
      <c r="O176" s="364"/>
      <c r="P176" s="216">
        <v>0</v>
      </c>
      <c r="Q176" s="216">
        <v>279496.2</v>
      </c>
      <c r="R176" s="68" t="s">
        <v>638</v>
      </c>
      <c r="S176" s="366"/>
      <c r="T176" s="278"/>
    </row>
    <row r="177" spans="1:20" ht="63.75">
      <c r="A177" s="192">
        <v>132</v>
      </c>
      <c r="B177" s="68"/>
      <c r="C177" s="214" t="s">
        <v>59</v>
      </c>
      <c r="D177" s="215">
        <v>44945</v>
      </c>
      <c r="E177" s="192" t="s">
        <v>1762</v>
      </c>
      <c r="F177" s="192" t="s">
        <v>6</v>
      </c>
      <c r="G177" s="192">
        <v>2144792</v>
      </c>
      <c r="H177" s="68"/>
      <c r="I177" s="198" t="s">
        <v>2074</v>
      </c>
      <c r="J177" s="68"/>
      <c r="K177" s="68"/>
      <c r="L177" s="68"/>
      <c r="M177" s="68"/>
      <c r="N177" s="364"/>
      <c r="O177" s="364"/>
      <c r="P177" s="216">
        <v>0</v>
      </c>
      <c r="Q177" s="216">
        <v>52163.44</v>
      </c>
      <c r="R177" s="68" t="s">
        <v>638</v>
      </c>
      <c r="S177" s="366"/>
      <c r="T177" s="278"/>
    </row>
    <row r="178" spans="1:20" ht="63.75">
      <c r="A178" s="192">
        <v>132</v>
      </c>
      <c r="B178" s="68"/>
      <c r="C178" s="214" t="s">
        <v>59</v>
      </c>
      <c r="D178" s="215">
        <v>44945</v>
      </c>
      <c r="E178" s="192" t="s">
        <v>1763</v>
      </c>
      <c r="F178" s="192" t="s">
        <v>14</v>
      </c>
      <c r="G178" s="192">
        <v>2144793</v>
      </c>
      <c r="H178" s="68"/>
      <c r="I178" s="198" t="s">
        <v>2075</v>
      </c>
      <c r="J178" s="68"/>
      <c r="K178" s="68"/>
      <c r="L178" s="68"/>
      <c r="M178" s="68"/>
      <c r="N178" s="364"/>
      <c r="O178" s="364"/>
      <c r="P178" s="216">
        <v>50</v>
      </c>
      <c r="Q178" s="216">
        <v>0</v>
      </c>
      <c r="R178" s="68" t="s">
        <v>638</v>
      </c>
      <c r="S178" s="366"/>
      <c r="T178" s="278"/>
    </row>
    <row r="179" spans="1:20" ht="63.75">
      <c r="A179" s="192" t="s">
        <v>542</v>
      </c>
      <c r="B179" s="68"/>
      <c r="C179" s="214" t="s">
        <v>691</v>
      </c>
      <c r="D179" s="215">
        <v>44946</v>
      </c>
      <c r="E179" s="192" t="s">
        <v>1764</v>
      </c>
      <c r="F179" s="192" t="s">
        <v>10</v>
      </c>
      <c r="G179" s="192">
        <v>16976</v>
      </c>
      <c r="H179" s="68"/>
      <c r="I179" s="198" t="s">
        <v>2076</v>
      </c>
      <c r="J179" s="68"/>
      <c r="K179" s="68"/>
      <c r="L179" s="68"/>
      <c r="M179" s="68"/>
      <c r="N179" s="364"/>
      <c r="O179" s="364"/>
      <c r="P179" s="216">
        <v>25235.599999999999</v>
      </c>
      <c r="Q179" s="216">
        <v>0</v>
      </c>
      <c r="R179" s="68" t="s">
        <v>638</v>
      </c>
      <c r="S179" s="366"/>
      <c r="T179" s="278"/>
    </row>
    <row r="180" spans="1:20" ht="76.5">
      <c r="A180" s="192">
        <v>291</v>
      </c>
      <c r="B180" s="68"/>
      <c r="C180" s="214" t="s">
        <v>119</v>
      </c>
      <c r="D180" s="215">
        <v>44946</v>
      </c>
      <c r="E180" s="192" t="s">
        <v>1765</v>
      </c>
      <c r="F180" s="192" t="s">
        <v>10</v>
      </c>
      <c r="G180" s="192">
        <v>1052635</v>
      </c>
      <c r="H180" s="68"/>
      <c r="I180" s="198" t="s">
        <v>2077</v>
      </c>
      <c r="J180" s="68"/>
      <c r="K180" s="68"/>
      <c r="L180" s="68"/>
      <c r="M180" s="68"/>
      <c r="N180" s="364"/>
      <c r="O180" s="364"/>
      <c r="P180" s="216">
        <v>270</v>
      </c>
      <c r="Q180" s="216">
        <v>0</v>
      </c>
      <c r="R180" s="68" t="s">
        <v>638</v>
      </c>
      <c r="S180" s="366"/>
      <c r="T180" s="278"/>
    </row>
    <row r="181" spans="1:20" ht="89.25">
      <c r="A181" s="192">
        <v>590</v>
      </c>
      <c r="B181" s="68"/>
      <c r="C181" s="214" t="s">
        <v>1287</v>
      </c>
      <c r="D181" s="215">
        <v>44946</v>
      </c>
      <c r="E181" s="192" t="s">
        <v>1766</v>
      </c>
      <c r="F181" s="192" t="s">
        <v>10</v>
      </c>
      <c r="G181" s="192">
        <v>1052666</v>
      </c>
      <c r="H181" s="68"/>
      <c r="I181" s="198" t="s">
        <v>2078</v>
      </c>
      <c r="J181" s="68"/>
      <c r="K181" s="68"/>
      <c r="L181" s="68"/>
      <c r="M181" s="68"/>
      <c r="N181" s="364"/>
      <c r="O181" s="364"/>
      <c r="P181" s="216">
        <v>2839.21</v>
      </c>
      <c r="Q181" s="216">
        <v>0</v>
      </c>
      <c r="R181" s="68" t="s">
        <v>638</v>
      </c>
      <c r="S181" s="366"/>
      <c r="T181" s="278"/>
    </row>
    <row r="182" spans="1:20" ht="89.25">
      <c r="A182" s="192">
        <v>291</v>
      </c>
      <c r="B182" s="68"/>
      <c r="C182" s="214" t="s">
        <v>119</v>
      </c>
      <c r="D182" s="215">
        <v>44946</v>
      </c>
      <c r="E182" s="192" t="s">
        <v>1767</v>
      </c>
      <c r="F182" s="192" t="s">
        <v>10</v>
      </c>
      <c r="G182" s="192">
        <v>1052639</v>
      </c>
      <c r="H182" s="68"/>
      <c r="I182" s="198" t="s">
        <v>2079</v>
      </c>
      <c r="J182" s="68"/>
      <c r="K182" s="68"/>
      <c r="L182" s="68"/>
      <c r="M182" s="68"/>
      <c r="N182" s="364"/>
      <c r="O182" s="364"/>
      <c r="P182" s="216">
        <v>270</v>
      </c>
      <c r="Q182" s="216">
        <v>0</v>
      </c>
      <c r="R182" s="68" t="s">
        <v>638</v>
      </c>
      <c r="S182" s="366"/>
      <c r="T182" s="278"/>
    </row>
    <row r="183" spans="1:20" ht="76.5">
      <c r="A183" s="192" t="s">
        <v>544</v>
      </c>
      <c r="B183" s="68"/>
      <c r="C183" s="214" t="s">
        <v>683</v>
      </c>
      <c r="D183" s="215">
        <v>44950</v>
      </c>
      <c r="E183" s="192" t="s">
        <v>1768</v>
      </c>
      <c r="F183" s="192" t="s">
        <v>6</v>
      </c>
      <c r="G183" s="192">
        <v>1751442</v>
      </c>
      <c r="H183" s="68"/>
      <c r="I183" s="198" t="s">
        <v>2080</v>
      </c>
      <c r="J183" s="68"/>
      <c r="K183" s="68"/>
      <c r="L183" s="68"/>
      <c r="M183" s="68"/>
      <c r="N183" s="364"/>
      <c r="O183" s="364"/>
      <c r="P183" s="216">
        <v>0</v>
      </c>
      <c r="Q183" s="216">
        <v>1500</v>
      </c>
      <c r="R183" s="68" t="s">
        <v>638</v>
      </c>
      <c r="S183" s="366"/>
      <c r="T183" s="278"/>
    </row>
    <row r="184" spans="1:20" ht="63.75">
      <c r="A184" s="192" t="s">
        <v>541</v>
      </c>
      <c r="B184" s="68"/>
      <c r="C184" s="214" t="s">
        <v>590</v>
      </c>
      <c r="D184" s="215">
        <v>44950</v>
      </c>
      <c r="E184" s="192" t="s">
        <v>1769</v>
      </c>
      <c r="F184" s="192" t="s">
        <v>6</v>
      </c>
      <c r="G184" s="192">
        <v>1751490</v>
      </c>
      <c r="H184" s="68"/>
      <c r="I184" s="198" t="s">
        <v>2081</v>
      </c>
      <c r="J184" s="68"/>
      <c r="K184" s="68"/>
      <c r="L184" s="68"/>
      <c r="M184" s="68"/>
      <c r="N184" s="364"/>
      <c r="O184" s="364"/>
      <c r="P184" s="216">
        <v>0</v>
      </c>
      <c r="Q184" s="216">
        <v>4022.28</v>
      </c>
      <c r="R184" s="68" t="s">
        <v>638</v>
      </c>
      <c r="S184" s="366"/>
      <c r="T184" s="278"/>
    </row>
    <row r="185" spans="1:20" ht="63.75">
      <c r="A185" s="192" t="s">
        <v>544</v>
      </c>
      <c r="B185" s="68"/>
      <c r="C185" s="214" t="s">
        <v>683</v>
      </c>
      <c r="D185" s="215">
        <v>44951</v>
      </c>
      <c r="E185" s="192" t="s">
        <v>1770</v>
      </c>
      <c r="F185" s="192" t="s">
        <v>6</v>
      </c>
      <c r="G185" s="192">
        <v>1752159</v>
      </c>
      <c r="H185" s="68"/>
      <c r="I185" s="198" t="s">
        <v>2082</v>
      </c>
      <c r="J185" s="68"/>
      <c r="K185" s="68"/>
      <c r="L185" s="68"/>
      <c r="M185" s="68"/>
      <c r="N185" s="364"/>
      <c r="O185" s="364"/>
      <c r="P185" s="216">
        <v>0</v>
      </c>
      <c r="Q185" s="216">
        <v>816338.91</v>
      </c>
      <c r="R185" s="68" t="s">
        <v>638</v>
      </c>
      <c r="S185" s="366"/>
      <c r="T185" s="278"/>
    </row>
    <row r="186" spans="1:20" ht="76.5">
      <c r="A186" s="192" t="s">
        <v>541</v>
      </c>
      <c r="B186" s="68"/>
      <c r="C186" s="214" t="s">
        <v>590</v>
      </c>
      <c r="D186" s="215">
        <v>44952</v>
      </c>
      <c r="E186" s="192" t="s">
        <v>1771</v>
      </c>
      <c r="F186" s="192" t="s">
        <v>14</v>
      </c>
      <c r="G186" s="192">
        <v>2150516</v>
      </c>
      <c r="H186" s="68"/>
      <c r="I186" s="198" t="s">
        <v>2083</v>
      </c>
      <c r="J186" s="68"/>
      <c r="K186" s="68"/>
      <c r="L186" s="68"/>
      <c r="M186" s="68"/>
      <c r="N186" s="364"/>
      <c r="O186" s="364"/>
      <c r="P186" s="216">
        <v>50</v>
      </c>
      <c r="Q186" s="216">
        <v>0</v>
      </c>
      <c r="R186" s="68" t="s">
        <v>638</v>
      </c>
      <c r="S186" s="366"/>
      <c r="T186" s="278"/>
    </row>
    <row r="187" spans="1:20" ht="76.5">
      <c r="A187" s="192" t="s">
        <v>544</v>
      </c>
      <c r="B187" s="68"/>
      <c r="C187" s="214" t="s">
        <v>683</v>
      </c>
      <c r="D187" s="215">
        <v>44952</v>
      </c>
      <c r="E187" s="192" t="s">
        <v>1772</v>
      </c>
      <c r="F187" s="192" t="s">
        <v>6</v>
      </c>
      <c r="G187" s="192">
        <v>1753006</v>
      </c>
      <c r="H187" s="68"/>
      <c r="I187" s="198" t="s">
        <v>2084</v>
      </c>
      <c r="J187" s="68"/>
      <c r="K187" s="68"/>
      <c r="L187" s="68"/>
      <c r="M187" s="68"/>
      <c r="N187" s="364"/>
      <c r="O187" s="364"/>
      <c r="P187" s="216">
        <v>0</v>
      </c>
      <c r="Q187" s="216">
        <v>483804.72</v>
      </c>
      <c r="R187" s="68" t="s">
        <v>638</v>
      </c>
      <c r="S187" s="366"/>
      <c r="T187" s="278"/>
    </row>
    <row r="188" spans="1:20" ht="89.25">
      <c r="A188" s="192">
        <v>513</v>
      </c>
      <c r="B188" s="68"/>
      <c r="C188" s="214" t="s">
        <v>160</v>
      </c>
      <c r="D188" s="215">
        <v>44952</v>
      </c>
      <c r="E188" s="192" t="s">
        <v>1773</v>
      </c>
      <c r="F188" s="192" t="s">
        <v>10</v>
      </c>
      <c r="G188" s="192">
        <v>1052919</v>
      </c>
      <c r="H188" s="68"/>
      <c r="I188" s="198" t="s">
        <v>2085</v>
      </c>
      <c r="J188" s="68"/>
      <c r="K188" s="68"/>
      <c r="L188" s="68"/>
      <c r="M188" s="68"/>
      <c r="N188" s="364"/>
      <c r="O188" s="364"/>
      <c r="P188" s="216">
        <v>18082.400000000001</v>
      </c>
      <c r="Q188" s="216">
        <v>0</v>
      </c>
      <c r="R188" s="68" t="s">
        <v>638</v>
      </c>
      <c r="S188" s="366"/>
      <c r="T188" s="278"/>
    </row>
    <row r="189" spans="1:20" ht="76.5">
      <c r="A189" s="192">
        <v>132</v>
      </c>
      <c r="B189" s="68"/>
      <c r="C189" s="214" t="s">
        <v>59</v>
      </c>
      <c r="D189" s="215">
        <v>44952</v>
      </c>
      <c r="E189" s="192" t="s">
        <v>1774</v>
      </c>
      <c r="F189" s="192" t="s">
        <v>10</v>
      </c>
      <c r="G189" s="192">
        <v>1052921</v>
      </c>
      <c r="H189" s="68"/>
      <c r="I189" s="198" t="s">
        <v>2086</v>
      </c>
      <c r="J189" s="68"/>
      <c r="K189" s="68"/>
      <c r="L189" s="68"/>
      <c r="M189" s="68"/>
      <c r="N189" s="364"/>
      <c r="O189" s="364"/>
      <c r="P189" s="216">
        <v>1371.03</v>
      </c>
      <c r="Q189" s="216">
        <v>0</v>
      </c>
      <c r="R189" s="68" t="s">
        <v>638</v>
      </c>
      <c r="S189" s="366"/>
      <c r="T189" s="278"/>
    </row>
    <row r="190" spans="1:20" ht="102">
      <c r="A190" s="192">
        <v>249</v>
      </c>
      <c r="B190" s="68"/>
      <c r="C190" s="214" t="s">
        <v>102</v>
      </c>
      <c r="D190" s="215">
        <v>44953</v>
      </c>
      <c r="E190" s="192" t="s">
        <v>1775</v>
      </c>
      <c r="F190" s="192" t="s">
        <v>601</v>
      </c>
      <c r="G190" s="192">
        <v>17605</v>
      </c>
      <c r="H190" s="68"/>
      <c r="I190" s="198" t="s">
        <v>2087</v>
      </c>
      <c r="J190" s="68"/>
      <c r="K190" s="68"/>
      <c r="L190" s="68"/>
      <c r="M190" s="68"/>
      <c r="N190" s="364"/>
      <c r="O190" s="364"/>
      <c r="P190" s="216">
        <v>645.96</v>
      </c>
      <c r="Q190" s="216">
        <v>0</v>
      </c>
      <c r="R190" s="68" t="s">
        <v>638</v>
      </c>
      <c r="S190" s="366"/>
      <c r="T190" s="278"/>
    </row>
    <row r="191" spans="1:20" ht="38.25">
      <c r="A191" s="192" t="s">
        <v>667</v>
      </c>
      <c r="B191" s="68"/>
      <c r="C191" s="214" t="s">
        <v>1256</v>
      </c>
      <c r="D191" s="215">
        <v>44953</v>
      </c>
      <c r="E191" s="192" t="s">
        <v>1776</v>
      </c>
      <c r="F191" s="192" t="s">
        <v>12</v>
      </c>
      <c r="G191" s="192">
        <v>441245</v>
      </c>
      <c r="H191" s="68"/>
      <c r="I191" s="198" t="s">
        <v>2088</v>
      </c>
      <c r="J191" s="68"/>
      <c r="K191" s="68"/>
      <c r="L191" s="68"/>
      <c r="M191" s="68"/>
      <c r="N191" s="364"/>
      <c r="O191" s="364"/>
      <c r="P191" s="216">
        <v>4877371.2300000004</v>
      </c>
      <c r="Q191" s="216">
        <v>0</v>
      </c>
      <c r="R191" s="68" t="s">
        <v>638</v>
      </c>
      <c r="S191" s="366"/>
      <c r="T191" s="278"/>
    </row>
    <row r="192" spans="1:20" ht="38.25">
      <c r="A192" s="192" t="s">
        <v>667</v>
      </c>
      <c r="B192" s="68"/>
      <c r="C192" s="214" t="s">
        <v>1256</v>
      </c>
      <c r="D192" s="215">
        <v>44953</v>
      </c>
      <c r="E192" s="192" t="s">
        <v>1777</v>
      </c>
      <c r="F192" s="192" t="s">
        <v>12</v>
      </c>
      <c r="G192" s="192">
        <v>441247</v>
      </c>
      <c r="H192" s="68"/>
      <c r="I192" s="198" t="s">
        <v>2088</v>
      </c>
      <c r="J192" s="68"/>
      <c r="K192" s="68"/>
      <c r="L192" s="68"/>
      <c r="M192" s="68"/>
      <c r="N192" s="364"/>
      <c r="O192" s="364"/>
      <c r="P192" s="216">
        <v>5289959.6900000004</v>
      </c>
      <c r="Q192" s="216">
        <v>0</v>
      </c>
      <c r="R192" s="68" t="s">
        <v>638</v>
      </c>
      <c r="S192" s="366"/>
      <c r="T192" s="278"/>
    </row>
    <row r="193" spans="1:20" ht="38.25">
      <c r="A193" s="192" t="s">
        <v>667</v>
      </c>
      <c r="B193" s="68"/>
      <c r="C193" s="214" t="s">
        <v>1256</v>
      </c>
      <c r="D193" s="215">
        <v>44953</v>
      </c>
      <c r="E193" s="192" t="s">
        <v>1778</v>
      </c>
      <c r="F193" s="192" t="s">
        <v>12</v>
      </c>
      <c r="G193" s="192">
        <v>441249</v>
      </c>
      <c r="H193" s="68"/>
      <c r="I193" s="198" t="s">
        <v>2088</v>
      </c>
      <c r="J193" s="68"/>
      <c r="K193" s="68"/>
      <c r="L193" s="68"/>
      <c r="M193" s="68"/>
      <c r="N193" s="364"/>
      <c r="O193" s="364"/>
      <c r="P193" s="216">
        <v>239381.35</v>
      </c>
      <c r="Q193" s="216">
        <v>0</v>
      </c>
      <c r="R193" s="68" t="s">
        <v>638</v>
      </c>
      <c r="S193" s="366"/>
      <c r="T193" s="278"/>
    </row>
    <row r="194" spans="1:20" ht="38.25">
      <c r="A194" s="192" t="s">
        <v>667</v>
      </c>
      <c r="B194" s="68"/>
      <c r="C194" s="214" t="s">
        <v>1256</v>
      </c>
      <c r="D194" s="215">
        <v>44953</v>
      </c>
      <c r="E194" s="192" t="s">
        <v>1779</v>
      </c>
      <c r="F194" s="192" t="s">
        <v>12</v>
      </c>
      <c r="G194" s="192">
        <v>441251</v>
      </c>
      <c r="H194" s="68"/>
      <c r="I194" s="198" t="s">
        <v>2088</v>
      </c>
      <c r="J194" s="68"/>
      <c r="K194" s="68"/>
      <c r="L194" s="68"/>
      <c r="M194" s="68"/>
      <c r="N194" s="364"/>
      <c r="O194" s="364"/>
      <c r="P194" s="216">
        <v>1859806.3</v>
      </c>
      <c r="Q194" s="216">
        <v>0</v>
      </c>
      <c r="R194" s="68" t="s">
        <v>638</v>
      </c>
      <c r="S194" s="366"/>
      <c r="T194" s="278"/>
    </row>
    <row r="195" spans="1:20" ht="38.25">
      <c r="A195" s="192" t="s">
        <v>667</v>
      </c>
      <c r="B195" s="68"/>
      <c r="C195" s="214" t="s">
        <v>1256</v>
      </c>
      <c r="D195" s="215">
        <v>44953</v>
      </c>
      <c r="E195" s="192" t="s">
        <v>1780</v>
      </c>
      <c r="F195" s="192" t="s">
        <v>12</v>
      </c>
      <c r="G195" s="192">
        <v>441253</v>
      </c>
      <c r="H195" s="68"/>
      <c r="I195" s="198" t="s">
        <v>2088</v>
      </c>
      <c r="J195" s="68"/>
      <c r="K195" s="68"/>
      <c r="L195" s="68"/>
      <c r="M195" s="68"/>
      <c r="N195" s="364"/>
      <c r="O195" s="364"/>
      <c r="P195" s="216">
        <v>4481138.3899999997</v>
      </c>
      <c r="Q195" s="216">
        <v>0</v>
      </c>
      <c r="R195" s="68" t="s">
        <v>638</v>
      </c>
      <c r="S195" s="366"/>
      <c r="T195" s="278"/>
    </row>
    <row r="196" spans="1:20" ht="38.25">
      <c r="A196" s="192" t="s">
        <v>667</v>
      </c>
      <c r="B196" s="68"/>
      <c r="C196" s="214" t="s">
        <v>1256</v>
      </c>
      <c r="D196" s="215">
        <v>44953</v>
      </c>
      <c r="E196" s="192" t="s">
        <v>1781</v>
      </c>
      <c r="F196" s="192" t="s">
        <v>12</v>
      </c>
      <c r="G196" s="192">
        <v>441255</v>
      </c>
      <c r="H196" s="68"/>
      <c r="I196" s="198" t="s">
        <v>2088</v>
      </c>
      <c r="J196" s="68"/>
      <c r="K196" s="68"/>
      <c r="L196" s="68"/>
      <c r="M196" s="68"/>
      <c r="N196" s="364"/>
      <c r="O196" s="364"/>
      <c r="P196" s="216">
        <v>202780.5</v>
      </c>
      <c r="Q196" s="216">
        <v>0</v>
      </c>
      <c r="R196" s="68" t="s">
        <v>638</v>
      </c>
      <c r="S196" s="366"/>
      <c r="T196" s="278"/>
    </row>
    <row r="197" spans="1:20" ht="38.25">
      <c r="A197" s="192" t="s">
        <v>667</v>
      </c>
      <c r="B197" s="68"/>
      <c r="C197" s="214" t="s">
        <v>1256</v>
      </c>
      <c r="D197" s="215">
        <v>44953</v>
      </c>
      <c r="E197" s="192" t="s">
        <v>1782</v>
      </c>
      <c r="F197" s="192" t="s">
        <v>12</v>
      </c>
      <c r="G197" s="192">
        <v>441257</v>
      </c>
      <c r="H197" s="68"/>
      <c r="I197" s="198" t="s">
        <v>2088</v>
      </c>
      <c r="J197" s="68"/>
      <c r="K197" s="68"/>
      <c r="L197" s="68"/>
      <c r="M197" s="68"/>
      <c r="N197" s="364"/>
      <c r="O197" s="364"/>
      <c r="P197" s="216">
        <v>556960.52</v>
      </c>
      <c r="Q197" s="216">
        <v>0</v>
      </c>
      <c r="R197" s="68" t="s">
        <v>638</v>
      </c>
      <c r="S197" s="366"/>
      <c r="T197" s="278"/>
    </row>
    <row r="198" spans="1:20" ht="38.25">
      <c r="A198" s="192" t="s">
        <v>667</v>
      </c>
      <c r="B198" s="68"/>
      <c r="C198" s="214" t="s">
        <v>1256</v>
      </c>
      <c r="D198" s="215">
        <v>44953</v>
      </c>
      <c r="E198" s="192" t="s">
        <v>1783</v>
      </c>
      <c r="F198" s="192" t="s">
        <v>12</v>
      </c>
      <c r="G198" s="192">
        <v>441259</v>
      </c>
      <c r="H198" s="68"/>
      <c r="I198" s="198" t="s">
        <v>2088</v>
      </c>
      <c r="J198" s="68"/>
      <c r="K198" s="68"/>
      <c r="L198" s="68"/>
      <c r="M198" s="68"/>
      <c r="N198" s="364"/>
      <c r="O198" s="364"/>
      <c r="P198" s="216">
        <v>12307972.93</v>
      </c>
      <c r="Q198" s="216">
        <v>0</v>
      </c>
      <c r="R198" s="68" t="s">
        <v>638</v>
      </c>
      <c r="S198" s="366"/>
      <c r="T198" s="278"/>
    </row>
    <row r="199" spans="1:20" ht="38.25">
      <c r="A199" s="192" t="s">
        <v>667</v>
      </c>
      <c r="B199" s="68"/>
      <c r="C199" s="214" t="s">
        <v>1256</v>
      </c>
      <c r="D199" s="215">
        <v>44953</v>
      </c>
      <c r="E199" s="192" t="s">
        <v>1784</v>
      </c>
      <c r="F199" s="192" t="s">
        <v>12</v>
      </c>
      <c r="G199" s="192">
        <v>441261</v>
      </c>
      <c r="H199" s="68"/>
      <c r="I199" s="198" t="s">
        <v>2088</v>
      </c>
      <c r="J199" s="68"/>
      <c r="K199" s="68"/>
      <c r="L199" s="68"/>
      <c r="M199" s="68"/>
      <c r="N199" s="364"/>
      <c r="O199" s="364"/>
      <c r="P199" s="216">
        <v>11348017.050000001</v>
      </c>
      <c r="Q199" s="216">
        <v>0</v>
      </c>
      <c r="R199" s="68" t="s">
        <v>638</v>
      </c>
      <c r="S199" s="366"/>
      <c r="T199" s="278"/>
    </row>
    <row r="200" spans="1:20" ht="38.25">
      <c r="A200" s="192" t="s">
        <v>667</v>
      </c>
      <c r="B200" s="68"/>
      <c r="C200" s="214" t="s">
        <v>1256</v>
      </c>
      <c r="D200" s="215">
        <v>44953</v>
      </c>
      <c r="E200" s="192" t="s">
        <v>1785</v>
      </c>
      <c r="F200" s="192" t="s">
        <v>12</v>
      </c>
      <c r="G200" s="192">
        <v>441263</v>
      </c>
      <c r="H200" s="68"/>
      <c r="I200" s="198" t="s">
        <v>2088</v>
      </c>
      <c r="J200" s="68"/>
      <c r="K200" s="68"/>
      <c r="L200" s="68"/>
      <c r="M200" s="68"/>
      <c r="N200" s="364"/>
      <c r="O200" s="364"/>
      <c r="P200" s="216">
        <v>2264430.23</v>
      </c>
      <c r="Q200" s="216">
        <v>0</v>
      </c>
      <c r="R200" s="68" t="s">
        <v>638</v>
      </c>
      <c r="S200" s="366"/>
      <c r="T200" s="278"/>
    </row>
    <row r="201" spans="1:20" ht="38.25">
      <c r="A201" s="192" t="s">
        <v>667</v>
      </c>
      <c r="B201" s="68"/>
      <c r="C201" s="214" t="s">
        <v>1256</v>
      </c>
      <c r="D201" s="215">
        <v>44953</v>
      </c>
      <c r="E201" s="192" t="s">
        <v>1786</v>
      </c>
      <c r="F201" s="192" t="s">
        <v>12</v>
      </c>
      <c r="G201" s="192">
        <v>441265</v>
      </c>
      <c r="H201" s="68"/>
      <c r="I201" s="198" t="s">
        <v>2088</v>
      </c>
      <c r="J201" s="68"/>
      <c r="K201" s="68"/>
      <c r="L201" s="68"/>
      <c r="M201" s="68"/>
      <c r="N201" s="364"/>
      <c r="O201" s="364"/>
      <c r="P201" s="216">
        <v>939806.21</v>
      </c>
      <c r="Q201" s="216">
        <v>0</v>
      </c>
      <c r="R201" s="68" t="s">
        <v>638</v>
      </c>
      <c r="S201" s="366"/>
      <c r="T201" s="278"/>
    </row>
    <row r="202" spans="1:20" ht="38.25">
      <c r="A202" s="192" t="s">
        <v>667</v>
      </c>
      <c r="B202" s="68"/>
      <c r="C202" s="214" t="s">
        <v>1256</v>
      </c>
      <c r="D202" s="215">
        <v>44953</v>
      </c>
      <c r="E202" s="192" t="s">
        <v>1787</v>
      </c>
      <c r="F202" s="192" t="s">
        <v>12</v>
      </c>
      <c r="G202" s="192">
        <v>441267</v>
      </c>
      <c r="H202" s="68"/>
      <c r="I202" s="198" t="s">
        <v>2088</v>
      </c>
      <c r="J202" s="68"/>
      <c r="K202" s="68"/>
      <c r="L202" s="68"/>
      <c r="M202" s="68"/>
      <c r="N202" s="364"/>
      <c r="O202" s="364"/>
      <c r="P202" s="216">
        <v>2087816.78</v>
      </c>
      <c r="Q202" s="216">
        <v>0</v>
      </c>
      <c r="R202" s="68" t="s">
        <v>638</v>
      </c>
      <c r="S202" s="366"/>
      <c r="T202" s="278"/>
    </row>
    <row r="203" spans="1:20" ht="38.25">
      <c r="A203" s="192" t="s">
        <v>667</v>
      </c>
      <c r="B203" s="68"/>
      <c r="C203" s="214" t="s">
        <v>1256</v>
      </c>
      <c r="D203" s="215">
        <v>44953</v>
      </c>
      <c r="E203" s="192" t="s">
        <v>1788</v>
      </c>
      <c r="F203" s="192" t="s">
        <v>12</v>
      </c>
      <c r="G203" s="192">
        <v>441269</v>
      </c>
      <c r="H203" s="68"/>
      <c r="I203" s="198" t="s">
        <v>2088</v>
      </c>
      <c r="J203" s="68"/>
      <c r="K203" s="68"/>
      <c r="L203" s="68"/>
      <c r="M203" s="68"/>
      <c r="N203" s="364"/>
      <c r="O203" s="364"/>
      <c r="P203" s="216">
        <v>2206976.63</v>
      </c>
      <c r="Q203" s="216">
        <v>0</v>
      </c>
      <c r="R203" s="68" t="s">
        <v>638</v>
      </c>
      <c r="S203" s="366"/>
      <c r="T203" s="278"/>
    </row>
    <row r="204" spans="1:20" ht="38.25">
      <c r="A204" s="192" t="s">
        <v>667</v>
      </c>
      <c r="B204" s="68"/>
      <c r="C204" s="214" t="s">
        <v>1256</v>
      </c>
      <c r="D204" s="215">
        <v>44953</v>
      </c>
      <c r="E204" s="192" t="s">
        <v>1789</v>
      </c>
      <c r="F204" s="192" t="s">
        <v>12</v>
      </c>
      <c r="G204" s="192">
        <v>441271</v>
      </c>
      <c r="H204" s="68"/>
      <c r="I204" s="198" t="s">
        <v>2088</v>
      </c>
      <c r="J204" s="68"/>
      <c r="K204" s="68"/>
      <c r="L204" s="68"/>
      <c r="M204" s="68"/>
      <c r="N204" s="364"/>
      <c r="O204" s="364"/>
      <c r="P204" s="216">
        <v>518357.79</v>
      </c>
      <c r="Q204" s="216">
        <v>0</v>
      </c>
      <c r="R204" s="68" t="s">
        <v>638</v>
      </c>
      <c r="S204" s="366"/>
      <c r="T204" s="278"/>
    </row>
    <row r="205" spans="1:20" ht="38.25">
      <c r="A205" s="192" t="s">
        <v>667</v>
      </c>
      <c r="B205" s="68"/>
      <c r="C205" s="214" t="s">
        <v>1256</v>
      </c>
      <c r="D205" s="215">
        <v>44953</v>
      </c>
      <c r="E205" s="192" t="s">
        <v>1790</v>
      </c>
      <c r="F205" s="192" t="s">
        <v>12</v>
      </c>
      <c r="G205" s="192">
        <v>441273</v>
      </c>
      <c r="H205" s="68"/>
      <c r="I205" s="198" t="s">
        <v>2088</v>
      </c>
      <c r="J205" s="68"/>
      <c r="K205" s="68"/>
      <c r="L205" s="68"/>
      <c r="M205" s="68"/>
      <c r="N205" s="364"/>
      <c r="O205" s="364"/>
      <c r="P205" s="216">
        <v>1494787.89</v>
      </c>
      <c r="Q205" s="216">
        <v>0</v>
      </c>
      <c r="R205" s="68" t="s">
        <v>638</v>
      </c>
      <c r="S205" s="366"/>
      <c r="T205" s="278"/>
    </row>
    <row r="206" spans="1:20" ht="38.25">
      <c r="A206" s="192" t="s">
        <v>667</v>
      </c>
      <c r="B206" s="68"/>
      <c r="C206" s="214" t="s">
        <v>1256</v>
      </c>
      <c r="D206" s="215">
        <v>44953</v>
      </c>
      <c r="E206" s="192" t="s">
        <v>1791</v>
      </c>
      <c r="F206" s="192" t="s">
        <v>12</v>
      </c>
      <c r="G206" s="192">
        <v>441275</v>
      </c>
      <c r="H206" s="68"/>
      <c r="I206" s="198" t="s">
        <v>2088</v>
      </c>
      <c r="J206" s="68"/>
      <c r="K206" s="68"/>
      <c r="L206" s="68"/>
      <c r="M206" s="68"/>
      <c r="N206" s="364"/>
      <c r="O206" s="364"/>
      <c r="P206" s="216">
        <v>4105610.46</v>
      </c>
      <c r="Q206" s="216">
        <v>0</v>
      </c>
      <c r="R206" s="68" t="s">
        <v>638</v>
      </c>
      <c r="S206" s="366"/>
      <c r="T206" s="278"/>
    </row>
    <row r="207" spans="1:20" ht="38.25">
      <c r="A207" s="192" t="s">
        <v>667</v>
      </c>
      <c r="B207" s="68"/>
      <c r="C207" s="214" t="s">
        <v>1256</v>
      </c>
      <c r="D207" s="215">
        <v>44953</v>
      </c>
      <c r="E207" s="192" t="s">
        <v>1792</v>
      </c>
      <c r="F207" s="192" t="s">
        <v>12</v>
      </c>
      <c r="G207" s="192">
        <v>441277</v>
      </c>
      <c r="H207" s="68"/>
      <c r="I207" s="198" t="s">
        <v>2088</v>
      </c>
      <c r="J207" s="68"/>
      <c r="K207" s="68"/>
      <c r="L207" s="68"/>
      <c r="M207" s="68"/>
      <c r="N207" s="364"/>
      <c r="O207" s="364"/>
      <c r="P207" s="216">
        <v>1423730.57</v>
      </c>
      <c r="Q207" s="216">
        <v>0</v>
      </c>
      <c r="R207" s="68" t="s">
        <v>638</v>
      </c>
      <c r="S207" s="366"/>
      <c r="T207" s="278"/>
    </row>
    <row r="208" spans="1:20" ht="38.25">
      <c r="A208" s="192" t="s">
        <v>667</v>
      </c>
      <c r="B208" s="68"/>
      <c r="C208" s="214" t="s">
        <v>1256</v>
      </c>
      <c r="D208" s="215">
        <v>44953</v>
      </c>
      <c r="E208" s="192" t="s">
        <v>1793</v>
      </c>
      <c r="F208" s="192" t="s">
        <v>12</v>
      </c>
      <c r="G208" s="192">
        <v>441279</v>
      </c>
      <c r="H208" s="68"/>
      <c r="I208" s="198" t="s">
        <v>2088</v>
      </c>
      <c r="J208" s="68"/>
      <c r="K208" s="68"/>
      <c r="L208" s="68"/>
      <c r="M208" s="68"/>
      <c r="N208" s="364"/>
      <c r="O208" s="364"/>
      <c r="P208" s="216">
        <v>6061720.46</v>
      </c>
      <c r="Q208" s="216">
        <v>0</v>
      </c>
      <c r="R208" s="68" t="s">
        <v>638</v>
      </c>
      <c r="S208" s="366"/>
      <c r="T208" s="278"/>
    </row>
    <row r="209" spans="1:20" ht="38.25">
      <c r="A209" s="192" t="s">
        <v>667</v>
      </c>
      <c r="B209" s="68"/>
      <c r="C209" s="214" t="s">
        <v>1256</v>
      </c>
      <c r="D209" s="215">
        <v>44953</v>
      </c>
      <c r="E209" s="192" t="s">
        <v>1794</v>
      </c>
      <c r="F209" s="192" t="s">
        <v>12</v>
      </c>
      <c r="G209" s="192">
        <v>441281</v>
      </c>
      <c r="H209" s="68"/>
      <c r="I209" s="198" t="s">
        <v>2088</v>
      </c>
      <c r="J209" s="68"/>
      <c r="K209" s="68"/>
      <c r="L209" s="68"/>
      <c r="M209" s="68"/>
      <c r="N209" s="364"/>
      <c r="O209" s="364"/>
      <c r="P209" s="216">
        <v>3477873.13</v>
      </c>
      <c r="Q209" s="216">
        <v>0</v>
      </c>
      <c r="R209" s="68" t="s">
        <v>638</v>
      </c>
      <c r="S209" s="366"/>
      <c r="T209" s="278"/>
    </row>
    <row r="210" spans="1:20" ht="38.25">
      <c r="A210" s="192" t="s">
        <v>667</v>
      </c>
      <c r="B210" s="68"/>
      <c r="C210" s="214" t="s">
        <v>1256</v>
      </c>
      <c r="D210" s="215">
        <v>44953</v>
      </c>
      <c r="E210" s="192" t="s">
        <v>1795</v>
      </c>
      <c r="F210" s="192" t="s">
        <v>12</v>
      </c>
      <c r="G210" s="192">
        <v>441283</v>
      </c>
      <c r="H210" s="68"/>
      <c r="I210" s="198" t="s">
        <v>2088</v>
      </c>
      <c r="J210" s="68"/>
      <c r="K210" s="68"/>
      <c r="L210" s="68"/>
      <c r="M210" s="68"/>
      <c r="N210" s="364"/>
      <c r="O210" s="364"/>
      <c r="P210" s="216">
        <v>856541.04</v>
      </c>
      <c r="Q210" s="216">
        <v>0</v>
      </c>
      <c r="R210" s="68" t="s">
        <v>638</v>
      </c>
      <c r="S210" s="366"/>
      <c r="T210" s="278"/>
    </row>
    <row r="211" spans="1:20" ht="38.25">
      <c r="A211" s="192" t="s">
        <v>667</v>
      </c>
      <c r="B211" s="68"/>
      <c r="C211" s="214" t="s">
        <v>1256</v>
      </c>
      <c r="D211" s="215">
        <v>44953</v>
      </c>
      <c r="E211" s="192" t="s">
        <v>1796</v>
      </c>
      <c r="F211" s="192" t="s">
        <v>12</v>
      </c>
      <c r="G211" s="192">
        <v>441285</v>
      </c>
      <c r="H211" s="68"/>
      <c r="I211" s="198" t="s">
        <v>2088</v>
      </c>
      <c r="J211" s="68"/>
      <c r="K211" s="68"/>
      <c r="L211" s="68"/>
      <c r="M211" s="68"/>
      <c r="N211" s="364"/>
      <c r="O211" s="364"/>
      <c r="P211" s="216">
        <v>1206045.83</v>
      </c>
      <c r="Q211" s="216">
        <v>0</v>
      </c>
      <c r="R211" s="68" t="s">
        <v>638</v>
      </c>
      <c r="S211" s="366"/>
      <c r="T211" s="278"/>
    </row>
    <row r="212" spans="1:20" ht="38.25">
      <c r="A212" s="192" t="s">
        <v>667</v>
      </c>
      <c r="B212" s="68"/>
      <c r="C212" s="214" t="s">
        <v>1256</v>
      </c>
      <c r="D212" s="215">
        <v>44953</v>
      </c>
      <c r="E212" s="192" t="s">
        <v>1797</v>
      </c>
      <c r="F212" s="192" t="s">
        <v>12</v>
      </c>
      <c r="G212" s="192">
        <v>441287</v>
      </c>
      <c r="H212" s="68"/>
      <c r="I212" s="198" t="s">
        <v>2088</v>
      </c>
      <c r="J212" s="68"/>
      <c r="K212" s="68"/>
      <c r="L212" s="68"/>
      <c r="M212" s="68"/>
      <c r="N212" s="364"/>
      <c r="O212" s="364"/>
      <c r="P212" s="216">
        <v>14103602.970000001</v>
      </c>
      <c r="Q212" s="216">
        <v>0</v>
      </c>
      <c r="R212" s="68" t="s">
        <v>638</v>
      </c>
      <c r="S212" s="366"/>
      <c r="T212" s="278"/>
    </row>
    <row r="213" spans="1:20" ht="38.25">
      <c r="A213" s="192" t="s">
        <v>667</v>
      </c>
      <c r="B213" s="68"/>
      <c r="C213" s="214" t="s">
        <v>1256</v>
      </c>
      <c r="D213" s="215">
        <v>44953</v>
      </c>
      <c r="E213" s="192" t="s">
        <v>1798</v>
      </c>
      <c r="F213" s="192" t="s">
        <v>12</v>
      </c>
      <c r="G213" s="192">
        <v>441289</v>
      </c>
      <c r="H213" s="68"/>
      <c r="I213" s="198" t="s">
        <v>2088</v>
      </c>
      <c r="J213" s="68"/>
      <c r="K213" s="68"/>
      <c r="L213" s="68"/>
      <c r="M213" s="68"/>
      <c r="N213" s="364"/>
      <c r="O213" s="364"/>
      <c r="P213" s="216">
        <v>3312546.44</v>
      </c>
      <c r="Q213" s="216">
        <v>0</v>
      </c>
      <c r="R213" s="68" t="s">
        <v>638</v>
      </c>
      <c r="S213" s="366"/>
      <c r="T213" s="278"/>
    </row>
    <row r="214" spans="1:20" ht="38.25">
      <c r="A214" s="192" t="s">
        <v>667</v>
      </c>
      <c r="B214" s="68"/>
      <c r="C214" s="214" t="s">
        <v>1256</v>
      </c>
      <c r="D214" s="215">
        <v>44953</v>
      </c>
      <c r="E214" s="192" t="s">
        <v>1799</v>
      </c>
      <c r="F214" s="192" t="s">
        <v>12</v>
      </c>
      <c r="G214" s="192">
        <v>441291</v>
      </c>
      <c r="H214" s="68"/>
      <c r="I214" s="198" t="s">
        <v>2088</v>
      </c>
      <c r="J214" s="68"/>
      <c r="K214" s="68"/>
      <c r="L214" s="68"/>
      <c r="M214" s="68"/>
      <c r="N214" s="364"/>
      <c r="O214" s="364"/>
      <c r="P214" s="216">
        <v>9552387.0099999998</v>
      </c>
      <c r="Q214" s="216">
        <v>0</v>
      </c>
      <c r="R214" s="68" t="s">
        <v>638</v>
      </c>
      <c r="S214" s="366"/>
      <c r="T214" s="278"/>
    </row>
    <row r="215" spans="1:20" ht="38.25">
      <c r="A215" s="192" t="s">
        <v>667</v>
      </c>
      <c r="B215" s="68"/>
      <c r="C215" s="214" t="s">
        <v>1256</v>
      </c>
      <c r="D215" s="215">
        <v>44953</v>
      </c>
      <c r="E215" s="192" t="s">
        <v>1800</v>
      </c>
      <c r="F215" s="192" t="s">
        <v>12</v>
      </c>
      <c r="G215" s="192">
        <v>441293</v>
      </c>
      <c r="H215" s="68"/>
      <c r="I215" s="198" t="s">
        <v>2088</v>
      </c>
      <c r="J215" s="68"/>
      <c r="K215" s="68"/>
      <c r="L215" s="68"/>
      <c r="M215" s="68"/>
      <c r="N215" s="364"/>
      <c r="O215" s="364"/>
      <c r="P215" s="216">
        <v>1757455.44</v>
      </c>
      <c r="Q215" s="216">
        <v>0</v>
      </c>
      <c r="R215" s="68" t="s">
        <v>638</v>
      </c>
      <c r="S215" s="366"/>
      <c r="T215" s="278"/>
    </row>
    <row r="216" spans="1:20" ht="38.25">
      <c r="A216" s="192" t="s">
        <v>667</v>
      </c>
      <c r="B216" s="68"/>
      <c r="C216" s="214" t="s">
        <v>1256</v>
      </c>
      <c r="D216" s="215">
        <v>44953</v>
      </c>
      <c r="E216" s="192" t="s">
        <v>1801</v>
      </c>
      <c r="F216" s="192" t="s">
        <v>12</v>
      </c>
      <c r="G216" s="192">
        <v>441295</v>
      </c>
      <c r="H216" s="68"/>
      <c r="I216" s="198" t="s">
        <v>2088</v>
      </c>
      <c r="J216" s="68"/>
      <c r="K216" s="68"/>
      <c r="L216" s="68"/>
      <c r="M216" s="68"/>
      <c r="N216" s="364"/>
      <c r="O216" s="364"/>
      <c r="P216" s="216">
        <v>609444.80000000005</v>
      </c>
      <c r="Q216" s="216">
        <v>0</v>
      </c>
      <c r="R216" s="68" t="s">
        <v>638</v>
      </c>
      <c r="S216" s="366"/>
      <c r="T216" s="278"/>
    </row>
    <row r="217" spans="1:20" ht="38.25">
      <c r="A217" s="192" t="s">
        <v>667</v>
      </c>
      <c r="B217" s="68"/>
      <c r="C217" s="214" t="s">
        <v>1256</v>
      </c>
      <c r="D217" s="215">
        <v>44953</v>
      </c>
      <c r="E217" s="192" t="s">
        <v>1802</v>
      </c>
      <c r="F217" s="192" t="s">
        <v>12</v>
      </c>
      <c r="G217" s="192">
        <v>441297</v>
      </c>
      <c r="H217" s="68"/>
      <c r="I217" s="198" t="s">
        <v>2088</v>
      </c>
      <c r="J217" s="68"/>
      <c r="K217" s="68"/>
      <c r="L217" s="68"/>
      <c r="M217" s="68"/>
      <c r="N217" s="364"/>
      <c r="O217" s="364"/>
      <c r="P217" s="216">
        <v>432831.43</v>
      </c>
      <c r="Q217" s="216">
        <v>0</v>
      </c>
      <c r="R217" s="68" t="s">
        <v>638</v>
      </c>
      <c r="S217" s="366"/>
      <c r="T217" s="278"/>
    </row>
    <row r="218" spans="1:20" ht="38.25">
      <c r="A218" s="192" t="s">
        <v>667</v>
      </c>
      <c r="B218" s="68"/>
      <c r="C218" s="214" t="s">
        <v>1256</v>
      </c>
      <c r="D218" s="215">
        <v>44953</v>
      </c>
      <c r="E218" s="192" t="s">
        <v>1803</v>
      </c>
      <c r="F218" s="192" t="s">
        <v>12</v>
      </c>
      <c r="G218" s="192">
        <v>441305</v>
      </c>
      <c r="H218" s="68"/>
      <c r="I218" s="198" t="s">
        <v>2088</v>
      </c>
      <c r="J218" s="68"/>
      <c r="K218" s="68"/>
      <c r="L218" s="68"/>
      <c r="M218" s="68"/>
      <c r="N218" s="364"/>
      <c r="O218" s="364"/>
      <c r="P218" s="216">
        <v>102420416.51000001</v>
      </c>
      <c r="Q218" s="216">
        <v>0</v>
      </c>
      <c r="R218" s="68" t="s">
        <v>638</v>
      </c>
      <c r="S218" s="366"/>
      <c r="T218" s="278"/>
    </row>
    <row r="219" spans="1:20" ht="38.25">
      <c r="A219" s="192" t="s">
        <v>667</v>
      </c>
      <c r="B219" s="68"/>
      <c r="C219" s="214" t="s">
        <v>1256</v>
      </c>
      <c r="D219" s="215">
        <v>44953</v>
      </c>
      <c r="E219" s="192" t="s">
        <v>1804</v>
      </c>
      <c r="F219" s="192" t="s">
        <v>12</v>
      </c>
      <c r="G219" s="192">
        <v>441299</v>
      </c>
      <c r="H219" s="68"/>
      <c r="I219" s="198" t="s">
        <v>2088</v>
      </c>
      <c r="J219" s="68"/>
      <c r="K219" s="68"/>
      <c r="L219" s="68"/>
      <c r="M219" s="68"/>
      <c r="N219" s="364"/>
      <c r="O219" s="364"/>
      <c r="P219" s="216">
        <v>17507763.539999999</v>
      </c>
      <c r="Q219" s="216">
        <v>0</v>
      </c>
      <c r="R219" s="68" t="s">
        <v>638</v>
      </c>
      <c r="S219" s="366"/>
      <c r="T219" s="278"/>
    </row>
    <row r="220" spans="1:20" ht="38.25">
      <c r="A220" s="192" t="s">
        <v>667</v>
      </c>
      <c r="B220" s="68"/>
      <c r="C220" s="214" t="s">
        <v>1256</v>
      </c>
      <c r="D220" s="215">
        <v>44953</v>
      </c>
      <c r="E220" s="192" t="s">
        <v>1805</v>
      </c>
      <c r="F220" s="192" t="s">
        <v>12</v>
      </c>
      <c r="G220" s="192">
        <v>441301</v>
      </c>
      <c r="H220" s="68"/>
      <c r="I220" s="198" t="s">
        <v>2088</v>
      </c>
      <c r="J220" s="68"/>
      <c r="K220" s="68"/>
      <c r="L220" s="68"/>
      <c r="M220" s="68"/>
      <c r="N220" s="364"/>
      <c r="O220" s="364"/>
      <c r="P220" s="216">
        <v>22012877.289999999</v>
      </c>
      <c r="Q220" s="216">
        <v>0</v>
      </c>
      <c r="R220" s="68" t="s">
        <v>638</v>
      </c>
      <c r="S220" s="366"/>
      <c r="T220" s="278"/>
    </row>
    <row r="221" spans="1:20" ht="38.25">
      <c r="A221" s="192" t="s">
        <v>667</v>
      </c>
      <c r="B221" s="68"/>
      <c r="C221" s="214" t="s">
        <v>1256</v>
      </c>
      <c r="D221" s="215">
        <v>44953</v>
      </c>
      <c r="E221" s="192" t="s">
        <v>1806</v>
      </c>
      <c r="F221" s="192" t="s">
        <v>12</v>
      </c>
      <c r="G221" s="192">
        <v>441303</v>
      </c>
      <c r="H221" s="68"/>
      <c r="I221" s="198" t="s">
        <v>2088</v>
      </c>
      <c r="J221" s="68"/>
      <c r="K221" s="68"/>
      <c r="L221" s="68"/>
      <c r="M221" s="68"/>
      <c r="N221" s="364"/>
      <c r="O221" s="364"/>
      <c r="P221" s="216">
        <v>8478222.2799999993</v>
      </c>
      <c r="Q221" s="216">
        <v>0</v>
      </c>
      <c r="R221" s="68" t="s">
        <v>638</v>
      </c>
      <c r="S221" s="366"/>
      <c r="T221" s="278"/>
    </row>
    <row r="222" spans="1:20" ht="38.25">
      <c r="A222" s="192" t="s">
        <v>667</v>
      </c>
      <c r="B222" s="68"/>
      <c r="C222" s="214" t="s">
        <v>1256</v>
      </c>
      <c r="D222" s="215">
        <v>44953</v>
      </c>
      <c r="E222" s="192" t="s">
        <v>1807</v>
      </c>
      <c r="F222" s="192" t="s">
        <v>12</v>
      </c>
      <c r="G222" s="192">
        <v>441307</v>
      </c>
      <c r="H222" s="68"/>
      <c r="I222" s="198" t="s">
        <v>2088</v>
      </c>
      <c r="J222" s="68"/>
      <c r="K222" s="68"/>
      <c r="L222" s="68"/>
      <c r="M222" s="68"/>
      <c r="N222" s="364"/>
      <c r="O222" s="364"/>
      <c r="P222" s="216">
        <v>7524826.75</v>
      </c>
      <c r="Q222" s="216">
        <v>0</v>
      </c>
      <c r="R222" s="68" t="s">
        <v>638</v>
      </c>
      <c r="S222" s="366"/>
      <c r="T222" s="278"/>
    </row>
    <row r="223" spans="1:20" ht="38.25">
      <c r="A223" s="192" t="s">
        <v>667</v>
      </c>
      <c r="B223" s="68"/>
      <c r="C223" s="214" t="s">
        <v>1256</v>
      </c>
      <c r="D223" s="215">
        <v>44953</v>
      </c>
      <c r="E223" s="192" t="s">
        <v>1808</v>
      </c>
      <c r="F223" s="192" t="s">
        <v>12</v>
      </c>
      <c r="G223" s="192">
        <v>441309</v>
      </c>
      <c r="H223" s="68"/>
      <c r="I223" s="198" t="s">
        <v>2088</v>
      </c>
      <c r="J223" s="68"/>
      <c r="K223" s="68"/>
      <c r="L223" s="68"/>
      <c r="M223" s="68"/>
      <c r="N223" s="364"/>
      <c r="O223" s="364"/>
      <c r="P223" s="216">
        <v>11838.51</v>
      </c>
      <c r="Q223" s="216">
        <v>0</v>
      </c>
      <c r="R223" s="68" t="s">
        <v>638</v>
      </c>
      <c r="S223" s="366"/>
      <c r="T223" s="278"/>
    </row>
    <row r="224" spans="1:20" ht="38.25">
      <c r="A224" s="192" t="s">
        <v>667</v>
      </c>
      <c r="B224" s="68"/>
      <c r="C224" s="214" t="s">
        <v>1256</v>
      </c>
      <c r="D224" s="215">
        <v>44953</v>
      </c>
      <c r="E224" s="192" t="s">
        <v>1809</v>
      </c>
      <c r="F224" s="192" t="s">
        <v>12</v>
      </c>
      <c r="G224" s="192">
        <v>441311</v>
      </c>
      <c r="H224" s="68"/>
      <c r="I224" s="198" t="s">
        <v>2088</v>
      </c>
      <c r="J224" s="68"/>
      <c r="K224" s="68"/>
      <c r="L224" s="68"/>
      <c r="M224" s="68"/>
      <c r="N224" s="364"/>
      <c r="O224" s="364"/>
      <c r="P224" s="216">
        <v>12839.93</v>
      </c>
      <c r="Q224" s="216">
        <v>0</v>
      </c>
      <c r="R224" s="68" t="s">
        <v>638</v>
      </c>
      <c r="S224" s="366"/>
      <c r="T224" s="278"/>
    </row>
    <row r="225" spans="1:20" ht="38.25">
      <c r="A225" s="192" t="s">
        <v>667</v>
      </c>
      <c r="B225" s="68"/>
      <c r="C225" s="214" t="s">
        <v>1256</v>
      </c>
      <c r="D225" s="215">
        <v>44953</v>
      </c>
      <c r="E225" s="192" t="s">
        <v>1810</v>
      </c>
      <c r="F225" s="192" t="s">
        <v>12</v>
      </c>
      <c r="G225" s="192">
        <v>441313</v>
      </c>
      <c r="H225" s="68"/>
      <c r="I225" s="198" t="s">
        <v>2088</v>
      </c>
      <c r="J225" s="68"/>
      <c r="K225" s="68"/>
      <c r="L225" s="68"/>
      <c r="M225" s="68"/>
      <c r="N225" s="364"/>
      <c r="O225" s="364"/>
      <c r="P225" s="216">
        <v>5328.99</v>
      </c>
      <c r="Q225" s="216">
        <v>0</v>
      </c>
      <c r="R225" s="68" t="s">
        <v>638</v>
      </c>
      <c r="S225" s="366"/>
      <c r="T225" s="278"/>
    </row>
    <row r="226" spans="1:20" ht="38.25">
      <c r="A226" s="192" t="s">
        <v>667</v>
      </c>
      <c r="B226" s="68"/>
      <c r="C226" s="214" t="s">
        <v>1256</v>
      </c>
      <c r="D226" s="215">
        <v>44953</v>
      </c>
      <c r="E226" s="192" t="s">
        <v>1811</v>
      </c>
      <c r="F226" s="192" t="s">
        <v>12</v>
      </c>
      <c r="G226" s="192">
        <v>441315</v>
      </c>
      <c r="H226" s="68"/>
      <c r="I226" s="198" t="s">
        <v>2088</v>
      </c>
      <c r="J226" s="68"/>
      <c r="K226" s="68"/>
      <c r="L226" s="68"/>
      <c r="M226" s="68"/>
      <c r="N226" s="364"/>
      <c r="O226" s="364"/>
      <c r="P226" s="216">
        <v>15294.23</v>
      </c>
      <c r="Q226" s="216">
        <v>0</v>
      </c>
      <c r="R226" s="68" t="s">
        <v>638</v>
      </c>
      <c r="S226" s="366"/>
      <c r="T226" s="278"/>
    </row>
    <row r="227" spans="1:20" ht="38.25">
      <c r="A227" s="192" t="s">
        <v>667</v>
      </c>
      <c r="B227" s="68"/>
      <c r="C227" s="214" t="s">
        <v>1256</v>
      </c>
      <c r="D227" s="215">
        <v>44953</v>
      </c>
      <c r="E227" s="192" t="s">
        <v>1812</v>
      </c>
      <c r="F227" s="192" t="s">
        <v>12</v>
      </c>
      <c r="G227" s="192">
        <v>441317</v>
      </c>
      <c r="H227" s="68"/>
      <c r="I227" s="198" t="s">
        <v>2088</v>
      </c>
      <c r="J227" s="68"/>
      <c r="K227" s="68"/>
      <c r="L227" s="68"/>
      <c r="M227" s="68"/>
      <c r="N227" s="364"/>
      <c r="O227" s="364"/>
      <c r="P227" s="216">
        <v>15294.23</v>
      </c>
      <c r="Q227" s="216">
        <v>0</v>
      </c>
      <c r="R227" s="68" t="s">
        <v>638</v>
      </c>
      <c r="S227" s="366"/>
      <c r="T227" s="278"/>
    </row>
    <row r="228" spans="1:20" ht="38.25">
      <c r="A228" s="192" t="s">
        <v>667</v>
      </c>
      <c r="B228" s="68"/>
      <c r="C228" s="214" t="s">
        <v>1256</v>
      </c>
      <c r="D228" s="215">
        <v>44953</v>
      </c>
      <c r="E228" s="192" t="s">
        <v>1813</v>
      </c>
      <c r="F228" s="192" t="s">
        <v>12</v>
      </c>
      <c r="G228" s="192">
        <v>441319</v>
      </c>
      <c r="H228" s="68"/>
      <c r="I228" s="198" t="s">
        <v>2088</v>
      </c>
      <c r="J228" s="68"/>
      <c r="K228" s="68"/>
      <c r="L228" s="68"/>
      <c r="M228" s="68"/>
      <c r="N228" s="364"/>
      <c r="O228" s="364"/>
      <c r="P228" s="216">
        <v>15294.23</v>
      </c>
      <c r="Q228" s="216">
        <v>0</v>
      </c>
      <c r="R228" s="68" t="s">
        <v>638</v>
      </c>
      <c r="S228" s="366"/>
      <c r="T228" s="278"/>
    </row>
    <row r="229" spans="1:20" ht="38.25">
      <c r="A229" s="192" t="s">
        <v>667</v>
      </c>
      <c r="B229" s="68"/>
      <c r="C229" s="214" t="s">
        <v>1256</v>
      </c>
      <c r="D229" s="215">
        <v>44953</v>
      </c>
      <c r="E229" s="192" t="s">
        <v>1814</v>
      </c>
      <c r="F229" s="192" t="s">
        <v>12</v>
      </c>
      <c r="G229" s="192">
        <v>441321</v>
      </c>
      <c r="H229" s="68"/>
      <c r="I229" s="198" t="s">
        <v>2088</v>
      </c>
      <c r="J229" s="68"/>
      <c r="K229" s="68"/>
      <c r="L229" s="68"/>
      <c r="M229" s="68"/>
      <c r="N229" s="364"/>
      <c r="O229" s="364"/>
      <c r="P229" s="216">
        <v>15294.23</v>
      </c>
      <c r="Q229" s="216">
        <v>0</v>
      </c>
      <c r="R229" s="68" t="s">
        <v>638</v>
      </c>
      <c r="S229" s="366"/>
      <c r="T229" s="278"/>
    </row>
    <row r="230" spans="1:20" ht="38.25">
      <c r="A230" s="192" t="s">
        <v>667</v>
      </c>
      <c r="B230" s="68"/>
      <c r="C230" s="214" t="s">
        <v>1256</v>
      </c>
      <c r="D230" s="215">
        <v>44953</v>
      </c>
      <c r="E230" s="192" t="s">
        <v>1815</v>
      </c>
      <c r="F230" s="192" t="s">
        <v>12</v>
      </c>
      <c r="G230" s="192">
        <v>441323</v>
      </c>
      <c r="H230" s="68"/>
      <c r="I230" s="198" t="s">
        <v>2088</v>
      </c>
      <c r="J230" s="68"/>
      <c r="K230" s="68"/>
      <c r="L230" s="68"/>
      <c r="M230" s="68"/>
      <c r="N230" s="364"/>
      <c r="O230" s="364"/>
      <c r="P230" s="216">
        <v>293468.26</v>
      </c>
      <c r="Q230" s="216">
        <v>0</v>
      </c>
      <c r="R230" s="68" t="s">
        <v>638</v>
      </c>
      <c r="S230" s="366"/>
      <c r="T230" s="278"/>
    </row>
    <row r="231" spans="1:20" ht="38.25">
      <c r="A231" s="192" t="s">
        <v>667</v>
      </c>
      <c r="B231" s="68"/>
      <c r="C231" s="214" t="s">
        <v>1256</v>
      </c>
      <c r="D231" s="215">
        <v>44953</v>
      </c>
      <c r="E231" s="192" t="s">
        <v>1816</v>
      </c>
      <c r="F231" s="192" t="s">
        <v>12</v>
      </c>
      <c r="G231" s="192">
        <v>441325</v>
      </c>
      <c r="H231" s="68"/>
      <c r="I231" s="198" t="s">
        <v>2088</v>
      </c>
      <c r="J231" s="68"/>
      <c r="K231" s="68"/>
      <c r="L231" s="68"/>
      <c r="M231" s="68"/>
      <c r="N231" s="364"/>
      <c r="O231" s="364"/>
      <c r="P231" s="216">
        <v>4537.96</v>
      </c>
      <c r="Q231" s="216">
        <v>0</v>
      </c>
      <c r="R231" s="68" t="s">
        <v>638</v>
      </c>
      <c r="S231" s="366"/>
      <c r="T231" s="278"/>
    </row>
    <row r="232" spans="1:20" ht="38.25">
      <c r="A232" s="192" t="s">
        <v>667</v>
      </c>
      <c r="B232" s="68"/>
      <c r="C232" s="214" t="s">
        <v>1256</v>
      </c>
      <c r="D232" s="215">
        <v>44953</v>
      </c>
      <c r="E232" s="192" t="s">
        <v>1817</v>
      </c>
      <c r="F232" s="192" t="s">
        <v>12</v>
      </c>
      <c r="G232" s="192">
        <v>441327</v>
      </c>
      <c r="H232" s="68"/>
      <c r="I232" s="198" t="s">
        <v>2088</v>
      </c>
      <c r="J232" s="68"/>
      <c r="K232" s="68"/>
      <c r="L232" s="68"/>
      <c r="M232" s="68"/>
      <c r="N232" s="364"/>
      <c r="O232" s="364"/>
      <c r="P232" s="216">
        <v>205.32</v>
      </c>
      <c r="Q232" s="216">
        <v>0</v>
      </c>
      <c r="R232" s="68" t="s">
        <v>638</v>
      </c>
      <c r="S232" s="366"/>
      <c r="T232" s="278"/>
    </row>
    <row r="233" spans="1:20" ht="38.25">
      <c r="A233" s="192" t="s">
        <v>667</v>
      </c>
      <c r="B233" s="68"/>
      <c r="C233" s="214" t="s">
        <v>1256</v>
      </c>
      <c r="D233" s="215">
        <v>44953</v>
      </c>
      <c r="E233" s="192" t="s">
        <v>1818</v>
      </c>
      <c r="F233" s="192" t="s">
        <v>12</v>
      </c>
      <c r="G233" s="192">
        <v>441329</v>
      </c>
      <c r="H233" s="68"/>
      <c r="I233" s="198" t="s">
        <v>2088</v>
      </c>
      <c r="J233" s="68"/>
      <c r="K233" s="68"/>
      <c r="L233" s="68"/>
      <c r="M233" s="68"/>
      <c r="N233" s="364"/>
      <c r="O233" s="364"/>
      <c r="P233" s="216">
        <v>1883.41</v>
      </c>
      <c r="Q233" s="216">
        <v>0</v>
      </c>
      <c r="R233" s="68" t="s">
        <v>638</v>
      </c>
      <c r="S233" s="366"/>
      <c r="T233" s="278"/>
    </row>
    <row r="234" spans="1:20" ht="38.25">
      <c r="A234" s="192" t="s">
        <v>667</v>
      </c>
      <c r="B234" s="68"/>
      <c r="C234" s="214" t="s">
        <v>1256</v>
      </c>
      <c r="D234" s="215">
        <v>44953</v>
      </c>
      <c r="E234" s="192" t="s">
        <v>1819</v>
      </c>
      <c r="F234" s="192" t="s">
        <v>12</v>
      </c>
      <c r="G234" s="192">
        <v>441331</v>
      </c>
      <c r="H234" s="68"/>
      <c r="I234" s="198" t="s">
        <v>2088</v>
      </c>
      <c r="J234" s="68"/>
      <c r="K234" s="68"/>
      <c r="L234" s="68"/>
      <c r="M234" s="68"/>
      <c r="N234" s="364"/>
      <c r="O234" s="364"/>
      <c r="P234" s="216">
        <v>5405.34</v>
      </c>
      <c r="Q234" s="216">
        <v>0</v>
      </c>
      <c r="R234" s="68" t="s">
        <v>638</v>
      </c>
      <c r="S234" s="366"/>
      <c r="T234" s="278"/>
    </row>
    <row r="235" spans="1:20" ht="38.25">
      <c r="A235" s="192" t="s">
        <v>667</v>
      </c>
      <c r="B235" s="68"/>
      <c r="C235" s="214" t="s">
        <v>1256</v>
      </c>
      <c r="D235" s="215">
        <v>44953</v>
      </c>
      <c r="E235" s="192" t="s">
        <v>1820</v>
      </c>
      <c r="F235" s="192" t="s">
        <v>12</v>
      </c>
      <c r="G235" s="192">
        <v>441333</v>
      </c>
      <c r="H235" s="68"/>
      <c r="I235" s="198" t="s">
        <v>2088</v>
      </c>
      <c r="J235" s="68"/>
      <c r="K235" s="68"/>
      <c r="L235" s="68"/>
      <c r="M235" s="68"/>
      <c r="N235" s="364"/>
      <c r="O235" s="364"/>
      <c r="P235" s="216">
        <v>5405.34</v>
      </c>
      <c r="Q235" s="216">
        <v>0</v>
      </c>
      <c r="R235" s="68" t="s">
        <v>638</v>
      </c>
      <c r="S235" s="366"/>
      <c r="T235" s="278"/>
    </row>
    <row r="236" spans="1:20" ht="38.25">
      <c r="A236" s="192" t="s">
        <v>667</v>
      </c>
      <c r="B236" s="68"/>
      <c r="C236" s="214" t="s">
        <v>1256</v>
      </c>
      <c r="D236" s="215">
        <v>44953</v>
      </c>
      <c r="E236" s="192" t="s">
        <v>1821</v>
      </c>
      <c r="F236" s="192" t="s">
        <v>12</v>
      </c>
      <c r="G236" s="192">
        <v>441335</v>
      </c>
      <c r="H236" s="68"/>
      <c r="I236" s="198" t="s">
        <v>2088</v>
      </c>
      <c r="J236" s="68"/>
      <c r="K236" s="68"/>
      <c r="L236" s="68"/>
      <c r="M236" s="68"/>
      <c r="N236" s="364"/>
      <c r="O236" s="364"/>
      <c r="P236" s="216">
        <v>5405.34</v>
      </c>
      <c r="Q236" s="216">
        <v>0</v>
      </c>
      <c r="R236" s="68" t="s">
        <v>638</v>
      </c>
      <c r="S236" s="366"/>
      <c r="T236" s="278"/>
    </row>
    <row r="237" spans="1:20" ht="38.25">
      <c r="A237" s="192" t="s">
        <v>667</v>
      </c>
      <c r="B237" s="68"/>
      <c r="C237" s="214" t="s">
        <v>1256</v>
      </c>
      <c r="D237" s="215">
        <v>44953</v>
      </c>
      <c r="E237" s="192" t="s">
        <v>1822</v>
      </c>
      <c r="F237" s="192" t="s">
        <v>12</v>
      </c>
      <c r="G237" s="192">
        <v>441337</v>
      </c>
      <c r="H237" s="68"/>
      <c r="I237" s="198" t="s">
        <v>2088</v>
      </c>
      <c r="J237" s="68"/>
      <c r="K237" s="68"/>
      <c r="L237" s="68"/>
      <c r="M237" s="68"/>
      <c r="N237" s="364"/>
      <c r="O237" s="364"/>
      <c r="P237" s="216">
        <v>5405.34</v>
      </c>
      <c r="Q237" s="216">
        <v>0</v>
      </c>
      <c r="R237" s="68" t="s">
        <v>638</v>
      </c>
      <c r="S237" s="366"/>
      <c r="T237" s="278"/>
    </row>
    <row r="238" spans="1:20" ht="38.25">
      <c r="A238" s="192" t="s">
        <v>667</v>
      </c>
      <c r="B238" s="68"/>
      <c r="C238" s="214" t="s">
        <v>1256</v>
      </c>
      <c r="D238" s="215">
        <v>44953</v>
      </c>
      <c r="E238" s="192" t="s">
        <v>1823</v>
      </c>
      <c r="F238" s="192" t="s">
        <v>12</v>
      </c>
      <c r="G238" s="192">
        <v>441339</v>
      </c>
      <c r="H238" s="68"/>
      <c r="I238" s="198" t="s">
        <v>2088</v>
      </c>
      <c r="J238" s="68"/>
      <c r="K238" s="68"/>
      <c r="L238" s="68"/>
      <c r="M238" s="68"/>
      <c r="N238" s="364"/>
      <c r="O238" s="364"/>
      <c r="P238" s="216">
        <v>32515.78</v>
      </c>
      <c r="Q238" s="216">
        <v>0</v>
      </c>
      <c r="R238" s="68" t="s">
        <v>638</v>
      </c>
      <c r="S238" s="366"/>
      <c r="T238" s="278"/>
    </row>
    <row r="239" spans="1:20" ht="38.25">
      <c r="A239" s="192" t="s">
        <v>667</v>
      </c>
      <c r="B239" s="68"/>
      <c r="C239" s="214" t="s">
        <v>1256</v>
      </c>
      <c r="D239" s="215">
        <v>44953</v>
      </c>
      <c r="E239" s="192" t="s">
        <v>1824</v>
      </c>
      <c r="F239" s="192" t="s">
        <v>12</v>
      </c>
      <c r="G239" s="192">
        <v>441341</v>
      </c>
      <c r="H239" s="68"/>
      <c r="I239" s="198" t="s">
        <v>2088</v>
      </c>
      <c r="J239" s="68"/>
      <c r="K239" s="68"/>
      <c r="L239" s="68"/>
      <c r="M239" s="68"/>
      <c r="N239" s="364"/>
      <c r="O239" s="364"/>
      <c r="P239" s="216">
        <v>1595.84</v>
      </c>
      <c r="Q239" s="216">
        <v>0</v>
      </c>
      <c r="R239" s="68" t="s">
        <v>638</v>
      </c>
      <c r="S239" s="366"/>
      <c r="T239" s="278"/>
    </row>
    <row r="240" spans="1:20" ht="38.25">
      <c r="A240" s="192" t="s">
        <v>667</v>
      </c>
      <c r="B240" s="68"/>
      <c r="C240" s="214" t="s">
        <v>1256</v>
      </c>
      <c r="D240" s="215">
        <v>44953</v>
      </c>
      <c r="E240" s="192" t="s">
        <v>1825</v>
      </c>
      <c r="F240" s="192" t="s">
        <v>12</v>
      </c>
      <c r="G240" s="192">
        <v>441343</v>
      </c>
      <c r="H240" s="68"/>
      <c r="I240" s="198" t="s">
        <v>2088</v>
      </c>
      <c r="J240" s="68"/>
      <c r="K240" s="68"/>
      <c r="L240" s="68"/>
      <c r="M240" s="68"/>
      <c r="N240" s="364"/>
      <c r="O240" s="364"/>
      <c r="P240" s="216">
        <v>14636.63</v>
      </c>
      <c r="Q240" s="216">
        <v>0</v>
      </c>
      <c r="R240" s="68" t="s">
        <v>638</v>
      </c>
      <c r="S240" s="366"/>
      <c r="T240" s="278"/>
    </row>
    <row r="241" spans="1:20" ht="38.25">
      <c r="A241" s="192" t="s">
        <v>667</v>
      </c>
      <c r="B241" s="68"/>
      <c r="C241" s="214" t="s">
        <v>1256</v>
      </c>
      <c r="D241" s="215">
        <v>44953</v>
      </c>
      <c r="E241" s="192" t="s">
        <v>1826</v>
      </c>
      <c r="F241" s="192" t="s">
        <v>12</v>
      </c>
      <c r="G241" s="192">
        <v>441345</v>
      </c>
      <c r="H241" s="68"/>
      <c r="I241" s="198" t="s">
        <v>2088</v>
      </c>
      <c r="J241" s="68"/>
      <c r="K241" s="68"/>
      <c r="L241" s="68"/>
      <c r="M241" s="68"/>
      <c r="N241" s="364"/>
      <c r="O241" s="364"/>
      <c r="P241" s="216">
        <v>42007.35</v>
      </c>
      <c r="Q241" s="216">
        <v>0</v>
      </c>
      <c r="R241" s="68" t="s">
        <v>638</v>
      </c>
      <c r="S241" s="366"/>
      <c r="T241" s="278"/>
    </row>
    <row r="242" spans="1:20" ht="38.25">
      <c r="A242" s="192" t="s">
        <v>667</v>
      </c>
      <c r="B242" s="68"/>
      <c r="C242" s="214" t="s">
        <v>1256</v>
      </c>
      <c r="D242" s="215">
        <v>44953</v>
      </c>
      <c r="E242" s="192" t="s">
        <v>1827</v>
      </c>
      <c r="F242" s="192" t="s">
        <v>12</v>
      </c>
      <c r="G242" s="192">
        <v>441347</v>
      </c>
      <c r="H242" s="68"/>
      <c r="I242" s="198" t="s">
        <v>2088</v>
      </c>
      <c r="J242" s="68"/>
      <c r="K242" s="68"/>
      <c r="L242" s="68"/>
      <c r="M242" s="68"/>
      <c r="N242" s="364"/>
      <c r="O242" s="364"/>
      <c r="P242" s="216">
        <v>42007.35</v>
      </c>
      <c r="Q242" s="216">
        <v>0</v>
      </c>
      <c r="R242" s="68" t="s">
        <v>638</v>
      </c>
      <c r="S242" s="366"/>
      <c r="T242" s="278"/>
    </row>
    <row r="243" spans="1:20" ht="38.25">
      <c r="A243" s="192" t="s">
        <v>667</v>
      </c>
      <c r="B243" s="68"/>
      <c r="C243" s="214" t="s">
        <v>1256</v>
      </c>
      <c r="D243" s="215">
        <v>44953</v>
      </c>
      <c r="E243" s="192" t="s">
        <v>1828</v>
      </c>
      <c r="F243" s="192" t="s">
        <v>12</v>
      </c>
      <c r="G243" s="192">
        <v>441349</v>
      </c>
      <c r="H243" s="68"/>
      <c r="I243" s="198" t="s">
        <v>2088</v>
      </c>
      <c r="J243" s="68"/>
      <c r="K243" s="68"/>
      <c r="L243" s="68"/>
      <c r="M243" s="68"/>
      <c r="N243" s="364"/>
      <c r="O243" s="364"/>
      <c r="P243" s="216">
        <v>42007.35</v>
      </c>
      <c r="Q243" s="216">
        <v>0</v>
      </c>
      <c r="R243" s="68" t="s">
        <v>638</v>
      </c>
      <c r="S243" s="366"/>
      <c r="T243" s="278"/>
    </row>
    <row r="244" spans="1:20" ht="38.25">
      <c r="A244" s="192" t="s">
        <v>667</v>
      </c>
      <c r="B244" s="68"/>
      <c r="C244" s="214" t="s">
        <v>1256</v>
      </c>
      <c r="D244" s="215">
        <v>44953</v>
      </c>
      <c r="E244" s="192" t="s">
        <v>1829</v>
      </c>
      <c r="F244" s="192" t="s">
        <v>12</v>
      </c>
      <c r="G244" s="192">
        <v>441351</v>
      </c>
      <c r="H244" s="68"/>
      <c r="I244" s="198" t="s">
        <v>2088</v>
      </c>
      <c r="J244" s="68"/>
      <c r="K244" s="68"/>
      <c r="L244" s="68"/>
      <c r="M244" s="68"/>
      <c r="N244" s="364"/>
      <c r="O244" s="364"/>
      <c r="P244" s="216">
        <v>42007.35</v>
      </c>
      <c r="Q244" s="216">
        <v>0</v>
      </c>
      <c r="R244" s="68" t="s">
        <v>638</v>
      </c>
      <c r="S244" s="366"/>
      <c r="T244" s="278"/>
    </row>
    <row r="245" spans="1:20" ht="38.25">
      <c r="A245" s="192" t="s">
        <v>667</v>
      </c>
      <c r="B245" s="68"/>
      <c r="C245" s="214" t="s">
        <v>1256</v>
      </c>
      <c r="D245" s="215">
        <v>44953</v>
      </c>
      <c r="E245" s="192" t="s">
        <v>1830</v>
      </c>
      <c r="F245" s="192" t="s">
        <v>12</v>
      </c>
      <c r="G245" s="192">
        <v>441353</v>
      </c>
      <c r="H245" s="68"/>
      <c r="I245" s="198" t="s">
        <v>2088</v>
      </c>
      <c r="J245" s="68"/>
      <c r="K245" s="68"/>
      <c r="L245" s="68"/>
      <c r="M245" s="68"/>
      <c r="N245" s="364"/>
      <c r="O245" s="364"/>
      <c r="P245" s="216">
        <v>3521.92</v>
      </c>
      <c r="Q245" s="216">
        <v>0</v>
      </c>
      <c r="R245" s="68" t="s">
        <v>638</v>
      </c>
      <c r="S245" s="366"/>
      <c r="T245" s="278"/>
    </row>
    <row r="246" spans="1:20" ht="38.25">
      <c r="A246" s="192" t="s">
        <v>667</v>
      </c>
      <c r="B246" s="68"/>
      <c r="C246" s="214" t="s">
        <v>1256</v>
      </c>
      <c r="D246" s="215">
        <v>44953</v>
      </c>
      <c r="E246" s="192" t="s">
        <v>1831</v>
      </c>
      <c r="F246" s="192" t="s">
        <v>12</v>
      </c>
      <c r="G246" s="192">
        <v>441355</v>
      </c>
      <c r="H246" s="68"/>
      <c r="I246" s="198" t="s">
        <v>2088</v>
      </c>
      <c r="J246" s="68"/>
      <c r="K246" s="68"/>
      <c r="L246" s="68"/>
      <c r="M246" s="68"/>
      <c r="N246" s="364"/>
      <c r="O246" s="364"/>
      <c r="P246" s="216">
        <v>5200.0200000000004</v>
      </c>
      <c r="Q246" s="216">
        <v>0</v>
      </c>
      <c r="R246" s="68" t="s">
        <v>638</v>
      </c>
      <c r="S246" s="366"/>
      <c r="T246" s="278"/>
    </row>
    <row r="247" spans="1:20" ht="38.25">
      <c r="A247" s="192" t="s">
        <v>667</v>
      </c>
      <c r="B247" s="68"/>
      <c r="C247" s="214" t="s">
        <v>1256</v>
      </c>
      <c r="D247" s="215">
        <v>44953</v>
      </c>
      <c r="E247" s="192" t="s">
        <v>1832</v>
      </c>
      <c r="F247" s="192" t="s">
        <v>12</v>
      </c>
      <c r="G247" s="192">
        <v>441357</v>
      </c>
      <c r="H247" s="68"/>
      <c r="I247" s="198" t="s">
        <v>2088</v>
      </c>
      <c r="J247" s="68"/>
      <c r="K247" s="68"/>
      <c r="L247" s="68"/>
      <c r="M247" s="68"/>
      <c r="N247" s="364"/>
      <c r="O247" s="364"/>
      <c r="P247" s="216">
        <v>867.38</v>
      </c>
      <c r="Q247" s="216">
        <v>0</v>
      </c>
      <c r="R247" s="68" t="s">
        <v>638</v>
      </c>
      <c r="S247" s="366"/>
      <c r="T247" s="278"/>
    </row>
    <row r="248" spans="1:20" ht="38.25">
      <c r="A248" s="192" t="s">
        <v>667</v>
      </c>
      <c r="B248" s="68"/>
      <c r="C248" s="214" t="s">
        <v>1256</v>
      </c>
      <c r="D248" s="215">
        <v>44953</v>
      </c>
      <c r="E248" s="192" t="s">
        <v>1833</v>
      </c>
      <c r="F248" s="192" t="s">
        <v>12</v>
      </c>
      <c r="G248" s="192">
        <v>441359</v>
      </c>
      <c r="H248" s="68"/>
      <c r="I248" s="198" t="s">
        <v>2088</v>
      </c>
      <c r="J248" s="68"/>
      <c r="K248" s="68"/>
      <c r="L248" s="68"/>
      <c r="M248" s="68"/>
      <c r="N248" s="364"/>
      <c r="O248" s="364"/>
      <c r="P248" s="216">
        <v>2454.3000000000002</v>
      </c>
      <c r="Q248" s="216">
        <v>0</v>
      </c>
      <c r="R248" s="68" t="s">
        <v>638</v>
      </c>
      <c r="S248" s="366"/>
      <c r="T248" s="278"/>
    </row>
    <row r="249" spans="1:20" ht="38.25">
      <c r="A249" s="192" t="s">
        <v>667</v>
      </c>
      <c r="B249" s="68"/>
      <c r="C249" s="214" t="s">
        <v>1256</v>
      </c>
      <c r="D249" s="215">
        <v>44953</v>
      </c>
      <c r="E249" s="192" t="s">
        <v>1834</v>
      </c>
      <c r="F249" s="192" t="s">
        <v>12</v>
      </c>
      <c r="G249" s="192">
        <v>441361</v>
      </c>
      <c r="H249" s="68"/>
      <c r="I249" s="198" t="s">
        <v>2088</v>
      </c>
      <c r="J249" s="68"/>
      <c r="K249" s="68"/>
      <c r="L249" s="68"/>
      <c r="M249" s="68"/>
      <c r="N249" s="364"/>
      <c r="O249" s="364"/>
      <c r="P249" s="216">
        <v>14713.19</v>
      </c>
      <c r="Q249" s="216">
        <v>0</v>
      </c>
      <c r="R249" s="68" t="s">
        <v>638</v>
      </c>
      <c r="S249" s="366"/>
      <c r="T249" s="278"/>
    </row>
    <row r="250" spans="1:20" ht="38.25">
      <c r="A250" s="192" t="s">
        <v>667</v>
      </c>
      <c r="B250" s="68"/>
      <c r="C250" s="214" t="s">
        <v>1256</v>
      </c>
      <c r="D250" s="215">
        <v>44953</v>
      </c>
      <c r="E250" s="192" t="s">
        <v>1835</v>
      </c>
      <c r="F250" s="192" t="s">
        <v>12</v>
      </c>
      <c r="G250" s="192">
        <v>441363</v>
      </c>
      <c r="H250" s="68"/>
      <c r="I250" s="198" t="s">
        <v>2088</v>
      </c>
      <c r="J250" s="68"/>
      <c r="K250" s="68"/>
      <c r="L250" s="68"/>
      <c r="M250" s="68"/>
      <c r="N250" s="364"/>
      <c r="O250" s="364"/>
      <c r="P250" s="216">
        <v>3455.73</v>
      </c>
      <c r="Q250" s="216">
        <v>0</v>
      </c>
      <c r="R250" s="68" t="s">
        <v>638</v>
      </c>
      <c r="S250" s="366"/>
      <c r="T250" s="278"/>
    </row>
    <row r="251" spans="1:20" ht="38.25">
      <c r="A251" s="192" t="s">
        <v>667</v>
      </c>
      <c r="B251" s="68"/>
      <c r="C251" s="214" t="s">
        <v>1256</v>
      </c>
      <c r="D251" s="215">
        <v>44953</v>
      </c>
      <c r="E251" s="192" t="s">
        <v>1836</v>
      </c>
      <c r="F251" s="192" t="s">
        <v>12</v>
      </c>
      <c r="G251" s="192">
        <v>441365</v>
      </c>
      <c r="H251" s="68"/>
      <c r="I251" s="198" t="s">
        <v>2088</v>
      </c>
      <c r="J251" s="68"/>
      <c r="K251" s="68"/>
      <c r="L251" s="68"/>
      <c r="M251" s="68"/>
      <c r="N251" s="364"/>
      <c r="O251" s="364"/>
      <c r="P251" s="216">
        <v>6740.98</v>
      </c>
      <c r="Q251" s="216">
        <v>0</v>
      </c>
      <c r="R251" s="68" t="s">
        <v>638</v>
      </c>
      <c r="S251" s="366"/>
      <c r="T251" s="278"/>
    </row>
    <row r="252" spans="1:20" ht="38.25">
      <c r="A252" s="192" t="s">
        <v>667</v>
      </c>
      <c r="B252" s="68"/>
      <c r="C252" s="214" t="s">
        <v>1256</v>
      </c>
      <c r="D252" s="215">
        <v>44953</v>
      </c>
      <c r="E252" s="192" t="s">
        <v>1837</v>
      </c>
      <c r="F252" s="192" t="s">
        <v>12</v>
      </c>
      <c r="G252" s="192">
        <v>441367</v>
      </c>
      <c r="H252" s="68"/>
      <c r="I252" s="198" t="s">
        <v>2088</v>
      </c>
      <c r="J252" s="68"/>
      <c r="K252" s="68"/>
      <c r="L252" s="68"/>
      <c r="M252" s="68"/>
      <c r="N252" s="364"/>
      <c r="O252" s="364"/>
      <c r="P252" s="216">
        <v>9491.56</v>
      </c>
      <c r="Q252" s="216">
        <v>0</v>
      </c>
      <c r="R252" s="68" t="s">
        <v>638</v>
      </c>
      <c r="S252" s="366"/>
      <c r="T252" s="278"/>
    </row>
    <row r="253" spans="1:20" ht="38.25">
      <c r="A253" s="192" t="s">
        <v>667</v>
      </c>
      <c r="B253" s="68"/>
      <c r="C253" s="214" t="s">
        <v>1256</v>
      </c>
      <c r="D253" s="215">
        <v>44953</v>
      </c>
      <c r="E253" s="192" t="s">
        <v>1838</v>
      </c>
      <c r="F253" s="192" t="s">
        <v>12</v>
      </c>
      <c r="G253" s="192">
        <v>441376</v>
      </c>
      <c r="H253" s="68"/>
      <c r="I253" s="198" t="s">
        <v>2088</v>
      </c>
      <c r="J253" s="68"/>
      <c r="K253" s="68"/>
      <c r="L253" s="68"/>
      <c r="M253" s="68"/>
      <c r="N253" s="364"/>
      <c r="O253" s="364"/>
      <c r="P253" s="216">
        <v>2294131.56</v>
      </c>
      <c r="Q253" s="216">
        <v>0</v>
      </c>
      <c r="R253" s="68" t="s">
        <v>638</v>
      </c>
      <c r="S253" s="366"/>
      <c r="T253" s="278"/>
    </row>
    <row r="254" spans="1:20" ht="38.25">
      <c r="A254" s="192" t="s">
        <v>667</v>
      </c>
      <c r="B254" s="68"/>
      <c r="C254" s="214" t="s">
        <v>1256</v>
      </c>
      <c r="D254" s="215">
        <v>44953</v>
      </c>
      <c r="E254" s="192" t="s">
        <v>1839</v>
      </c>
      <c r="F254" s="192" t="s">
        <v>12</v>
      </c>
      <c r="G254" s="192">
        <v>441369</v>
      </c>
      <c r="H254" s="68"/>
      <c r="I254" s="198" t="s">
        <v>2088</v>
      </c>
      <c r="J254" s="68"/>
      <c r="K254" s="68"/>
      <c r="L254" s="68"/>
      <c r="M254" s="68"/>
      <c r="N254" s="364"/>
      <c r="O254" s="364"/>
      <c r="P254" s="216">
        <v>40411.440000000002</v>
      </c>
      <c r="Q254" s="216">
        <v>0</v>
      </c>
      <c r="R254" s="68" t="s">
        <v>638</v>
      </c>
      <c r="S254" s="366"/>
      <c r="T254" s="278"/>
    </row>
    <row r="255" spans="1:20" ht="38.25">
      <c r="A255" s="192" t="s">
        <v>667</v>
      </c>
      <c r="B255" s="68"/>
      <c r="C255" s="214" t="s">
        <v>1256</v>
      </c>
      <c r="D255" s="215">
        <v>44953</v>
      </c>
      <c r="E255" s="192" t="s">
        <v>1840</v>
      </c>
      <c r="F255" s="192" t="s">
        <v>12</v>
      </c>
      <c r="G255" s="192">
        <v>441372</v>
      </c>
      <c r="H255" s="68"/>
      <c r="I255" s="198" t="s">
        <v>2088</v>
      </c>
      <c r="J255" s="68"/>
      <c r="K255" s="68"/>
      <c r="L255" s="68"/>
      <c r="M255" s="68"/>
      <c r="N255" s="364"/>
      <c r="O255" s="364"/>
      <c r="P255" s="216">
        <v>2294131.56</v>
      </c>
      <c r="Q255" s="216">
        <v>0</v>
      </c>
      <c r="R255" s="68" t="s">
        <v>638</v>
      </c>
      <c r="S255" s="366"/>
      <c r="T255" s="278"/>
    </row>
    <row r="256" spans="1:20" ht="38.25">
      <c r="A256" s="192" t="s">
        <v>667</v>
      </c>
      <c r="B256" s="68"/>
      <c r="C256" s="214" t="s">
        <v>1256</v>
      </c>
      <c r="D256" s="215">
        <v>44953</v>
      </c>
      <c r="E256" s="192" t="s">
        <v>1841</v>
      </c>
      <c r="F256" s="192" t="s">
        <v>12</v>
      </c>
      <c r="G256" s="192">
        <v>441374</v>
      </c>
      <c r="H256" s="68"/>
      <c r="I256" s="198" t="s">
        <v>2088</v>
      </c>
      <c r="J256" s="68"/>
      <c r="K256" s="68"/>
      <c r="L256" s="68"/>
      <c r="M256" s="68"/>
      <c r="N256" s="364"/>
      <c r="O256" s="364"/>
      <c r="P256" s="216">
        <v>2294131.56</v>
      </c>
      <c r="Q256" s="216">
        <v>0</v>
      </c>
      <c r="R256" s="68" t="s">
        <v>638</v>
      </c>
      <c r="S256" s="366"/>
      <c r="T256" s="278"/>
    </row>
    <row r="257" spans="1:20" ht="38.25">
      <c r="A257" s="192" t="s">
        <v>667</v>
      </c>
      <c r="B257" s="68"/>
      <c r="C257" s="214" t="s">
        <v>1256</v>
      </c>
      <c r="D257" s="215">
        <v>44953</v>
      </c>
      <c r="E257" s="192" t="s">
        <v>1842</v>
      </c>
      <c r="F257" s="192" t="s">
        <v>12</v>
      </c>
      <c r="G257" s="192">
        <v>441378</v>
      </c>
      <c r="H257" s="68"/>
      <c r="I257" s="198" t="s">
        <v>2088</v>
      </c>
      <c r="J257" s="68"/>
      <c r="K257" s="68"/>
      <c r="L257" s="68"/>
      <c r="M257" s="68"/>
      <c r="N257" s="364"/>
      <c r="O257" s="364"/>
      <c r="P257" s="216">
        <v>2294131.56</v>
      </c>
      <c r="Q257" s="216">
        <v>0</v>
      </c>
      <c r="R257" s="68" t="s">
        <v>638</v>
      </c>
      <c r="S257" s="366"/>
      <c r="T257" s="278"/>
    </row>
    <row r="258" spans="1:20" ht="38.25">
      <c r="A258" s="192" t="s">
        <v>667</v>
      </c>
      <c r="B258" s="68"/>
      <c r="C258" s="214" t="s">
        <v>1256</v>
      </c>
      <c r="D258" s="215">
        <v>44953</v>
      </c>
      <c r="E258" s="192" t="s">
        <v>1843</v>
      </c>
      <c r="F258" s="192" t="s">
        <v>12</v>
      </c>
      <c r="G258" s="192">
        <v>441380</v>
      </c>
      <c r="H258" s="68"/>
      <c r="I258" s="198" t="s">
        <v>2088</v>
      </c>
      <c r="J258" s="68"/>
      <c r="K258" s="68"/>
      <c r="L258" s="68"/>
      <c r="M258" s="68"/>
      <c r="N258" s="364"/>
      <c r="O258" s="364"/>
      <c r="P258" s="216">
        <v>2294131.56</v>
      </c>
      <c r="Q258" s="216">
        <v>0</v>
      </c>
      <c r="R258" s="68" t="s">
        <v>638</v>
      </c>
      <c r="S258" s="366"/>
      <c r="T258" s="278"/>
    </row>
    <row r="259" spans="1:20" ht="38.25">
      <c r="A259" s="192" t="s">
        <v>667</v>
      </c>
      <c r="B259" s="68"/>
      <c r="C259" s="214" t="s">
        <v>1256</v>
      </c>
      <c r="D259" s="215">
        <v>44953</v>
      </c>
      <c r="E259" s="192" t="s">
        <v>1844</v>
      </c>
      <c r="F259" s="192" t="s">
        <v>12</v>
      </c>
      <c r="G259" s="192">
        <v>441382</v>
      </c>
      <c r="H259" s="68"/>
      <c r="I259" s="198" t="s">
        <v>2088</v>
      </c>
      <c r="J259" s="68"/>
      <c r="K259" s="68"/>
      <c r="L259" s="68"/>
      <c r="M259" s="68"/>
      <c r="N259" s="364"/>
      <c r="O259" s="364"/>
      <c r="P259" s="216">
        <v>6301101.8099999996</v>
      </c>
      <c r="Q259" s="216">
        <v>0</v>
      </c>
      <c r="R259" s="68" t="s">
        <v>638</v>
      </c>
      <c r="S259" s="366"/>
      <c r="T259" s="278"/>
    </row>
    <row r="260" spans="1:20" ht="38.25">
      <c r="A260" s="192" t="s">
        <v>667</v>
      </c>
      <c r="B260" s="68"/>
      <c r="C260" s="214" t="s">
        <v>1256</v>
      </c>
      <c r="D260" s="215">
        <v>44953</v>
      </c>
      <c r="E260" s="192" t="s">
        <v>1845</v>
      </c>
      <c r="F260" s="192" t="s">
        <v>12</v>
      </c>
      <c r="G260" s="192">
        <v>441384</v>
      </c>
      <c r="H260" s="68"/>
      <c r="I260" s="198" t="s">
        <v>2088</v>
      </c>
      <c r="J260" s="68"/>
      <c r="K260" s="68"/>
      <c r="L260" s="68"/>
      <c r="M260" s="68"/>
      <c r="N260" s="364"/>
      <c r="O260" s="364"/>
      <c r="P260" s="216">
        <v>6301101.8099999996</v>
      </c>
      <c r="Q260" s="216">
        <v>0</v>
      </c>
      <c r="R260" s="68" t="s">
        <v>638</v>
      </c>
      <c r="S260" s="366"/>
      <c r="T260" s="278"/>
    </row>
    <row r="261" spans="1:20" ht="38.25">
      <c r="A261" s="192" t="s">
        <v>667</v>
      </c>
      <c r="B261" s="68"/>
      <c r="C261" s="214" t="s">
        <v>1256</v>
      </c>
      <c r="D261" s="215">
        <v>44953</v>
      </c>
      <c r="E261" s="192" t="s">
        <v>1846</v>
      </c>
      <c r="F261" s="192" t="s">
        <v>12</v>
      </c>
      <c r="G261" s="192">
        <v>441386</v>
      </c>
      <c r="H261" s="68"/>
      <c r="I261" s="198" t="s">
        <v>2088</v>
      </c>
      <c r="J261" s="68"/>
      <c r="K261" s="68"/>
      <c r="L261" s="68"/>
      <c r="M261" s="68"/>
      <c r="N261" s="364"/>
      <c r="O261" s="364"/>
      <c r="P261" s="216">
        <v>6301101.8099999996</v>
      </c>
      <c r="Q261" s="216">
        <v>0</v>
      </c>
      <c r="R261" s="68" t="s">
        <v>638</v>
      </c>
      <c r="S261" s="366"/>
      <c r="T261" s="278"/>
    </row>
    <row r="262" spans="1:20" ht="38.25">
      <c r="A262" s="192" t="s">
        <v>667</v>
      </c>
      <c r="B262" s="68"/>
      <c r="C262" s="214" t="s">
        <v>1256</v>
      </c>
      <c r="D262" s="215">
        <v>44953</v>
      </c>
      <c r="E262" s="192" t="s">
        <v>1847</v>
      </c>
      <c r="F262" s="192" t="s">
        <v>12</v>
      </c>
      <c r="G262" s="192">
        <v>441388</v>
      </c>
      <c r="H262" s="68"/>
      <c r="I262" s="198" t="s">
        <v>2088</v>
      </c>
      <c r="J262" s="68"/>
      <c r="K262" s="68"/>
      <c r="L262" s="68"/>
      <c r="M262" s="68"/>
      <c r="N262" s="364"/>
      <c r="O262" s="364"/>
      <c r="P262" s="216">
        <v>6301101.8099999996</v>
      </c>
      <c r="Q262" s="216">
        <v>0</v>
      </c>
      <c r="R262" s="68" t="s">
        <v>638</v>
      </c>
      <c r="S262" s="366"/>
      <c r="T262" s="278"/>
    </row>
    <row r="263" spans="1:20" ht="38.25">
      <c r="A263" s="192" t="s">
        <v>667</v>
      </c>
      <c r="B263" s="68"/>
      <c r="C263" s="214" t="s">
        <v>1256</v>
      </c>
      <c r="D263" s="215">
        <v>44953</v>
      </c>
      <c r="E263" s="192" t="s">
        <v>1848</v>
      </c>
      <c r="F263" s="192" t="s">
        <v>12</v>
      </c>
      <c r="G263" s="192">
        <v>441390</v>
      </c>
      <c r="H263" s="68"/>
      <c r="I263" s="198" t="s">
        <v>2088</v>
      </c>
      <c r="J263" s="68"/>
      <c r="K263" s="68"/>
      <c r="L263" s="68"/>
      <c r="M263" s="68"/>
      <c r="N263" s="364"/>
      <c r="O263" s="364"/>
      <c r="P263" s="216">
        <v>6301101.8099999996</v>
      </c>
      <c r="Q263" s="216">
        <v>0</v>
      </c>
      <c r="R263" s="68" t="s">
        <v>638</v>
      </c>
      <c r="S263" s="366"/>
      <c r="T263" s="278"/>
    </row>
    <row r="264" spans="1:20" ht="38.25">
      <c r="A264" s="192" t="s">
        <v>667</v>
      </c>
      <c r="B264" s="68"/>
      <c r="C264" s="214" t="s">
        <v>1256</v>
      </c>
      <c r="D264" s="215">
        <v>44953</v>
      </c>
      <c r="E264" s="192" t="s">
        <v>1849</v>
      </c>
      <c r="F264" s="192" t="s">
        <v>12</v>
      </c>
      <c r="G264" s="192">
        <v>441392</v>
      </c>
      <c r="H264" s="68"/>
      <c r="I264" s="198" t="s">
        <v>2088</v>
      </c>
      <c r="J264" s="68"/>
      <c r="K264" s="68"/>
      <c r="L264" s="68"/>
      <c r="M264" s="68"/>
      <c r="N264" s="364"/>
      <c r="O264" s="364"/>
      <c r="P264" s="216">
        <v>5337679.43</v>
      </c>
      <c r="Q264" s="216">
        <v>0</v>
      </c>
      <c r="R264" s="68" t="s">
        <v>638</v>
      </c>
      <c r="S264" s="366"/>
      <c r="T264" s="278"/>
    </row>
    <row r="265" spans="1:20" ht="38.25">
      <c r="A265" s="192" t="s">
        <v>667</v>
      </c>
      <c r="B265" s="68"/>
      <c r="C265" s="214" t="s">
        <v>1256</v>
      </c>
      <c r="D265" s="215">
        <v>44953</v>
      </c>
      <c r="E265" s="192" t="s">
        <v>1850</v>
      </c>
      <c r="F265" s="192" t="s">
        <v>12</v>
      </c>
      <c r="G265" s="192">
        <v>441394</v>
      </c>
      <c r="H265" s="68"/>
      <c r="I265" s="198" t="s">
        <v>2088</v>
      </c>
      <c r="J265" s="68"/>
      <c r="K265" s="68"/>
      <c r="L265" s="68"/>
      <c r="M265" s="68"/>
      <c r="N265" s="364"/>
      <c r="O265" s="364"/>
      <c r="P265" s="216">
        <v>5337679.43</v>
      </c>
      <c r="Q265" s="216">
        <v>0</v>
      </c>
      <c r="R265" s="68" t="s">
        <v>638</v>
      </c>
      <c r="S265" s="366"/>
      <c r="T265" s="278"/>
    </row>
    <row r="266" spans="1:20" ht="38.25">
      <c r="A266" s="192" t="s">
        <v>667</v>
      </c>
      <c r="B266" s="68"/>
      <c r="C266" s="214" t="s">
        <v>1256</v>
      </c>
      <c r="D266" s="215">
        <v>44953</v>
      </c>
      <c r="E266" s="192" t="s">
        <v>1851</v>
      </c>
      <c r="F266" s="192" t="s">
        <v>12</v>
      </c>
      <c r="G266" s="192">
        <v>441396</v>
      </c>
      <c r="H266" s="68"/>
      <c r="I266" s="198" t="s">
        <v>2088</v>
      </c>
      <c r="J266" s="68"/>
      <c r="K266" s="68"/>
      <c r="L266" s="68"/>
      <c r="M266" s="68"/>
      <c r="N266" s="364"/>
      <c r="O266" s="364"/>
      <c r="P266" s="216">
        <v>5337679.43</v>
      </c>
      <c r="Q266" s="216">
        <v>0</v>
      </c>
      <c r="R266" s="68" t="s">
        <v>638</v>
      </c>
      <c r="S266" s="366"/>
      <c r="T266" s="278"/>
    </row>
    <row r="267" spans="1:20" ht="38.25">
      <c r="A267" s="192" t="s">
        <v>667</v>
      </c>
      <c r="B267" s="68"/>
      <c r="C267" s="214" t="s">
        <v>1256</v>
      </c>
      <c r="D267" s="215">
        <v>44953</v>
      </c>
      <c r="E267" s="192" t="s">
        <v>1852</v>
      </c>
      <c r="F267" s="192" t="s">
        <v>12</v>
      </c>
      <c r="G267" s="192">
        <v>441398</v>
      </c>
      <c r="H267" s="68"/>
      <c r="I267" s="198" t="s">
        <v>2088</v>
      </c>
      <c r="J267" s="68"/>
      <c r="K267" s="68"/>
      <c r="L267" s="68"/>
      <c r="M267" s="68"/>
      <c r="N267" s="364"/>
      <c r="O267" s="364"/>
      <c r="P267" s="216">
        <v>5337679.43</v>
      </c>
      <c r="Q267" s="216">
        <v>0</v>
      </c>
      <c r="R267" s="68" t="s">
        <v>638</v>
      </c>
      <c r="S267" s="366"/>
      <c r="T267" s="278"/>
    </row>
    <row r="268" spans="1:20" ht="38.25">
      <c r="A268" s="192" t="s">
        <v>667</v>
      </c>
      <c r="B268" s="68"/>
      <c r="C268" s="214" t="s">
        <v>1256</v>
      </c>
      <c r="D268" s="215">
        <v>44953</v>
      </c>
      <c r="E268" s="192" t="s">
        <v>1853</v>
      </c>
      <c r="F268" s="192" t="s">
        <v>12</v>
      </c>
      <c r="G268" s="192">
        <v>441400</v>
      </c>
      <c r="H268" s="68"/>
      <c r="I268" s="198" t="s">
        <v>2088</v>
      </c>
      <c r="J268" s="68"/>
      <c r="K268" s="68"/>
      <c r="L268" s="68"/>
      <c r="M268" s="68"/>
      <c r="N268" s="364"/>
      <c r="O268" s="364"/>
      <c r="P268" s="216">
        <v>5337679.43</v>
      </c>
      <c r="Q268" s="216">
        <v>0</v>
      </c>
      <c r="R268" s="68" t="s">
        <v>638</v>
      </c>
      <c r="S268" s="366"/>
      <c r="T268" s="278"/>
    </row>
    <row r="269" spans="1:20" ht="38.25">
      <c r="A269" s="192" t="s">
        <v>667</v>
      </c>
      <c r="B269" s="68"/>
      <c r="C269" s="214" t="s">
        <v>1256</v>
      </c>
      <c r="D269" s="215">
        <v>44953</v>
      </c>
      <c r="E269" s="192" t="s">
        <v>1854</v>
      </c>
      <c r="F269" s="192" t="s">
        <v>12</v>
      </c>
      <c r="G269" s="192">
        <v>441402</v>
      </c>
      <c r="H269" s="68"/>
      <c r="I269" s="198" t="s">
        <v>2088</v>
      </c>
      <c r="J269" s="68"/>
      <c r="K269" s="68"/>
      <c r="L269" s="68"/>
      <c r="M269" s="68"/>
      <c r="N269" s="364"/>
      <c r="O269" s="364"/>
      <c r="P269" s="216">
        <v>14660563.49</v>
      </c>
      <c r="Q269" s="216">
        <v>0</v>
      </c>
      <c r="R269" s="68" t="s">
        <v>638</v>
      </c>
      <c r="S269" s="366"/>
      <c r="T269" s="278"/>
    </row>
    <row r="270" spans="1:20" ht="38.25">
      <c r="A270" s="192" t="s">
        <v>667</v>
      </c>
      <c r="B270" s="68"/>
      <c r="C270" s="214" t="s">
        <v>1256</v>
      </c>
      <c r="D270" s="215">
        <v>44953</v>
      </c>
      <c r="E270" s="192" t="s">
        <v>1855</v>
      </c>
      <c r="F270" s="192" t="s">
        <v>12</v>
      </c>
      <c r="G270" s="192">
        <v>441404</v>
      </c>
      <c r="H270" s="68"/>
      <c r="I270" s="198" t="s">
        <v>2088</v>
      </c>
      <c r="J270" s="68"/>
      <c r="K270" s="68"/>
      <c r="L270" s="68"/>
      <c r="M270" s="68"/>
      <c r="N270" s="364"/>
      <c r="O270" s="364"/>
      <c r="P270" s="216">
        <v>14660563.49</v>
      </c>
      <c r="Q270" s="216">
        <v>0</v>
      </c>
      <c r="R270" s="68" t="s">
        <v>638</v>
      </c>
      <c r="S270" s="366"/>
      <c r="T270" s="278"/>
    </row>
    <row r="271" spans="1:20" ht="38.25">
      <c r="A271" s="192" t="s">
        <v>667</v>
      </c>
      <c r="B271" s="68"/>
      <c r="C271" s="214" t="s">
        <v>1256</v>
      </c>
      <c r="D271" s="215">
        <v>44953</v>
      </c>
      <c r="E271" s="192" t="s">
        <v>1856</v>
      </c>
      <c r="F271" s="192" t="s">
        <v>12</v>
      </c>
      <c r="G271" s="192">
        <v>441406</v>
      </c>
      <c r="H271" s="68"/>
      <c r="I271" s="198" t="s">
        <v>2088</v>
      </c>
      <c r="J271" s="68"/>
      <c r="K271" s="68"/>
      <c r="L271" s="68"/>
      <c r="M271" s="68"/>
      <c r="N271" s="364"/>
      <c r="O271" s="364"/>
      <c r="P271" s="216">
        <v>14660563.49</v>
      </c>
      <c r="Q271" s="216">
        <v>0</v>
      </c>
      <c r="R271" s="68" t="s">
        <v>638</v>
      </c>
      <c r="S271" s="366"/>
      <c r="T271" s="278"/>
    </row>
    <row r="272" spans="1:20" ht="38.25">
      <c r="A272" s="192" t="s">
        <v>667</v>
      </c>
      <c r="B272" s="68"/>
      <c r="C272" s="214" t="s">
        <v>1256</v>
      </c>
      <c r="D272" s="215">
        <v>44953</v>
      </c>
      <c r="E272" s="192" t="s">
        <v>1857</v>
      </c>
      <c r="F272" s="192" t="s">
        <v>12</v>
      </c>
      <c r="G272" s="192">
        <v>441408</v>
      </c>
      <c r="H272" s="68"/>
      <c r="I272" s="198" t="s">
        <v>2088</v>
      </c>
      <c r="J272" s="68"/>
      <c r="K272" s="68"/>
      <c r="L272" s="68"/>
      <c r="M272" s="68"/>
      <c r="N272" s="364"/>
      <c r="O272" s="364"/>
      <c r="P272" s="216">
        <v>14660563.49</v>
      </c>
      <c r="Q272" s="216">
        <v>0</v>
      </c>
      <c r="R272" s="68" t="s">
        <v>638</v>
      </c>
      <c r="S272" s="366"/>
      <c r="T272" s="278"/>
    </row>
    <row r="273" spans="1:20" ht="38.25">
      <c r="A273" s="192" t="s">
        <v>667</v>
      </c>
      <c r="B273" s="68"/>
      <c r="C273" s="214" t="s">
        <v>1256</v>
      </c>
      <c r="D273" s="215">
        <v>44953</v>
      </c>
      <c r="E273" s="192" t="s">
        <v>1858</v>
      </c>
      <c r="F273" s="192" t="s">
        <v>12</v>
      </c>
      <c r="G273" s="192">
        <v>441410</v>
      </c>
      <c r="H273" s="68"/>
      <c r="I273" s="198" t="s">
        <v>2088</v>
      </c>
      <c r="J273" s="68"/>
      <c r="K273" s="68"/>
      <c r="L273" s="68"/>
      <c r="M273" s="68"/>
      <c r="N273" s="364"/>
      <c r="O273" s="364"/>
      <c r="P273" s="216">
        <v>14660563.49</v>
      </c>
      <c r="Q273" s="216">
        <v>0</v>
      </c>
      <c r="R273" s="68" t="s">
        <v>638</v>
      </c>
      <c r="S273" s="366"/>
      <c r="T273" s="278"/>
    </row>
    <row r="274" spans="1:20" ht="38.25">
      <c r="A274" s="192" t="s">
        <v>667</v>
      </c>
      <c r="B274" s="68"/>
      <c r="C274" s="214" t="s">
        <v>1256</v>
      </c>
      <c r="D274" s="215">
        <v>44953</v>
      </c>
      <c r="E274" s="192" t="s">
        <v>1859</v>
      </c>
      <c r="F274" s="192" t="s">
        <v>12</v>
      </c>
      <c r="G274" s="192">
        <v>441412</v>
      </c>
      <c r="H274" s="68"/>
      <c r="I274" s="198" t="s">
        <v>2088</v>
      </c>
      <c r="J274" s="68"/>
      <c r="K274" s="68"/>
      <c r="L274" s="68"/>
      <c r="M274" s="68"/>
      <c r="N274" s="364"/>
      <c r="O274" s="364"/>
      <c r="P274" s="216">
        <v>2697261.59</v>
      </c>
      <c r="Q274" s="216">
        <v>0</v>
      </c>
      <c r="R274" s="68" t="s">
        <v>638</v>
      </c>
      <c r="S274" s="366"/>
      <c r="T274" s="278"/>
    </row>
    <row r="275" spans="1:20" ht="38.25">
      <c r="A275" s="192" t="s">
        <v>667</v>
      </c>
      <c r="B275" s="68"/>
      <c r="C275" s="214" t="s">
        <v>1256</v>
      </c>
      <c r="D275" s="215">
        <v>44953</v>
      </c>
      <c r="E275" s="192" t="s">
        <v>1860</v>
      </c>
      <c r="F275" s="192" t="s">
        <v>12</v>
      </c>
      <c r="G275" s="192">
        <v>441414</v>
      </c>
      <c r="H275" s="68"/>
      <c r="I275" s="198" t="s">
        <v>2088</v>
      </c>
      <c r="J275" s="68"/>
      <c r="K275" s="68"/>
      <c r="L275" s="68"/>
      <c r="M275" s="68"/>
      <c r="N275" s="364"/>
      <c r="O275" s="364"/>
      <c r="P275" s="216">
        <v>2697261.59</v>
      </c>
      <c r="Q275" s="216">
        <v>0</v>
      </c>
      <c r="R275" s="68" t="s">
        <v>638</v>
      </c>
      <c r="S275" s="366"/>
      <c r="T275" s="278"/>
    </row>
    <row r="276" spans="1:20" ht="38.25">
      <c r="A276" s="192" t="s">
        <v>667</v>
      </c>
      <c r="B276" s="68"/>
      <c r="C276" s="214" t="s">
        <v>1256</v>
      </c>
      <c r="D276" s="215">
        <v>44953</v>
      </c>
      <c r="E276" s="192" t="s">
        <v>1861</v>
      </c>
      <c r="F276" s="192" t="s">
        <v>12</v>
      </c>
      <c r="G276" s="192">
        <v>441416</v>
      </c>
      <c r="H276" s="68"/>
      <c r="I276" s="198" t="s">
        <v>2088</v>
      </c>
      <c r="J276" s="68"/>
      <c r="K276" s="68"/>
      <c r="L276" s="68"/>
      <c r="M276" s="68"/>
      <c r="N276" s="364"/>
      <c r="O276" s="364"/>
      <c r="P276" s="216">
        <v>2697261.59</v>
      </c>
      <c r="Q276" s="216">
        <v>0</v>
      </c>
      <c r="R276" s="68" t="s">
        <v>638</v>
      </c>
      <c r="S276" s="366"/>
      <c r="T276" s="278"/>
    </row>
    <row r="277" spans="1:20" ht="38.25">
      <c r="A277" s="192" t="s">
        <v>667</v>
      </c>
      <c r="B277" s="68"/>
      <c r="C277" s="214" t="s">
        <v>1256</v>
      </c>
      <c r="D277" s="215">
        <v>44953</v>
      </c>
      <c r="E277" s="192" t="s">
        <v>1862</v>
      </c>
      <c r="F277" s="192" t="s">
        <v>12</v>
      </c>
      <c r="G277" s="192">
        <v>441418</v>
      </c>
      <c r="H277" s="68"/>
      <c r="I277" s="198" t="s">
        <v>2088</v>
      </c>
      <c r="J277" s="68"/>
      <c r="K277" s="68"/>
      <c r="L277" s="68"/>
      <c r="M277" s="68"/>
      <c r="N277" s="364"/>
      <c r="O277" s="364"/>
      <c r="P277" s="216">
        <v>2697261.59</v>
      </c>
      <c r="Q277" s="216">
        <v>0</v>
      </c>
      <c r="R277" s="68" t="s">
        <v>638</v>
      </c>
      <c r="S277" s="366"/>
      <c r="T277" s="278"/>
    </row>
    <row r="278" spans="1:20" ht="38.25">
      <c r="A278" s="192" t="s">
        <v>667</v>
      </c>
      <c r="B278" s="68"/>
      <c r="C278" s="214" t="s">
        <v>1256</v>
      </c>
      <c r="D278" s="215">
        <v>44953</v>
      </c>
      <c r="E278" s="192" t="s">
        <v>1863</v>
      </c>
      <c r="F278" s="192" t="s">
        <v>12</v>
      </c>
      <c r="G278" s="192">
        <v>441420</v>
      </c>
      <c r="H278" s="68"/>
      <c r="I278" s="198" t="s">
        <v>2088</v>
      </c>
      <c r="J278" s="68"/>
      <c r="K278" s="68"/>
      <c r="L278" s="68"/>
      <c r="M278" s="68"/>
      <c r="N278" s="364"/>
      <c r="O278" s="364"/>
      <c r="P278" s="216">
        <v>2697261.59</v>
      </c>
      <c r="Q278" s="216">
        <v>0</v>
      </c>
      <c r="R278" s="68" t="s">
        <v>638</v>
      </c>
      <c r="S278" s="366"/>
      <c r="T278" s="278"/>
    </row>
    <row r="279" spans="1:20" ht="38.25">
      <c r="A279" s="192" t="s">
        <v>667</v>
      </c>
      <c r="B279" s="68"/>
      <c r="C279" s="214" t="s">
        <v>1256</v>
      </c>
      <c r="D279" s="215">
        <v>44953</v>
      </c>
      <c r="E279" s="192" t="s">
        <v>1864</v>
      </c>
      <c r="F279" s="192" t="s">
        <v>12</v>
      </c>
      <c r="G279" s="192">
        <v>441422</v>
      </c>
      <c r="H279" s="68"/>
      <c r="I279" s="198" t="s">
        <v>2088</v>
      </c>
      <c r="J279" s="68"/>
      <c r="K279" s="68"/>
      <c r="L279" s="68"/>
      <c r="M279" s="68"/>
      <c r="N279" s="364"/>
      <c r="O279" s="364"/>
      <c r="P279" s="216">
        <v>1775773.77</v>
      </c>
      <c r="Q279" s="216">
        <v>0</v>
      </c>
      <c r="R279" s="68" t="s">
        <v>638</v>
      </c>
      <c r="S279" s="366"/>
      <c r="T279" s="278"/>
    </row>
    <row r="280" spans="1:20" ht="38.25">
      <c r="A280" s="192" t="s">
        <v>667</v>
      </c>
      <c r="B280" s="68"/>
      <c r="C280" s="214" t="s">
        <v>1256</v>
      </c>
      <c r="D280" s="215">
        <v>44953</v>
      </c>
      <c r="E280" s="192" t="s">
        <v>1865</v>
      </c>
      <c r="F280" s="192" t="s">
        <v>12</v>
      </c>
      <c r="G280" s="192">
        <v>441424</v>
      </c>
      <c r="H280" s="68"/>
      <c r="I280" s="198" t="s">
        <v>2088</v>
      </c>
      <c r="J280" s="68"/>
      <c r="K280" s="68"/>
      <c r="L280" s="68"/>
      <c r="M280" s="68"/>
      <c r="N280" s="364"/>
      <c r="O280" s="364"/>
      <c r="P280" s="216">
        <v>87154.93</v>
      </c>
      <c r="Q280" s="216">
        <v>0</v>
      </c>
      <c r="R280" s="68" t="s">
        <v>638</v>
      </c>
      <c r="S280" s="366"/>
      <c r="T280" s="278"/>
    </row>
    <row r="281" spans="1:20" ht="38.25">
      <c r="A281" s="192" t="s">
        <v>667</v>
      </c>
      <c r="B281" s="68"/>
      <c r="C281" s="214" t="s">
        <v>1256</v>
      </c>
      <c r="D281" s="215">
        <v>44953</v>
      </c>
      <c r="E281" s="192" t="s">
        <v>1866</v>
      </c>
      <c r="F281" s="192" t="s">
        <v>12</v>
      </c>
      <c r="G281" s="192">
        <v>441426</v>
      </c>
      <c r="H281" s="68"/>
      <c r="I281" s="198" t="s">
        <v>2088</v>
      </c>
      <c r="J281" s="68"/>
      <c r="K281" s="68"/>
      <c r="L281" s="68"/>
      <c r="M281" s="68"/>
      <c r="N281" s="364"/>
      <c r="O281" s="364"/>
      <c r="P281" s="216">
        <v>1925990.69</v>
      </c>
      <c r="Q281" s="216">
        <v>0</v>
      </c>
      <c r="R281" s="68" t="s">
        <v>638</v>
      </c>
      <c r="S281" s="366"/>
      <c r="T281" s="278"/>
    </row>
    <row r="282" spans="1:20" ht="38.25">
      <c r="A282" s="192" t="s">
        <v>667</v>
      </c>
      <c r="B282" s="68"/>
      <c r="C282" s="214" t="s">
        <v>1256</v>
      </c>
      <c r="D282" s="215">
        <v>44953</v>
      </c>
      <c r="E282" s="192" t="s">
        <v>1867</v>
      </c>
      <c r="F282" s="192" t="s">
        <v>12</v>
      </c>
      <c r="G282" s="192">
        <v>441428</v>
      </c>
      <c r="H282" s="68"/>
      <c r="I282" s="198" t="s">
        <v>2088</v>
      </c>
      <c r="J282" s="68"/>
      <c r="K282" s="68"/>
      <c r="L282" s="68"/>
      <c r="M282" s="68"/>
      <c r="N282" s="364"/>
      <c r="O282" s="364"/>
      <c r="P282" s="216">
        <v>799343.66</v>
      </c>
      <c r="Q282" s="216">
        <v>0</v>
      </c>
      <c r="R282" s="68" t="s">
        <v>638</v>
      </c>
      <c r="S282" s="366"/>
      <c r="T282" s="278"/>
    </row>
    <row r="283" spans="1:20" ht="38.25">
      <c r="A283" s="192" t="s">
        <v>667</v>
      </c>
      <c r="B283" s="68"/>
      <c r="C283" s="214" t="s">
        <v>1256</v>
      </c>
      <c r="D283" s="215">
        <v>44953</v>
      </c>
      <c r="E283" s="192" t="s">
        <v>1868</v>
      </c>
      <c r="F283" s="192" t="s">
        <v>12</v>
      </c>
      <c r="G283" s="192">
        <v>441430</v>
      </c>
      <c r="H283" s="68"/>
      <c r="I283" s="198" t="s">
        <v>2088</v>
      </c>
      <c r="J283" s="68"/>
      <c r="K283" s="68"/>
      <c r="L283" s="68"/>
      <c r="M283" s="68"/>
      <c r="N283" s="364"/>
      <c r="O283" s="364"/>
      <c r="P283" s="216">
        <v>2195491.34</v>
      </c>
      <c r="Q283" s="216">
        <v>0</v>
      </c>
      <c r="R283" s="68" t="s">
        <v>638</v>
      </c>
      <c r="S283" s="366"/>
      <c r="T283" s="278"/>
    </row>
    <row r="284" spans="1:20" ht="38.25">
      <c r="A284" s="192" t="s">
        <v>667</v>
      </c>
      <c r="B284" s="68"/>
      <c r="C284" s="214" t="s">
        <v>1256</v>
      </c>
      <c r="D284" s="215">
        <v>44953</v>
      </c>
      <c r="E284" s="192" t="s">
        <v>1869</v>
      </c>
      <c r="F284" s="192" t="s">
        <v>12</v>
      </c>
      <c r="G284" s="192">
        <v>441432</v>
      </c>
      <c r="H284" s="68"/>
      <c r="I284" s="198" t="s">
        <v>2088</v>
      </c>
      <c r="J284" s="68"/>
      <c r="K284" s="68"/>
      <c r="L284" s="68"/>
      <c r="M284" s="68"/>
      <c r="N284" s="364"/>
      <c r="O284" s="364"/>
      <c r="P284" s="216">
        <v>4131633.6</v>
      </c>
      <c r="Q284" s="216">
        <v>0</v>
      </c>
      <c r="R284" s="68" t="s">
        <v>638</v>
      </c>
      <c r="S284" s="366"/>
      <c r="T284" s="278"/>
    </row>
    <row r="285" spans="1:20" ht="38.25">
      <c r="A285" s="192" t="s">
        <v>667</v>
      </c>
      <c r="B285" s="68"/>
      <c r="C285" s="214" t="s">
        <v>1256</v>
      </c>
      <c r="D285" s="215">
        <v>44953</v>
      </c>
      <c r="E285" s="192" t="s">
        <v>1870</v>
      </c>
      <c r="F285" s="192" t="s">
        <v>12</v>
      </c>
      <c r="G285" s="192">
        <v>441434</v>
      </c>
      <c r="H285" s="68"/>
      <c r="I285" s="198" t="s">
        <v>2088</v>
      </c>
      <c r="J285" s="68"/>
      <c r="K285" s="68"/>
      <c r="L285" s="68"/>
      <c r="M285" s="68"/>
      <c r="N285" s="364"/>
      <c r="O285" s="364"/>
      <c r="P285" s="216">
        <v>5108176.4800000004</v>
      </c>
      <c r="Q285" s="216">
        <v>0</v>
      </c>
      <c r="R285" s="68" t="s">
        <v>638</v>
      </c>
      <c r="S285" s="366"/>
      <c r="T285" s="278"/>
    </row>
    <row r="286" spans="1:20" ht="38.25">
      <c r="A286" s="192" t="s">
        <v>667</v>
      </c>
      <c r="B286" s="68"/>
      <c r="C286" s="214" t="s">
        <v>1256</v>
      </c>
      <c r="D286" s="215">
        <v>44953</v>
      </c>
      <c r="E286" s="192" t="s">
        <v>1871</v>
      </c>
      <c r="F286" s="192" t="s">
        <v>12</v>
      </c>
      <c r="G286" s="192">
        <v>441436</v>
      </c>
      <c r="H286" s="68"/>
      <c r="I286" s="198" t="s">
        <v>2088</v>
      </c>
      <c r="J286" s="68"/>
      <c r="K286" s="68"/>
      <c r="L286" s="68"/>
      <c r="M286" s="68"/>
      <c r="N286" s="364"/>
      <c r="O286" s="364"/>
      <c r="P286" s="216">
        <v>102470.02</v>
      </c>
      <c r="Q286" s="216">
        <v>0</v>
      </c>
      <c r="R286" s="68" t="s">
        <v>638</v>
      </c>
      <c r="S286" s="366"/>
      <c r="T286" s="278"/>
    </row>
    <row r="287" spans="1:20" ht="38.25">
      <c r="A287" s="192" t="s">
        <v>667</v>
      </c>
      <c r="B287" s="68"/>
      <c r="C287" s="214" t="s">
        <v>1256</v>
      </c>
      <c r="D287" s="215">
        <v>44953</v>
      </c>
      <c r="E287" s="192" t="s">
        <v>1872</v>
      </c>
      <c r="F287" s="192" t="s">
        <v>12</v>
      </c>
      <c r="G287" s="192">
        <v>441444</v>
      </c>
      <c r="H287" s="68"/>
      <c r="I287" s="198" t="s">
        <v>2088</v>
      </c>
      <c r="J287" s="68"/>
      <c r="K287" s="68"/>
      <c r="L287" s="68"/>
      <c r="M287" s="68"/>
      <c r="N287" s="364"/>
      <c r="O287" s="364"/>
      <c r="P287" s="216">
        <v>2352590.56</v>
      </c>
      <c r="Q287" s="216">
        <v>0</v>
      </c>
      <c r="R287" s="68" t="s">
        <v>638</v>
      </c>
      <c r="S287" s="366"/>
      <c r="T287" s="278"/>
    </row>
    <row r="288" spans="1:20" ht="38.25">
      <c r="A288" s="192" t="s">
        <v>667</v>
      </c>
      <c r="B288" s="68"/>
      <c r="C288" s="214" t="s">
        <v>1256</v>
      </c>
      <c r="D288" s="215">
        <v>44953</v>
      </c>
      <c r="E288" s="192" t="s">
        <v>1873</v>
      </c>
      <c r="F288" s="192" t="s">
        <v>12</v>
      </c>
      <c r="G288" s="192">
        <v>441438</v>
      </c>
      <c r="H288" s="68"/>
      <c r="I288" s="198" t="s">
        <v>2088</v>
      </c>
      <c r="J288" s="68"/>
      <c r="K288" s="68"/>
      <c r="L288" s="68"/>
      <c r="M288" s="68"/>
      <c r="N288" s="364"/>
      <c r="O288" s="364"/>
      <c r="P288" s="216">
        <v>368140.87</v>
      </c>
      <c r="Q288" s="216">
        <v>0</v>
      </c>
      <c r="R288" s="68" t="s">
        <v>638</v>
      </c>
      <c r="S288" s="366"/>
      <c r="T288" s="278"/>
    </row>
    <row r="289" spans="1:20" ht="38.25">
      <c r="A289" s="192" t="s">
        <v>667</v>
      </c>
      <c r="B289" s="68"/>
      <c r="C289" s="214" t="s">
        <v>1256</v>
      </c>
      <c r="D289" s="215">
        <v>44953</v>
      </c>
      <c r="E289" s="192" t="s">
        <v>1874</v>
      </c>
      <c r="F289" s="192" t="s">
        <v>12</v>
      </c>
      <c r="G289" s="192">
        <v>441440</v>
      </c>
      <c r="H289" s="68"/>
      <c r="I289" s="198" t="s">
        <v>2088</v>
      </c>
      <c r="J289" s="68"/>
      <c r="K289" s="68"/>
      <c r="L289" s="68"/>
      <c r="M289" s="68"/>
      <c r="N289" s="364"/>
      <c r="O289" s="364"/>
      <c r="P289" s="216">
        <v>1011142.05</v>
      </c>
      <c r="Q289" s="216">
        <v>0</v>
      </c>
      <c r="R289" s="68" t="s">
        <v>638</v>
      </c>
      <c r="S289" s="366"/>
      <c r="T289" s="278"/>
    </row>
    <row r="290" spans="1:20" ht="38.25">
      <c r="A290" s="192" t="s">
        <v>667</v>
      </c>
      <c r="B290" s="68"/>
      <c r="C290" s="214" t="s">
        <v>1256</v>
      </c>
      <c r="D290" s="215">
        <v>44953</v>
      </c>
      <c r="E290" s="192" t="s">
        <v>1875</v>
      </c>
      <c r="F290" s="192" t="s">
        <v>12</v>
      </c>
      <c r="G290" s="192">
        <v>441442</v>
      </c>
      <c r="H290" s="68"/>
      <c r="I290" s="198" t="s">
        <v>2088</v>
      </c>
      <c r="J290" s="68"/>
      <c r="K290" s="68"/>
      <c r="L290" s="68"/>
      <c r="M290" s="68"/>
      <c r="N290" s="364"/>
      <c r="O290" s="364"/>
      <c r="P290" s="216">
        <v>5134898.8600000003</v>
      </c>
      <c r="Q290" s="216">
        <v>0</v>
      </c>
      <c r="R290" s="68" t="s">
        <v>638</v>
      </c>
      <c r="S290" s="366"/>
      <c r="T290" s="278"/>
    </row>
    <row r="291" spans="1:20" ht="38.25">
      <c r="A291" s="192" t="s">
        <v>667</v>
      </c>
      <c r="B291" s="68"/>
      <c r="C291" s="214" t="s">
        <v>1256</v>
      </c>
      <c r="D291" s="215">
        <v>44953</v>
      </c>
      <c r="E291" s="192" t="s">
        <v>1876</v>
      </c>
      <c r="F291" s="192" t="s">
        <v>12</v>
      </c>
      <c r="G291" s="192">
        <v>441446</v>
      </c>
      <c r="H291" s="68"/>
      <c r="I291" s="198" t="s">
        <v>2088</v>
      </c>
      <c r="J291" s="68"/>
      <c r="K291" s="68"/>
      <c r="L291" s="68"/>
      <c r="M291" s="68"/>
      <c r="N291" s="364"/>
      <c r="O291" s="364"/>
      <c r="P291" s="216">
        <v>2594791.5699999998</v>
      </c>
      <c r="Q291" s="216">
        <v>0</v>
      </c>
      <c r="R291" s="68" t="s">
        <v>638</v>
      </c>
      <c r="S291" s="366"/>
      <c r="T291" s="278"/>
    </row>
    <row r="292" spans="1:20" ht="38.25">
      <c r="A292" s="192" t="s">
        <v>667</v>
      </c>
      <c r="B292" s="68"/>
      <c r="C292" s="214" t="s">
        <v>1256</v>
      </c>
      <c r="D292" s="215">
        <v>44953</v>
      </c>
      <c r="E292" s="192" t="s">
        <v>1877</v>
      </c>
      <c r="F292" s="192" t="s">
        <v>12</v>
      </c>
      <c r="G292" s="192">
        <v>441448</v>
      </c>
      <c r="H292" s="68"/>
      <c r="I292" s="198" t="s">
        <v>2088</v>
      </c>
      <c r="J292" s="68"/>
      <c r="K292" s="68"/>
      <c r="L292" s="68"/>
      <c r="M292" s="68"/>
      <c r="N292" s="364"/>
      <c r="O292" s="364"/>
      <c r="P292" s="216">
        <v>17166136.440000001</v>
      </c>
      <c r="Q292" s="216">
        <v>0</v>
      </c>
      <c r="R292" s="68" t="s">
        <v>638</v>
      </c>
      <c r="S292" s="366"/>
      <c r="T292" s="278"/>
    </row>
    <row r="293" spans="1:20" ht="38.25">
      <c r="A293" s="192" t="s">
        <v>667</v>
      </c>
      <c r="B293" s="68"/>
      <c r="C293" s="214" t="s">
        <v>1256</v>
      </c>
      <c r="D293" s="215">
        <v>44953</v>
      </c>
      <c r="E293" s="192" t="s">
        <v>1878</v>
      </c>
      <c r="F293" s="192" t="s">
        <v>12</v>
      </c>
      <c r="G293" s="192">
        <v>441450</v>
      </c>
      <c r="H293" s="68"/>
      <c r="I293" s="198" t="s">
        <v>2088</v>
      </c>
      <c r="J293" s="68"/>
      <c r="K293" s="68"/>
      <c r="L293" s="68"/>
      <c r="M293" s="68"/>
      <c r="N293" s="364"/>
      <c r="O293" s="364"/>
      <c r="P293" s="216">
        <v>44020236.390000001</v>
      </c>
      <c r="Q293" s="216">
        <v>0</v>
      </c>
      <c r="R293" s="68" t="s">
        <v>638</v>
      </c>
      <c r="S293" s="366"/>
      <c r="T293" s="278"/>
    </row>
    <row r="294" spans="1:20" ht="38.25">
      <c r="A294" s="192" t="s">
        <v>667</v>
      </c>
      <c r="B294" s="68"/>
      <c r="C294" s="214" t="s">
        <v>1256</v>
      </c>
      <c r="D294" s="215">
        <v>44953</v>
      </c>
      <c r="E294" s="192" t="s">
        <v>1879</v>
      </c>
      <c r="F294" s="192" t="s">
        <v>12</v>
      </c>
      <c r="G294" s="192">
        <v>441452</v>
      </c>
      <c r="H294" s="68"/>
      <c r="I294" s="198" t="s">
        <v>2088</v>
      </c>
      <c r="J294" s="68"/>
      <c r="K294" s="68"/>
      <c r="L294" s="68"/>
      <c r="M294" s="68"/>
      <c r="N294" s="364"/>
      <c r="O294" s="364"/>
      <c r="P294" s="216">
        <v>581.04</v>
      </c>
      <c r="Q294" s="216">
        <v>0</v>
      </c>
      <c r="R294" s="68" t="s">
        <v>638</v>
      </c>
      <c r="S294" s="366"/>
      <c r="T294" s="278"/>
    </row>
    <row r="295" spans="1:20" ht="38.25">
      <c r="A295" s="192" t="s">
        <v>667</v>
      </c>
      <c r="B295" s="68"/>
      <c r="C295" s="214" t="s">
        <v>1256</v>
      </c>
      <c r="D295" s="215">
        <v>44953</v>
      </c>
      <c r="E295" s="192" t="s">
        <v>1880</v>
      </c>
      <c r="F295" s="192" t="s">
        <v>12</v>
      </c>
      <c r="G295" s="192">
        <v>441454</v>
      </c>
      <c r="H295" s="68"/>
      <c r="I295" s="198" t="s">
        <v>2088</v>
      </c>
      <c r="J295" s="68"/>
      <c r="K295" s="68"/>
      <c r="L295" s="68"/>
      <c r="M295" s="68"/>
      <c r="N295" s="364"/>
      <c r="O295" s="364"/>
      <c r="P295" s="216">
        <v>15294.23</v>
      </c>
      <c r="Q295" s="216">
        <v>0</v>
      </c>
      <c r="R295" s="68" t="s">
        <v>638</v>
      </c>
      <c r="S295" s="366"/>
      <c r="T295" s="278"/>
    </row>
    <row r="296" spans="1:20" ht="38.25">
      <c r="A296" s="192" t="s">
        <v>667</v>
      </c>
      <c r="B296" s="68"/>
      <c r="C296" s="214" t="s">
        <v>1256</v>
      </c>
      <c r="D296" s="215">
        <v>44953</v>
      </c>
      <c r="E296" s="192" t="s">
        <v>1881</v>
      </c>
      <c r="F296" s="192" t="s">
        <v>12</v>
      </c>
      <c r="G296" s="192">
        <v>441456</v>
      </c>
      <c r="H296" s="68"/>
      <c r="I296" s="198" t="s">
        <v>2088</v>
      </c>
      <c r="J296" s="68"/>
      <c r="K296" s="68"/>
      <c r="L296" s="68"/>
      <c r="M296" s="68"/>
      <c r="N296" s="364"/>
      <c r="O296" s="364"/>
      <c r="P296" s="216">
        <v>4183.9799999999996</v>
      </c>
      <c r="Q296" s="216">
        <v>0</v>
      </c>
      <c r="R296" s="68" t="s">
        <v>638</v>
      </c>
      <c r="S296" s="366"/>
      <c r="T296" s="278"/>
    </row>
    <row r="297" spans="1:20" ht="38.25">
      <c r="A297" s="192" t="s">
        <v>667</v>
      </c>
      <c r="B297" s="68"/>
      <c r="C297" s="214" t="s">
        <v>1256</v>
      </c>
      <c r="D297" s="215">
        <v>44953</v>
      </c>
      <c r="E297" s="192" t="s">
        <v>1882</v>
      </c>
      <c r="F297" s="192" t="s">
        <v>12</v>
      </c>
      <c r="G297" s="192">
        <v>441458</v>
      </c>
      <c r="H297" s="68"/>
      <c r="I297" s="198" t="s">
        <v>2088</v>
      </c>
      <c r="J297" s="68"/>
      <c r="K297" s="68"/>
      <c r="L297" s="68"/>
      <c r="M297" s="68"/>
      <c r="N297" s="364"/>
      <c r="O297" s="364"/>
      <c r="P297" s="216">
        <v>5405.34</v>
      </c>
      <c r="Q297" s="216">
        <v>0</v>
      </c>
      <c r="R297" s="68" t="s">
        <v>638</v>
      </c>
      <c r="S297" s="366"/>
      <c r="T297" s="278"/>
    </row>
    <row r="298" spans="1:20" ht="38.25">
      <c r="A298" s="192" t="s">
        <v>667</v>
      </c>
      <c r="B298" s="68"/>
      <c r="C298" s="214" t="s">
        <v>1256</v>
      </c>
      <c r="D298" s="215">
        <v>44953</v>
      </c>
      <c r="E298" s="192" t="s">
        <v>1883</v>
      </c>
      <c r="F298" s="192" t="s">
        <v>12</v>
      </c>
      <c r="G298" s="192">
        <v>441460</v>
      </c>
      <c r="H298" s="68"/>
      <c r="I298" s="198" t="s">
        <v>2088</v>
      </c>
      <c r="J298" s="68"/>
      <c r="K298" s="68"/>
      <c r="L298" s="68"/>
      <c r="M298" s="68"/>
      <c r="N298" s="364"/>
      <c r="O298" s="364"/>
      <c r="P298" s="216">
        <v>35266.370000000003</v>
      </c>
      <c r="Q298" s="216">
        <v>0</v>
      </c>
      <c r="R298" s="68" t="s">
        <v>638</v>
      </c>
      <c r="S298" s="366"/>
      <c r="T298" s="278"/>
    </row>
    <row r="299" spans="1:20" ht="38.25">
      <c r="A299" s="192" t="s">
        <v>667</v>
      </c>
      <c r="B299" s="68"/>
      <c r="C299" s="214" t="s">
        <v>1256</v>
      </c>
      <c r="D299" s="215">
        <v>44953</v>
      </c>
      <c r="E299" s="192" t="s">
        <v>1884</v>
      </c>
      <c r="F299" s="192" t="s">
        <v>12</v>
      </c>
      <c r="G299" s="192">
        <v>441462</v>
      </c>
      <c r="H299" s="68"/>
      <c r="I299" s="198" t="s">
        <v>2088</v>
      </c>
      <c r="J299" s="68"/>
      <c r="K299" s="68"/>
      <c r="L299" s="68"/>
      <c r="M299" s="68"/>
      <c r="N299" s="364"/>
      <c r="O299" s="364"/>
      <c r="P299" s="216">
        <v>42007.35</v>
      </c>
      <c r="Q299" s="216">
        <v>0</v>
      </c>
      <c r="R299" s="68" t="s">
        <v>638</v>
      </c>
      <c r="S299" s="366"/>
      <c r="T299" s="278"/>
    </row>
    <row r="300" spans="1:20" ht="38.25">
      <c r="A300" s="192" t="s">
        <v>667</v>
      </c>
      <c r="B300" s="68"/>
      <c r="C300" s="214" t="s">
        <v>1256</v>
      </c>
      <c r="D300" s="215">
        <v>44953</v>
      </c>
      <c r="E300" s="192" t="s">
        <v>1885</v>
      </c>
      <c r="F300" s="192" t="s">
        <v>12</v>
      </c>
      <c r="G300" s="192">
        <v>441464</v>
      </c>
      <c r="H300" s="68"/>
      <c r="I300" s="198" t="s">
        <v>2088</v>
      </c>
      <c r="J300" s="68"/>
      <c r="K300" s="68"/>
      <c r="L300" s="68"/>
      <c r="M300" s="68"/>
      <c r="N300" s="364"/>
      <c r="O300" s="364"/>
      <c r="P300" s="216">
        <v>50165.53</v>
      </c>
      <c r="Q300" s="216">
        <v>0</v>
      </c>
      <c r="R300" s="68" t="s">
        <v>638</v>
      </c>
      <c r="S300" s="366"/>
      <c r="T300" s="278"/>
    </row>
    <row r="301" spans="1:20" ht="38.25">
      <c r="A301" s="192" t="s">
        <v>667</v>
      </c>
      <c r="B301" s="68"/>
      <c r="C301" s="214" t="s">
        <v>1256</v>
      </c>
      <c r="D301" s="215">
        <v>44953</v>
      </c>
      <c r="E301" s="192" t="s">
        <v>1886</v>
      </c>
      <c r="F301" s="192" t="s">
        <v>12</v>
      </c>
      <c r="G301" s="192">
        <v>441466</v>
      </c>
      <c r="H301" s="68"/>
      <c r="I301" s="198" t="s">
        <v>2088</v>
      </c>
      <c r="J301" s="68"/>
      <c r="K301" s="68"/>
      <c r="L301" s="68"/>
      <c r="M301" s="68"/>
      <c r="N301" s="364"/>
      <c r="O301" s="364"/>
      <c r="P301" s="216">
        <v>1221.3499999999999</v>
      </c>
      <c r="Q301" s="216">
        <v>0</v>
      </c>
      <c r="R301" s="68" t="s">
        <v>638</v>
      </c>
      <c r="S301" s="366"/>
      <c r="T301" s="278"/>
    </row>
    <row r="302" spans="1:20" ht="38.25">
      <c r="A302" s="192" t="s">
        <v>667</v>
      </c>
      <c r="B302" s="68"/>
      <c r="C302" s="214" t="s">
        <v>1256</v>
      </c>
      <c r="D302" s="215">
        <v>44953</v>
      </c>
      <c r="E302" s="192" t="s">
        <v>1887</v>
      </c>
      <c r="F302" s="192" t="s">
        <v>12</v>
      </c>
      <c r="G302" s="192">
        <v>441468</v>
      </c>
      <c r="H302" s="68"/>
      <c r="I302" s="198" t="s">
        <v>2088</v>
      </c>
      <c r="J302" s="68"/>
      <c r="K302" s="68"/>
      <c r="L302" s="68"/>
      <c r="M302" s="68"/>
      <c r="N302" s="364"/>
      <c r="O302" s="364"/>
      <c r="P302" s="216">
        <v>9965.25</v>
      </c>
      <c r="Q302" s="216">
        <v>0</v>
      </c>
      <c r="R302" s="68" t="s">
        <v>638</v>
      </c>
      <c r="S302" s="366"/>
      <c r="T302" s="278"/>
    </row>
    <row r="303" spans="1:20" ht="38.25">
      <c r="A303" s="192" t="s">
        <v>667</v>
      </c>
      <c r="B303" s="68"/>
      <c r="C303" s="214" t="s">
        <v>1256</v>
      </c>
      <c r="D303" s="215">
        <v>44953</v>
      </c>
      <c r="E303" s="192" t="s">
        <v>1888</v>
      </c>
      <c r="F303" s="192" t="s">
        <v>12</v>
      </c>
      <c r="G303" s="192">
        <v>441470</v>
      </c>
      <c r="H303" s="68"/>
      <c r="I303" s="198" t="s">
        <v>2088</v>
      </c>
      <c r="J303" s="68"/>
      <c r="K303" s="68"/>
      <c r="L303" s="68"/>
      <c r="M303" s="68"/>
      <c r="N303" s="364"/>
      <c r="O303" s="364"/>
      <c r="P303" s="216">
        <v>27370.71</v>
      </c>
      <c r="Q303" s="216">
        <v>0</v>
      </c>
      <c r="R303" s="68" t="s">
        <v>638</v>
      </c>
      <c r="S303" s="366"/>
      <c r="T303" s="278"/>
    </row>
    <row r="304" spans="1:20" ht="51">
      <c r="A304" s="192" t="s">
        <v>542</v>
      </c>
      <c r="B304" s="68"/>
      <c r="C304" s="214" t="s">
        <v>691</v>
      </c>
      <c r="D304" s="215">
        <v>44953</v>
      </c>
      <c r="E304" s="192" t="s">
        <v>1889</v>
      </c>
      <c r="F304" s="192" t="s">
        <v>10</v>
      </c>
      <c r="G304" s="192">
        <v>1053092</v>
      </c>
      <c r="H304" s="68"/>
      <c r="I304" s="198" t="s">
        <v>2089</v>
      </c>
      <c r="J304" s="68"/>
      <c r="K304" s="68"/>
      <c r="L304" s="68"/>
      <c r="M304" s="68"/>
      <c r="N304" s="364"/>
      <c r="O304" s="364"/>
      <c r="P304" s="216">
        <v>115127.94</v>
      </c>
      <c r="Q304" s="216">
        <v>0</v>
      </c>
      <c r="R304" s="68" t="s">
        <v>638</v>
      </c>
      <c r="S304" s="366"/>
      <c r="T304" s="278"/>
    </row>
    <row r="305" spans="1:20" ht="114.75">
      <c r="A305" s="192">
        <v>41</v>
      </c>
      <c r="B305" s="68"/>
      <c r="C305" s="214" t="s">
        <v>44</v>
      </c>
      <c r="D305" s="215">
        <v>44956</v>
      </c>
      <c r="E305" s="192" t="s">
        <v>1890</v>
      </c>
      <c r="F305" s="192" t="s">
        <v>639</v>
      </c>
      <c r="G305" s="192">
        <v>5123648</v>
      </c>
      <c r="H305" s="68"/>
      <c r="I305" s="198" t="s">
        <v>2090</v>
      </c>
      <c r="J305" s="68"/>
      <c r="K305" s="68"/>
      <c r="L305" s="68"/>
      <c r="M305" s="68"/>
      <c r="N305" s="364"/>
      <c r="O305" s="364"/>
      <c r="P305" s="216">
        <v>0</v>
      </c>
      <c r="Q305" s="216">
        <v>14735</v>
      </c>
      <c r="R305" s="68" t="s">
        <v>638</v>
      </c>
      <c r="S305" s="366"/>
      <c r="T305" s="278"/>
    </row>
    <row r="306" spans="1:20" ht="51">
      <c r="A306" s="192" t="s">
        <v>541</v>
      </c>
      <c r="B306" s="68"/>
      <c r="C306" s="214" t="s">
        <v>590</v>
      </c>
      <c r="D306" s="215">
        <v>44957</v>
      </c>
      <c r="E306" s="192" t="s">
        <v>1891</v>
      </c>
      <c r="F306" s="192" t="s">
        <v>639</v>
      </c>
      <c r="G306" s="192">
        <v>5133934</v>
      </c>
      <c r="H306" s="68"/>
      <c r="I306" s="198" t="s">
        <v>2091</v>
      </c>
      <c r="J306" s="68"/>
      <c r="K306" s="68"/>
      <c r="L306" s="68"/>
      <c r="M306" s="68"/>
      <c r="N306" s="364"/>
      <c r="O306" s="364"/>
      <c r="P306" s="216">
        <v>350000000</v>
      </c>
      <c r="Q306" s="216">
        <v>0</v>
      </c>
      <c r="R306" s="68" t="s">
        <v>638</v>
      </c>
      <c r="S306" s="366"/>
      <c r="T306" s="278"/>
    </row>
    <row r="307" spans="1:20" ht="63.75">
      <c r="A307" s="192" t="s">
        <v>542</v>
      </c>
      <c r="B307" s="68"/>
      <c r="C307" s="214" t="s">
        <v>691</v>
      </c>
      <c r="D307" s="215">
        <v>44957</v>
      </c>
      <c r="E307" s="192" t="s">
        <v>1892</v>
      </c>
      <c r="F307" s="192" t="s">
        <v>10</v>
      </c>
      <c r="G307" s="192">
        <v>17060</v>
      </c>
      <c r="H307" s="68"/>
      <c r="I307" s="198" t="s">
        <v>2092</v>
      </c>
      <c r="J307" s="68"/>
      <c r="K307" s="68"/>
      <c r="L307" s="68"/>
      <c r="M307" s="68"/>
      <c r="N307" s="364"/>
      <c r="O307" s="364"/>
      <c r="P307" s="216">
        <v>1850.68</v>
      </c>
      <c r="Q307" s="216">
        <v>0</v>
      </c>
      <c r="R307" s="68" t="s">
        <v>638</v>
      </c>
      <c r="S307" s="366"/>
      <c r="T307" s="278"/>
    </row>
    <row r="308" spans="1:20" ht="63.75">
      <c r="A308" s="192" t="s">
        <v>542</v>
      </c>
      <c r="B308" s="68"/>
      <c r="C308" s="214" t="s">
        <v>691</v>
      </c>
      <c r="D308" s="215">
        <v>44957</v>
      </c>
      <c r="E308" s="192" t="s">
        <v>1893</v>
      </c>
      <c r="F308" s="192" t="s">
        <v>639</v>
      </c>
      <c r="G308" s="192">
        <v>5133636</v>
      </c>
      <c r="H308" s="68"/>
      <c r="I308" s="198" t="s">
        <v>2093</v>
      </c>
      <c r="J308" s="68"/>
      <c r="K308" s="68"/>
      <c r="L308" s="68"/>
      <c r="M308" s="68"/>
      <c r="N308" s="364"/>
      <c r="O308" s="364"/>
      <c r="P308" s="216">
        <v>0</v>
      </c>
      <c r="Q308" s="216">
        <v>323261.11</v>
      </c>
      <c r="R308" s="68" t="s">
        <v>638</v>
      </c>
      <c r="S308" s="366"/>
      <c r="T308" s="278"/>
    </row>
    <row r="309" spans="1:20" ht="63.75">
      <c r="A309" s="192" t="s">
        <v>542</v>
      </c>
      <c r="B309" s="68"/>
      <c r="C309" s="214" t="s">
        <v>691</v>
      </c>
      <c r="D309" s="215">
        <v>44957</v>
      </c>
      <c r="E309" s="192" t="s">
        <v>1894</v>
      </c>
      <c r="F309" s="192" t="s">
        <v>639</v>
      </c>
      <c r="G309" s="192">
        <v>5133644</v>
      </c>
      <c r="H309" s="68"/>
      <c r="I309" s="198" t="s">
        <v>2094</v>
      </c>
      <c r="J309" s="68"/>
      <c r="K309" s="68"/>
      <c r="L309" s="68"/>
      <c r="M309" s="68"/>
      <c r="N309" s="364"/>
      <c r="O309" s="364"/>
      <c r="P309" s="216">
        <v>0</v>
      </c>
      <c r="Q309" s="216">
        <v>15022145.689999999</v>
      </c>
      <c r="R309" s="68" t="s">
        <v>638</v>
      </c>
      <c r="S309" s="366"/>
      <c r="T309" s="278"/>
    </row>
    <row r="310" spans="1:20" ht="63.75">
      <c r="A310" s="192" t="s">
        <v>542</v>
      </c>
      <c r="B310" s="68"/>
      <c r="C310" s="214" t="s">
        <v>691</v>
      </c>
      <c r="D310" s="215">
        <v>44957</v>
      </c>
      <c r="E310" s="192" t="s">
        <v>1893</v>
      </c>
      <c r="F310" s="192" t="s">
        <v>639</v>
      </c>
      <c r="G310" s="192">
        <v>5133634</v>
      </c>
      <c r="H310" s="68"/>
      <c r="I310" s="198" t="s">
        <v>2095</v>
      </c>
      <c r="J310" s="68"/>
      <c r="K310" s="68"/>
      <c r="L310" s="68"/>
      <c r="M310" s="68"/>
      <c r="N310" s="364"/>
      <c r="O310" s="364"/>
      <c r="P310" s="216">
        <v>0</v>
      </c>
      <c r="Q310" s="216">
        <v>7476173.2599999998</v>
      </c>
      <c r="R310" s="68" t="s">
        <v>638</v>
      </c>
      <c r="S310" s="366"/>
      <c r="T310" s="278"/>
    </row>
    <row r="311" spans="1:20" ht="63.75">
      <c r="A311" s="192" t="s">
        <v>542</v>
      </c>
      <c r="B311" s="68"/>
      <c r="C311" s="214" t="s">
        <v>691</v>
      </c>
      <c r="D311" s="215">
        <v>44957</v>
      </c>
      <c r="E311" s="192" t="s">
        <v>1894</v>
      </c>
      <c r="F311" s="192" t="s">
        <v>639</v>
      </c>
      <c r="G311" s="192">
        <v>5133638</v>
      </c>
      <c r="H311" s="68"/>
      <c r="I311" s="198" t="s">
        <v>2096</v>
      </c>
      <c r="J311" s="68"/>
      <c r="K311" s="68"/>
      <c r="L311" s="68"/>
      <c r="M311" s="68"/>
      <c r="N311" s="364"/>
      <c r="O311" s="364"/>
      <c r="P311" s="216">
        <v>0</v>
      </c>
      <c r="Q311" s="216">
        <v>1748759.19</v>
      </c>
      <c r="R311" s="68" t="s">
        <v>638</v>
      </c>
      <c r="S311" s="366"/>
      <c r="T311" s="278"/>
    </row>
    <row r="312" spans="1:20" ht="63.75">
      <c r="A312" s="192" t="s">
        <v>542</v>
      </c>
      <c r="B312" s="68"/>
      <c r="C312" s="214" t="s">
        <v>691</v>
      </c>
      <c r="D312" s="215">
        <v>44957</v>
      </c>
      <c r="E312" s="192" t="s">
        <v>1894</v>
      </c>
      <c r="F312" s="192" t="s">
        <v>639</v>
      </c>
      <c r="G312" s="192">
        <v>5133640</v>
      </c>
      <c r="H312" s="68"/>
      <c r="I312" s="198" t="s">
        <v>2097</v>
      </c>
      <c r="J312" s="68"/>
      <c r="K312" s="68"/>
      <c r="L312" s="68"/>
      <c r="M312" s="68"/>
      <c r="N312" s="364"/>
      <c r="O312" s="364"/>
      <c r="P312" s="216">
        <v>0</v>
      </c>
      <c r="Q312" s="216">
        <v>4267242.4800000004</v>
      </c>
      <c r="R312" s="68" t="s">
        <v>638</v>
      </c>
      <c r="S312" s="366"/>
      <c r="T312" s="278"/>
    </row>
    <row r="313" spans="1:20" ht="63.75">
      <c r="A313" s="192" t="s">
        <v>542</v>
      </c>
      <c r="B313" s="68"/>
      <c r="C313" s="214" t="s">
        <v>691</v>
      </c>
      <c r="D313" s="215">
        <v>44957</v>
      </c>
      <c r="E313" s="192" t="s">
        <v>1894</v>
      </c>
      <c r="F313" s="192" t="s">
        <v>639</v>
      </c>
      <c r="G313" s="192">
        <v>5133642</v>
      </c>
      <c r="H313" s="68"/>
      <c r="I313" s="198" t="s">
        <v>2097</v>
      </c>
      <c r="J313" s="68"/>
      <c r="K313" s="68"/>
      <c r="L313" s="68"/>
      <c r="M313" s="68"/>
      <c r="N313" s="364"/>
      <c r="O313" s="364"/>
      <c r="P313" s="216">
        <v>0</v>
      </c>
      <c r="Q313" s="216">
        <v>971571.22</v>
      </c>
      <c r="R313" s="68" t="s">
        <v>638</v>
      </c>
      <c r="S313" s="366"/>
      <c r="T313" s="278"/>
    </row>
    <row r="314" spans="1:20" ht="76.5">
      <c r="A314" s="192" t="s">
        <v>542</v>
      </c>
      <c r="B314" s="68"/>
      <c r="C314" s="214" t="s">
        <v>691</v>
      </c>
      <c r="D314" s="215">
        <v>44957</v>
      </c>
      <c r="E314" s="192" t="s">
        <v>1895</v>
      </c>
      <c r="F314" s="192" t="s">
        <v>6</v>
      </c>
      <c r="G314" s="192">
        <v>1053363</v>
      </c>
      <c r="H314" s="68"/>
      <c r="I314" s="198" t="s">
        <v>2098</v>
      </c>
      <c r="J314" s="68"/>
      <c r="K314" s="68"/>
      <c r="L314" s="68"/>
      <c r="M314" s="68"/>
      <c r="N314" s="364"/>
      <c r="O314" s="364"/>
      <c r="P314" s="216">
        <v>0</v>
      </c>
      <c r="Q314" s="216">
        <v>83139.009999999995</v>
      </c>
      <c r="R314" s="68" t="s">
        <v>638</v>
      </c>
      <c r="S314" s="366"/>
      <c r="T314" s="278"/>
    </row>
    <row r="315" spans="1:20" ht="63.75">
      <c r="A315" s="192">
        <v>597</v>
      </c>
      <c r="B315" s="68"/>
      <c r="C315" s="214" t="s">
        <v>677</v>
      </c>
      <c r="D315" s="215">
        <v>44958</v>
      </c>
      <c r="E315" s="192" t="s">
        <v>2189</v>
      </c>
      <c r="F315" s="192" t="s">
        <v>3</v>
      </c>
      <c r="G315" s="192">
        <v>2088985</v>
      </c>
      <c r="H315" s="68"/>
      <c r="I315" s="198" t="s">
        <v>2612</v>
      </c>
      <c r="J315" s="68"/>
      <c r="K315" s="68"/>
      <c r="L315" s="68"/>
      <c r="M315" s="68"/>
      <c r="N315" s="364"/>
      <c r="O315" s="364"/>
      <c r="P315" s="216">
        <v>0</v>
      </c>
      <c r="Q315" s="216">
        <v>5.23</v>
      </c>
      <c r="R315" s="68" t="s">
        <v>638</v>
      </c>
      <c r="S315" s="366"/>
      <c r="T315" s="278"/>
    </row>
    <row r="316" spans="1:20" ht="63.75">
      <c r="A316" s="192">
        <v>597</v>
      </c>
      <c r="B316" s="68"/>
      <c r="C316" s="214" t="s">
        <v>677</v>
      </c>
      <c r="D316" s="215">
        <v>44958</v>
      </c>
      <c r="E316" s="192" t="s">
        <v>2190</v>
      </c>
      <c r="F316" s="192" t="s">
        <v>3</v>
      </c>
      <c r="G316" s="192">
        <v>2088987</v>
      </c>
      <c r="H316" s="68"/>
      <c r="I316" s="198" t="s">
        <v>2613</v>
      </c>
      <c r="J316" s="68"/>
      <c r="K316" s="68"/>
      <c r="L316" s="68"/>
      <c r="M316" s="68"/>
      <c r="N316" s="364"/>
      <c r="O316" s="364"/>
      <c r="P316" s="216">
        <v>0</v>
      </c>
      <c r="Q316" s="216">
        <v>6.5</v>
      </c>
      <c r="R316" s="68" t="s">
        <v>638</v>
      </c>
      <c r="S316" s="366"/>
      <c r="T316" s="278"/>
    </row>
    <row r="317" spans="1:20" ht="63.75">
      <c r="A317" s="192">
        <v>597</v>
      </c>
      <c r="B317" s="68"/>
      <c r="C317" s="214" t="s">
        <v>677</v>
      </c>
      <c r="D317" s="215">
        <v>44958</v>
      </c>
      <c r="E317" s="192" t="s">
        <v>2191</v>
      </c>
      <c r="F317" s="192" t="s">
        <v>3</v>
      </c>
      <c r="G317" s="192">
        <v>2088988</v>
      </c>
      <c r="H317" s="68"/>
      <c r="I317" s="198" t="s">
        <v>2614</v>
      </c>
      <c r="J317" s="68"/>
      <c r="K317" s="68"/>
      <c r="L317" s="68"/>
      <c r="M317" s="68"/>
      <c r="N317" s="364"/>
      <c r="O317" s="364"/>
      <c r="P317" s="216">
        <v>0</v>
      </c>
      <c r="Q317" s="216">
        <v>2.6</v>
      </c>
      <c r="R317" s="68" t="s">
        <v>638</v>
      </c>
      <c r="S317" s="366"/>
      <c r="T317" s="278"/>
    </row>
    <row r="318" spans="1:20" ht="63.75">
      <c r="A318" s="192">
        <v>597</v>
      </c>
      <c r="B318" s="68"/>
      <c r="C318" s="214" t="s">
        <v>677</v>
      </c>
      <c r="D318" s="215">
        <v>44958</v>
      </c>
      <c r="E318" s="192" t="s">
        <v>2192</v>
      </c>
      <c r="F318" s="192" t="s">
        <v>3</v>
      </c>
      <c r="G318" s="192">
        <v>2088989</v>
      </c>
      <c r="H318" s="68"/>
      <c r="I318" s="198" t="s">
        <v>2615</v>
      </c>
      <c r="J318" s="68"/>
      <c r="K318" s="68"/>
      <c r="L318" s="68"/>
      <c r="M318" s="68"/>
      <c r="N318" s="364"/>
      <c r="O318" s="364"/>
      <c r="P318" s="216">
        <v>0</v>
      </c>
      <c r="Q318" s="216">
        <v>2.86</v>
      </c>
      <c r="R318" s="68" t="s">
        <v>638</v>
      </c>
      <c r="S318" s="366"/>
      <c r="T318" s="278"/>
    </row>
    <row r="319" spans="1:20" ht="63.75">
      <c r="A319" s="192">
        <v>597</v>
      </c>
      <c r="B319" s="68"/>
      <c r="C319" s="214" t="s">
        <v>677</v>
      </c>
      <c r="D319" s="215">
        <v>44958</v>
      </c>
      <c r="E319" s="192" t="s">
        <v>2193</v>
      </c>
      <c r="F319" s="192" t="s">
        <v>3</v>
      </c>
      <c r="G319" s="192">
        <v>2088990</v>
      </c>
      <c r="H319" s="68"/>
      <c r="I319" s="198" t="s">
        <v>2616</v>
      </c>
      <c r="J319" s="68"/>
      <c r="K319" s="68"/>
      <c r="L319" s="68"/>
      <c r="M319" s="68"/>
      <c r="N319" s="364"/>
      <c r="O319" s="364"/>
      <c r="P319" s="216">
        <v>0</v>
      </c>
      <c r="Q319" s="216">
        <v>15.6</v>
      </c>
      <c r="R319" s="68" t="s">
        <v>638</v>
      </c>
      <c r="S319" s="366"/>
      <c r="T319" s="278"/>
    </row>
    <row r="320" spans="1:20" ht="63.75">
      <c r="A320" s="192">
        <v>597</v>
      </c>
      <c r="B320" s="68"/>
      <c r="C320" s="214" t="s">
        <v>677</v>
      </c>
      <c r="D320" s="215">
        <v>44958</v>
      </c>
      <c r="E320" s="192" t="s">
        <v>2194</v>
      </c>
      <c r="F320" s="192" t="s">
        <v>3</v>
      </c>
      <c r="G320" s="192">
        <v>2088991</v>
      </c>
      <c r="H320" s="68"/>
      <c r="I320" s="198" t="s">
        <v>2617</v>
      </c>
      <c r="J320" s="68"/>
      <c r="K320" s="68"/>
      <c r="L320" s="68"/>
      <c r="M320" s="68"/>
      <c r="N320" s="364"/>
      <c r="O320" s="364"/>
      <c r="P320" s="216">
        <v>0</v>
      </c>
      <c r="Q320" s="216">
        <v>15.6</v>
      </c>
      <c r="R320" s="68" t="s">
        <v>638</v>
      </c>
      <c r="S320" s="366"/>
      <c r="T320" s="278"/>
    </row>
    <row r="321" spans="1:20" ht="63.75">
      <c r="A321" s="192">
        <v>597</v>
      </c>
      <c r="B321" s="68"/>
      <c r="C321" s="214" t="s">
        <v>677</v>
      </c>
      <c r="D321" s="215">
        <v>44958</v>
      </c>
      <c r="E321" s="192" t="s">
        <v>2195</v>
      </c>
      <c r="F321" s="192" t="s">
        <v>3</v>
      </c>
      <c r="G321" s="192">
        <v>2088993</v>
      </c>
      <c r="H321" s="68"/>
      <c r="I321" s="198" t="s">
        <v>2618</v>
      </c>
      <c r="J321" s="68"/>
      <c r="K321" s="68"/>
      <c r="L321" s="68"/>
      <c r="M321" s="68"/>
      <c r="N321" s="364"/>
      <c r="O321" s="364"/>
      <c r="P321" s="216">
        <v>0</v>
      </c>
      <c r="Q321" s="216">
        <v>28.6</v>
      </c>
      <c r="R321" s="68" t="s">
        <v>638</v>
      </c>
      <c r="S321" s="366"/>
      <c r="T321" s="278"/>
    </row>
    <row r="322" spans="1:20" ht="63.75">
      <c r="A322" s="192">
        <v>597</v>
      </c>
      <c r="B322" s="68"/>
      <c r="C322" s="214" t="s">
        <v>677</v>
      </c>
      <c r="D322" s="215">
        <v>44958</v>
      </c>
      <c r="E322" s="192" t="s">
        <v>2196</v>
      </c>
      <c r="F322" s="192" t="s">
        <v>3</v>
      </c>
      <c r="G322" s="192">
        <v>2088997</v>
      </c>
      <c r="H322" s="68"/>
      <c r="I322" s="198" t="s">
        <v>2619</v>
      </c>
      <c r="J322" s="68"/>
      <c r="K322" s="68"/>
      <c r="L322" s="68"/>
      <c r="M322" s="68"/>
      <c r="N322" s="364"/>
      <c r="O322" s="364"/>
      <c r="P322" s="216">
        <v>0</v>
      </c>
      <c r="Q322" s="216">
        <v>30</v>
      </c>
      <c r="R322" s="68" t="s">
        <v>638</v>
      </c>
      <c r="S322" s="366"/>
      <c r="T322" s="278"/>
    </row>
    <row r="323" spans="1:20" ht="63.75">
      <c r="A323" s="192">
        <v>597</v>
      </c>
      <c r="B323" s="68"/>
      <c r="C323" s="214" t="s">
        <v>677</v>
      </c>
      <c r="D323" s="215">
        <v>44958</v>
      </c>
      <c r="E323" s="192" t="s">
        <v>2197</v>
      </c>
      <c r="F323" s="192" t="s">
        <v>3</v>
      </c>
      <c r="G323" s="192">
        <v>2088999</v>
      </c>
      <c r="H323" s="68"/>
      <c r="I323" s="198" t="s">
        <v>2620</v>
      </c>
      <c r="J323" s="68"/>
      <c r="K323" s="68"/>
      <c r="L323" s="68"/>
      <c r="M323" s="68"/>
      <c r="N323" s="364"/>
      <c r="O323" s="364"/>
      <c r="P323" s="216">
        <v>0</v>
      </c>
      <c r="Q323" s="216">
        <v>2.6</v>
      </c>
      <c r="R323" s="68" t="s">
        <v>638</v>
      </c>
      <c r="S323" s="366"/>
      <c r="T323" s="278"/>
    </row>
    <row r="324" spans="1:20" ht="63.75">
      <c r="A324" s="192">
        <v>597</v>
      </c>
      <c r="B324" s="68"/>
      <c r="C324" s="214" t="s">
        <v>677</v>
      </c>
      <c r="D324" s="215">
        <v>44958</v>
      </c>
      <c r="E324" s="192" t="s">
        <v>2198</v>
      </c>
      <c r="F324" s="192" t="s">
        <v>3</v>
      </c>
      <c r="G324" s="192">
        <v>2089000</v>
      </c>
      <c r="H324" s="68"/>
      <c r="I324" s="198" t="s">
        <v>2621</v>
      </c>
      <c r="J324" s="68"/>
      <c r="K324" s="68"/>
      <c r="L324" s="68"/>
      <c r="M324" s="68"/>
      <c r="N324" s="364"/>
      <c r="O324" s="364"/>
      <c r="P324" s="216">
        <v>0</v>
      </c>
      <c r="Q324" s="216">
        <v>0.01</v>
      </c>
      <c r="R324" s="68" t="s">
        <v>638</v>
      </c>
      <c r="S324" s="366"/>
      <c r="T324" s="278"/>
    </row>
    <row r="325" spans="1:20" ht="63.75">
      <c r="A325" s="192">
        <v>597</v>
      </c>
      <c r="B325" s="68"/>
      <c r="C325" s="214" t="s">
        <v>677</v>
      </c>
      <c r="D325" s="215">
        <v>44958</v>
      </c>
      <c r="E325" s="192" t="s">
        <v>2199</v>
      </c>
      <c r="F325" s="192" t="s">
        <v>3</v>
      </c>
      <c r="G325" s="192">
        <v>2089002</v>
      </c>
      <c r="H325" s="68"/>
      <c r="I325" s="198" t="s">
        <v>2622</v>
      </c>
      <c r="J325" s="68"/>
      <c r="K325" s="68"/>
      <c r="L325" s="68"/>
      <c r="M325" s="68"/>
      <c r="N325" s="364"/>
      <c r="O325" s="364"/>
      <c r="P325" s="216">
        <v>0</v>
      </c>
      <c r="Q325" s="216">
        <v>0.42</v>
      </c>
      <c r="R325" s="68" t="s">
        <v>638</v>
      </c>
      <c r="S325" s="366"/>
      <c r="T325" s="278"/>
    </row>
    <row r="326" spans="1:20" ht="51">
      <c r="A326" s="192">
        <v>81</v>
      </c>
      <c r="B326" s="68"/>
      <c r="C326" s="214" t="s">
        <v>49</v>
      </c>
      <c r="D326" s="215">
        <v>44958</v>
      </c>
      <c r="E326" s="192" t="s">
        <v>2200</v>
      </c>
      <c r="F326" s="192" t="s">
        <v>3</v>
      </c>
      <c r="G326" s="192">
        <v>2089023</v>
      </c>
      <c r="H326" s="68"/>
      <c r="I326" s="198" t="s">
        <v>2623</v>
      </c>
      <c r="J326" s="68"/>
      <c r="K326" s="68"/>
      <c r="L326" s="68"/>
      <c r="M326" s="68"/>
      <c r="N326" s="364"/>
      <c r="O326" s="364"/>
      <c r="P326" s="216">
        <v>0</v>
      </c>
      <c r="Q326" s="216">
        <v>25</v>
      </c>
      <c r="R326" s="68" t="s">
        <v>638</v>
      </c>
      <c r="S326" s="366"/>
      <c r="T326" s="278"/>
    </row>
    <row r="327" spans="1:20" ht="51">
      <c r="A327" s="192" t="s">
        <v>550</v>
      </c>
      <c r="B327" s="68"/>
      <c r="C327" s="214" t="s">
        <v>589</v>
      </c>
      <c r="D327" s="215">
        <v>44958</v>
      </c>
      <c r="E327" s="192" t="s">
        <v>2201</v>
      </c>
      <c r="F327" s="192" t="s">
        <v>3</v>
      </c>
      <c r="G327" s="192">
        <v>2089057</v>
      </c>
      <c r="H327" s="68"/>
      <c r="I327" s="198" t="s">
        <v>2624</v>
      </c>
      <c r="J327" s="68"/>
      <c r="K327" s="68"/>
      <c r="L327" s="68"/>
      <c r="M327" s="68"/>
      <c r="N327" s="364"/>
      <c r="O327" s="364"/>
      <c r="P327" s="216">
        <v>0</v>
      </c>
      <c r="Q327" s="216">
        <v>1613.94</v>
      </c>
      <c r="R327" s="68" t="s">
        <v>638</v>
      </c>
      <c r="S327" s="366"/>
      <c r="T327" s="278"/>
    </row>
    <row r="328" spans="1:20" ht="38.25">
      <c r="A328" s="192">
        <v>15</v>
      </c>
      <c r="B328" s="68"/>
      <c r="C328" s="214" t="s">
        <v>39</v>
      </c>
      <c r="D328" s="215">
        <v>44958</v>
      </c>
      <c r="E328" s="192" t="s">
        <v>2202</v>
      </c>
      <c r="F328" s="192" t="s">
        <v>3</v>
      </c>
      <c r="G328" s="192">
        <v>2089081</v>
      </c>
      <c r="H328" s="68"/>
      <c r="I328" s="198" t="s">
        <v>2625</v>
      </c>
      <c r="J328" s="68"/>
      <c r="K328" s="68"/>
      <c r="L328" s="68"/>
      <c r="M328" s="68"/>
      <c r="N328" s="364"/>
      <c r="O328" s="364"/>
      <c r="P328" s="216">
        <v>0</v>
      </c>
      <c r="Q328" s="216">
        <v>610.4</v>
      </c>
      <c r="R328" s="68" t="s">
        <v>638</v>
      </c>
      <c r="S328" s="366"/>
      <c r="T328" s="278"/>
    </row>
    <row r="329" spans="1:20" ht="38.25">
      <c r="A329" s="192">
        <v>86</v>
      </c>
      <c r="B329" s="68"/>
      <c r="C329" s="214" t="s">
        <v>50</v>
      </c>
      <c r="D329" s="215">
        <v>44958</v>
      </c>
      <c r="E329" s="192" t="s">
        <v>2203</v>
      </c>
      <c r="F329" s="192" t="s">
        <v>3</v>
      </c>
      <c r="G329" s="192">
        <v>2089092</v>
      </c>
      <c r="H329" s="68"/>
      <c r="I329" s="198" t="s">
        <v>2626</v>
      </c>
      <c r="J329" s="68"/>
      <c r="K329" s="68"/>
      <c r="L329" s="68"/>
      <c r="M329" s="68"/>
      <c r="N329" s="364"/>
      <c r="O329" s="364"/>
      <c r="P329" s="216">
        <v>0</v>
      </c>
      <c r="Q329" s="216">
        <v>50</v>
      </c>
      <c r="R329" s="68" t="s">
        <v>638</v>
      </c>
      <c r="S329" s="366"/>
      <c r="T329" s="278"/>
    </row>
    <row r="330" spans="1:20" ht="51">
      <c r="A330" s="192" t="s">
        <v>550</v>
      </c>
      <c r="B330" s="68"/>
      <c r="C330" s="214" t="s">
        <v>589</v>
      </c>
      <c r="D330" s="215">
        <v>44958</v>
      </c>
      <c r="E330" s="192" t="s">
        <v>2204</v>
      </c>
      <c r="F330" s="192" t="s">
        <v>3</v>
      </c>
      <c r="G330" s="192">
        <v>2089095</v>
      </c>
      <c r="H330" s="68"/>
      <c r="I330" s="198" t="s">
        <v>2627</v>
      </c>
      <c r="J330" s="68"/>
      <c r="K330" s="68"/>
      <c r="L330" s="68"/>
      <c r="M330" s="68"/>
      <c r="N330" s="364"/>
      <c r="O330" s="364"/>
      <c r="P330" s="216">
        <v>0</v>
      </c>
      <c r="Q330" s="216">
        <v>2153.25</v>
      </c>
      <c r="R330" s="68" t="s">
        <v>638</v>
      </c>
      <c r="S330" s="366"/>
      <c r="T330" s="278"/>
    </row>
    <row r="331" spans="1:20" ht="51">
      <c r="A331" s="192" t="s">
        <v>550</v>
      </c>
      <c r="B331" s="68"/>
      <c r="C331" s="214" t="s">
        <v>589</v>
      </c>
      <c r="D331" s="215">
        <v>44958</v>
      </c>
      <c r="E331" s="192" t="s">
        <v>2205</v>
      </c>
      <c r="F331" s="192" t="s">
        <v>3</v>
      </c>
      <c r="G331" s="192">
        <v>2089112</v>
      </c>
      <c r="H331" s="68"/>
      <c r="I331" s="198" t="s">
        <v>1896</v>
      </c>
      <c r="J331" s="68"/>
      <c r="K331" s="68"/>
      <c r="L331" s="68"/>
      <c r="M331" s="68"/>
      <c r="N331" s="364"/>
      <c r="O331" s="364"/>
      <c r="P331" s="216">
        <v>0</v>
      </c>
      <c r="Q331" s="216">
        <v>290</v>
      </c>
      <c r="R331" s="68" t="s">
        <v>638</v>
      </c>
      <c r="S331" s="366"/>
      <c r="T331" s="278"/>
    </row>
    <row r="332" spans="1:20" ht="63.75">
      <c r="A332" s="192">
        <v>417</v>
      </c>
      <c r="B332" s="68"/>
      <c r="C332" s="214" t="s">
        <v>147</v>
      </c>
      <c r="D332" s="215">
        <v>44958</v>
      </c>
      <c r="E332" s="192" t="s">
        <v>2206</v>
      </c>
      <c r="F332" s="192" t="s">
        <v>3</v>
      </c>
      <c r="G332" s="192">
        <v>2089130</v>
      </c>
      <c r="H332" s="68"/>
      <c r="I332" s="198" t="s">
        <v>2628</v>
      </c>
      <c r="J332" s="68"/>
      <c r="K332" s="68"/>
      <c r="L332" s="68"/>
      <c r="M332" s="68"/>
      <c r="N332" s="364"/>
      <c r="O332" s="364"/>
      <c r="P332" s="216">
        <v>0</v>
      </c>
      <c r="Q332" s="216">
        <v>3112.18</v>
      </c>
      <c r="R332" s="68" t="s">
        <v>638</v>
      </c>
      <c r="S332" s="366"/>
      <c r="T332" s="278"/>
    </row>
    <row r="333" spans="1:20" ht="51">
      <c r="A333" s="192">
        <v>293</v>
      </c>
      <c r="B333" s="68"/>
      <c r="C333" s="214" t="s">
        <v>121</v>
      </c>
      <c r="D333" s="215">
        <v>44958</v>
      </c>
      <c r="E333" s="192" t="s">
        <v>2207</v>
      </c>
      <c r="F333" s="192" t="s">
        <v>3</v>
      </c>
      <c r="G333" s="192">
        <v>2089143</v>
      </c>
      <c r="H333" s="68"/>
      <c r="I333" s="198" t="s">
        <v>2629</v>
      </c>
      <c r="J333" s="68"/>
      <c r="K333" s="68"/>
      <c r="L333" s="68"/>
      <c r="M333" s="68"/>
      <c r="N333" s="364"/>
      <c r="O333" s="364"/>
      <c r="P333" s="216">
        <v>0</v>
      </c>
      <c r="Q333" s="216">
        <v>3080</v>
      </c>
      <c r="R333" s="68" t="s">
        <v>638</v>
      </c>
      <c r="S333" s="366"/>
      <c r="T333" s="278"/>
    </row>
    <row r="334" spans="1:20" ht="38.25">
      <c r="A334" s="192" t="s">
        <v>550</v>
      </c>
      <c r="B334" s="68"/>
      <c r="C334" s="214" t="s">
        <v>589</v>
      </c>
      <c r="D334" s="215">
        <v>44959</v>
      </c>
      <c r="E334" s="192" t="s">
        <v>2208</v>
      </c>
      <c r="F334" s="192" t="s">
        <v>3</v>
      </c>
      <c r="G334" s="192">
        <v>2089304</v>
      </c>
      <c r="H334" s="68"/>
      <c r="I334" s="198" t="s">
        <v>1897</v>
      </c>
      <c r="J334" s="68"/>
      <c r="K334" s="68"/>
      <c r="L334" s="68"/>
      <c r="M334" s="68"/>
      <c r="N334" s="364"/>
      <c r="O334" s="364"/>
      <c r="P334" s="216">
        <v>0</v>
      </c>
      <c r="Q334" s="216">
        <v>2097.7600000000002</v>
      </c>
      <c r="R334" s="68" t="s">
        <v>638</v>
      </c>
      <c r="S334" s="366"/>
      <c r="T334" s="278"/>
    </row>
    <row r="335" spans="1:20" ht="51">
      <c r="A335" s="192" t="s">
        <v>550</v>
      </c>
      <c r="B335" s="68"/>
      <c r="C335" s="214" t="s">
        <v>589</v>
      </c>
      <c r="D335" s="215">
        <v>44959</v>
      </c>
      <c r="E335" s="192" t="s">
        <v>2209</v>
      </c>
      <c r="F335" s="192" t="s">
        <v>3</v>
      </c>
      <c r="G335" s="192">
        <v>2089322</v>
      </c>
      <c r="H335" s="68"/>
      <c r="I335" s="198" t="s">
        <v>2630</v>
      </c>
      <c r="J335" s="68"/>
      <c r="K335" s="68"/>
      <c r="L335" s="68"/>
      <c r="M335" s="68"/>
      <c r="N335" s="364"/>
      <c r="O335" s="364"/>
      <c r="P335" s="216">
        <v>0</v>
      </c>
      <c r="Q335" s="216">
        <v>1247.52</v>
      </c>
      <c r="R335" s="68" t="s">
        <v>638</v>
      </c>
      <c r="S335" s="366"/>
      <c r="T335" s="278"/>
    </row>
    <row r="336" spans="1:20" ht="51">
      <c r="A336" s="192" t="s">
        <v>550</v>
      </c>
      <c r="B336" s="68"/>
      <c r="C336" s="214" t="s">
        <v>589</v>
      </c>
      <c r="D336" s="215">
        <v>44959</v>
      </c>
      <c r="E336" s="192" t="s">
        <v>2210</v>
      </c>
      <c r="F336" s="192" t="s">
        <v>3</v>
      </c>
      <c r="G336" s="192">
        <v>2089324</v>
      </c>
      <c r="H336" s="68"/>
      <c r="I336" s="198" t="s">
        <v>2631</v>
      </c>
      <c r="J336" s="68"/>
      <c r="K336" s="68"/>
      <c r="L336" s="68"/>
      <c r="M336" s="68"/>
      <c r="N336" s="364"/>
      <c r="O336" s="364"/>
      <c r="P336" s="216">
        <v>0</v>
      </c>
      <c r="Q336" s="216">
        <v>36</v>
      </c>
      <c r="R336" s="68" t="s">
        <v>638</v>
      </c>
      <c r="S336" s="366"/>
      <c r="T336" s="278"/>
    </row>
    <row r="337" spans="1:20" ht="51">
      <c r="A337" s="192" t="s">
        <v>550</v>
      </c>
      <c r="B337" s="68"/>
      <c r="C337" s="214" t="s">
        <v>589</v>
      </c>
      <c r="D337" s="215">
        <v>44959</v>
      </c>
      <c r="E337" s="192" t="s">
        <v>2211</v>
      </c>
      <c r="F337" s="192" t="s">
        <v>3</v>
      </c>
      <c r="G337" s="192">
        <v>2089332</v>
      </c>
      <c r="H337" s="68"/>
      <c r="I337" s="198" t="s">
        <v>2632</v>
      </c>
      <c r="J337" s="68"/>
      <c r="K337" s="68"/>
      <c r="L337" s="68"/>
      <c r="M337" s="68"/>
      <c r="N337" s="364"/>
      <c r="O337" s="364"/>
      <c r="P337" s="216">
        <v>0</v>
      </c>
      <c r="Q337" s="216">
        <v>7209.27</v>
      </c>
      <c r="R337" s="68" t="s">
        <v>638</v>
      </c>
      <c r="S337" s="366"/>
      <c r="T337" s="278"/>
    </row>
    <row r="338" spans="1:20" ht="38.25">
      <c r="A338" s="192" t="s">
        <v>550</v>
      </c>
      <c r="B338" s="68"/>
      <c r="C338" s="214" t="s">
        <v>589</v>
      </c>
      <c r="D338" s="215">
        <v>44959</v>
      </c>
      <c r="E338" s="192" t="s">
        <v>2212</v>
      </c>
      <c r="F338" s="192" t="s">
        <v>3</v>
      </c>
      <c r="G338" s="192">
        <v>2089336</v>
      </c>
      <c r="H338" s="68"/>
      <c r="I338" s="198" t="s">
        <v>2633</v>
      </c>
      <c r="J338" s="68"/>
      <c r="K338" s="68"/>
      <c r="L338" s="68"/>
      <c r="M338" s="68"/>
      <c r="N338" s="364"/>
      <c r="O338" s="364"/>
      <c r="P338" s="216">
        <v>0</v>
      </c>
      <c r="Q338" s="216">
        <v>1376.5</v>
      </c>
      <c r="R338" s="68" t="s">
        <v>638</v>
      </c>
      <c r="S338" s="366"/>
      <c r="T338" s="278"/>
    </row>
    <row r="339" spans="1:20" ht="38.25">
      <c r="A339" s="192" t="s">
        <v>550</v>
      </c>
      <c r="B339" s="68"/>
      <c r="C339" s="214" t="s">
        <v>589</v>
      </c>
      <c r="D339" s="215">
        <v>44959</v>
      </c>
      <c r="E339" s="192" t="s">
        <v>2213</v>
      </c>
      <c r="F339" s="192" t="s">
        <v>3</v>
      </c>
      <c r="G339" s="192">
        <v>2089355</v>
      </c>
      <c r="H339" s="68"/>
      <c r="I339" s="198" t="s">
        <v>2634</v>
      </c>
      <c r="J339" s="68"/>
      <c r="K339" s="68"/>
      <c r="L339" s="68"/>
      <c r="M339" s="68"/>
      <c r="N339" s="364"/>
      <c r="O339" s="364"/>
      <c r="P339" s="216">
        <v>0</v>
      </c>
      <c r="Q339" s="216">
        <v>683.34</v>
      </c>
      <c r="R339" s="68" t="s">
        <v>638</v>
      </c>
      <c r="S339" s="366"/>
      <c r="T339" s="278"/>
    </row>
    <row r="340" spans="1:20" ht="38.25">
      <c r="A340" s="192" t="s">
        <v>550</v>
      </c>
      <c r="B340" s="68"/>
      <c r="C340" s="214" t="s">
        <v>589</v>
      </c>
      <c r="D340" s="215">
        <v>44959</v>
      </c>
      <c r="E340" s="192" t="s">
        <v>2214</v>
      </c>
      <c r="F340" s="192" t="s">
        <v>3</v>
      </c>
      <c r="G340" s="192">
        <v>2089356</v>
      </c>
      <c r="H340" s="68"/>
      <c r="I340" s="198" t="s">
        <v>2634</v>
      </c>
      <c r="J340" s="68"/>
      <c r="K340" s="68"/>
      <c r="L340" s="68"/>
      <c r="M340" s="68"/>
      <c r="N340" s="364"/>
      <c r="O340" s="364"/>
      <c r="P340" s="216">
        <v>0</v>
      </c>
      <c r="Q340" s="216">
        <v>683.34</v>
      </c>
      <c r="R340" s="68" t="s">
        <v>638</v>
      </c>
      <c r="S340" s="366"/>
      <c r="T340" s="278"/>
    </row>
    <row r="341" spans="1:20" ht="38.25">
      <c r="A341" s="192" t="s">
        <v>550</v>
      </c>
      <c r="B341" s="68"/>
      <c r="C341" s="214" t="s">
        <v>589</v>
      </c>
      <c r="D341" s="215">
        <v>44959</v>
      </c>
      <c r="E341" s="192" t="s">
        <v>2215</v>
      </c>
      <c r="F341" s="192" t="s">
        <v>3</v>
      </c>
      <c r="G341" s="192">
        <v>2089397</v>
      </c>
      <c r="H341" s="68"/>
      <c r="I341" s="198" t="s">
        <v>1914</v>
      </c>
      <c r="J341" s="68"/>
      <c r="K341" s="68"/>
      <c r="L341" s="68"/>
      <c r="M341" s="68"/>
      <c r="N341" s="364"/>
      <c r="O341" s="364"/>
      <c r="P341" s="216">
        <v>0</v>
      </c>
      <c r="Q341" s="216">
        <v>1360</v>
      </c>
      <c r="R341" s="68" t="s">
        <v>638</v>
      </c>
      <c r="S341" s="366"/>
      <c r="T341" s="278"/>
    </row>
    <row r="342" spans="1:20" ht="51">
      <c r="A342" s="192" t="s">
        <v>550</v>
      </c>
      <c r="B342" s="68"/>
      <c r="C342" s="214" t="s">
        <v>589</v>
      </c>
      <c r="D342" s="215">
        <v>44959</v>
      </c>
      <c r="E342" s="192" t="s">
        <v>2216</v>
      </c>
      <c r="F342" s="192" t="s">
        <v>3</v>
      </c>
      <c r="G342" s="192">
        <v>2089401</v>
      </c>
      <c r="H342" s="68"/>
      <c r="I342" s="198" t="s">
        <v>2635</v>
      </c>
      <c r="J342" s="68"/>
      <c r="K342" s="68"/>
      <c r="L342" s="68"/>
      <c r="M342" s="68"/>
      <c r="N342" s="364"/>
      <c r="O342" s="364"/>
      <c r="P342" s="216">
        <v>0</v>
      </c>
      <c r="Q342" s="216">
        <v>302.75</v>
      </c>
      <c r="R342" s="68" t="s">
        <v>638</v>
      </c>
      <c r="S342" s="366"/>
      <c r="T342" s="278"/>
    </row>
    <row r="343" spans="1:20" ht="51">
      <c r="A343" s="192" t="s">
        <v>550</v>
      </c>
      <c r="B343" s="68"/>
      <c r="C343" s="214" t="s">
        <v>589</v>
      </c>
      <c r="D343" s="215">
        <v>44959</v>
      </c>
      <c r="E343" s="192" t="s">
        <v>2217</v>
      </c>
      <c r="F343" s="192" t="s">
        <v>3</v>
      </c>
      <c r="G343" s="192">
        <v>2089403</v>
      </c>
      <c r="H343" s="68"/>
      <c r="I343" s="198" t="s">
        <v>2636</v>
      </c>
      <c r="J343" s="68"/>
      <c r="K343" s="68"/>
      <c r="L343" s="68"/>
      <c r="M343" s="68"/>
      <c r="N343" s="364"/>
      <c r="O343" s="364"/>
      <c r="P343" s="216">
        <v>0</v>
      </c>
      <c r="Q343" s="216">
        <v>1240.6300000000001</v>
      </c>
      <c r="R343" s="68" t="s">
        <v>638</v>
      </c>
      <c r="S343" s="366"/>
      <c r="T343" s="278"/>
    </row>
    <row r="344" spans="1:20" ht="63.75">
      <c r="A344" s="192">
        <v>15</v>
      </c>
      <c r="B344" s="68"/>
      <c r="C344" s="214" t="s">
        <v>39</v>
      </c>
      <c r="D344" s="215">
        <v>44959</v>
      </c>
      <c r="E344" s="192" t="s">
        <v>2218</v>
      </c>
      <c r="F344" s="192" t="s">
        <v>3</v>
      </c>
      <c r="G344" s="192">
        <v>2089413</v>
      </c>
      <c r="H344" s="68"/>
      <c r="I344" s="198" t="s">
        <v>2637</v>
      </c>
      <c r="J344" s="68"/>
      <c r="K344" s="68"/>
      <c r="L344" s="68"/>
      <c r="M344" s="68"/>
      <c r="N344" s="364"/>
      <c r="O344" s="364"/>
      <c r="P344" s="216">
        <v>0</v>
      </c>
      <c r="Q344" s="216">
        <v>1057</v>
      </c>
      <c r="R344" s="68" t="s">
        <v>638</v>
      </c>
      <c r="S344" s="366"/>
      <c r="T344" s="278"/>
    </row>
    <row r="345" spans="1:20" ht="63.75">
      <c r="A345" s="192">
        <v>15</v>
      </c>
      <c r="B345" s="68"/>
      <c r="C345" s="214" t="s">
        <v>39</v>
      </c>
      <c r="D345" s="215">
        <v>44959</v>
      </c>
      <c r="E345" s="192" t="s">
        <v>2219</v>
      </c>
      <c r="F345" s="192" t="s">
        <v>3</v>
      </c>
      <c r="G345" s="192">
        <v>2089420</v>
      </c>
      <c r="H345" s="68"/>
      <c r="I345" s="198" t="s">
        <v>2638</v>
      </c>
      <c r="J345" s="68"/>
      <c r="K345" s="68"/>
      <c r="L345" s="68"/>
      <c r="M345" s="68"/>
      <c r="N345" s="364"/>
      <c r="O345" s="364"/>
      <c r="P345" s="216">
        <v>0</v>
      </c>
      <c r="Q345" s="216">
        <v>7401.75</v>
      </c>
      <c r="R345" s="68" t="s">
        <v>638</v>
      </c>
      <c r="S345" s="366"/>
      <c r="T345" s="278"/>
    </row>
    <row r="346" spans="1:20" ht="63.75">
      <c r="A346" s="192">
        <v>15</v>
      </c>
      <c r="B346" s="68"/>
      <c r="C346" s="214" t="s">
        <v>39</v>
      </c>
      <c r="D346" s="215">
        <v>44959</v>
      </c>
      <c r="E346" s="192" t="s">
        <v>2220</v>
      </c>
      <c r="F346" s="192" t="s">
        <v>3</v>
      </c>
      <c r="G346" s="192">
        <v>2089421</v>
      </c>
      <c r="H346" s="68"/>
      <c r="I346" s="198" t="s">
        <v>2639</v>
      </c>
      <c r="J346" s="68"/>
      <c r="K346" s="68"/>
      <c r="L346" s="68"/>
      <c r="M346" s="68"/>
      <c r="N346" s="364"/>
      <c r="O346" s="364"/>
      <c r="P346" s="216">
        <v>0</v>
      </c>
      <c r="Q346" s="216">
        <v>7401.75</v>
      </c>
      <c r="R346" s="68" t="s">
        <v>638</v>
      </c>
      <c r="S346" s="366"/>
      <c r="T346" s="278"/>
    </row>
    <row r="347" spans="1:20" ht="63.75">
      <c r="A347" s="192">
        <v>15</v>
      </c>
      <c r="B347" s="68"/>
      <c r="C347" s="214" t="s">
        <v>39</v>
      </c>
      <c r="D347" s="215">
        <v>44959</v>
      </c>
      <c r="E347" s="192" t="s">
        <v>2221</v>
      </c>
      <c r="F347" s="192" t="s">
        <v>3</v>
      </c>
      <c r="G347" s="192">
        <v>2089424</v>
      </c>
      <c r="H347" s="68"/>
      <c r="I347" s="198" t="s">
        <v>2640</v>
      </c>
      <c r="J347" s="68"/>
      <c r="K347" s="68"/>
      <c r="L347" s="68"/>
      <c r="M347" s="68"/>
      <c r="N347" s="364"/>
      <c r="O347" s="364"/>
      <c r="P347" s="216">
        <v>0</v>
      </c>
      <c r="Q347" s="216">
        <v>7401.75</v>
      </c>
      <c r="R347" s="68" t="s">
        <v>638</v>
      </c>
      <c r="S347" s="366"/>
      <c r="T347" s="278"/>
    </row>
    <row r="348" spans="1:20" ht="63.75">
      <c r="A348" s="192">
        <v>15</v>
      </c>
      <c r="B348" s="68"/>
      <c r="C348" s="214" t="s">
        <v>39</v>
      </c>
      <c r="D348" s="215">
        <v>44959</v>
      </c>
      <c r="E348" s="192" t="s">
        <v>2222</v>
      </c>
      <c r="F348" s="192" t="s">
        <v>3</v>
      </c>
      <c r="G348" s="192">
        <v>2089426</v>
      </c>
      <c r="H348" s="68"/>
      <c r="I348" s="198" t="s">
        <v>2641</v>
      </c>
      <c r="J348" s="68"/>
      <c r="K348" s="68"/>
      <c r="L348" s="68"/>
      <c r="M348" s="68"/>
      <c r="N348" s="364"/>
      <c r="O348" s="364"/>
      <c r="P348" s="216">
        <v>0</v>
      </c>
      <c r="Q348" s="216">
        <v>7401.75</v>
      </c>
      <c r="R348" s="68" t="s">
        <v>638</v>
      </c>
      <c r="S348" s="366"/>
      <c r="T348" s="278"/>
    </row>
    <row r="349" spans="1:20" ht="63.75">
      <c r="A349" s="192">
        <v>15</v>
      </c>
      <c r="B349" s="68"/>
      <c r="C349" s="214" t="s">
        <v>39</v>
      </c>
      <c r="D349" s="215">
        <v>44959</v>
      </c>
      <c r="E349" s="192" t="s">
        <v>2223</v>
      </c>
      <c r="F349" s="192" t="s">
        <v>3</v>
      </c>
      <c r="G349" s="192">
        <v>2089428</v>
      </c>
      <c r="H349" s="68"/>
      <c r="I349" s="198" t="s">
        <v>2642</v>
      </c>
      <c r="J349" s="68"/>
      <c r="K349" s="68"/>
      <c r="L349" s="68"/>
      <c r="M349" s="68"/>
      <c r="N349" s="364"/>
      <c r="O349" s="364"/>
      <c r="P349" s="216">
        <v>0</v>
      </c>
      <c r="Q349" s="216">
        <v>7401.75</v>
      </c>
      <c r="R349" s="68" t="s">
        <v>638</v>
      </c>
      <c r="S349" s="366"/>
      <c r="T349" s="278"/>
    </row>
    <row r="350" spans="1:20" ht="63.75">
      <c r="A350" s="192">
        <v>15</v>
      </c>
      <c r="B350" s="68"/>
      <c r="C350" s="214" t="s">
        <v>39</v>
      </c>
      <c r="D350" s="215">
        <v>44959</v>
      </c>
      <c r="E350" s="192" t="s">
        <v>2224</v>
      </c>
      <c r="F350" s="192" t="s">
        <v>3</v>
      </c>
      <c r="G350" s="192">
        <v>2089431</v>
      </c>
      <c r="H350" s="68"/>
      <c r="I350" s="198" t="s">
        <v>2643</v>
      </c>
      <c r="J350" s="68"/>
      <c r="K350" s="68"/>
      <c r="L350" s="68"/>
      <c r="M350" s="68"/>
      <c r="N350" s="364"/>
      <c r="O350" s="364"/>
      <c r="P350" s="216">
        <v>0</v>
      </c>
      <c r="Q350" s="216">
        <v>7401.75</v>
      </c>
      <c r="R350" s="68" t="s">
        <v>638</v>
      </c>
      <c r="S350" s="366"/>
      <c r="T350" s="278"/>
    </row>
    <row r="351" spans="1:20" ht="51">
      <c r="A351" s="192" t="s">
        <v>550</v>
      </c>
      <c r="B351" s="68"/>
      <c r="C351" s="214" t="s">
        <v>589</v>
      </c>
      <c r="D351" s="215">
        <v>44959</v>
      </c>
      <c r="E351" s="192" t="s">
        <v>2225</v>
      </c>
      <c r="F351" s="192" t="s">
        <v>3</v>
      </c>
      <c r="G351" s="192">
        <v>2089366</v>
      </c>
      <c r="H351" s="68"/>
      <c r="I351" s="198" t="s">
        <v>2644</v>
      </c>
      <c r="J351" s="68"/>
      <c r="K351" s="68"/>
      <c r="L351" s="68"/>
      <c r="M351" s="68"/>
      <c r="N351" s="364"/>
      <c r="O351" s="364"/>
      <c r="P351" s="216">
        <v>0</v>
      </c>
      <c r="Q351" s="216">
        <v>1500</v>
      </c>
      <c r="R351" s="68" t="s">
        <v>638</v>
      </c>
      <c r="S351" s="366"/>
      <c r="T351" s="278"/>
    </row>
    <row r="352" spans="1:20" ht="51">
      <c r="A352" s="192" t="s">
        <v>550</v>
      </c>
      <c r="B352" s="68"/>
      <c r="C352" s="214" t="s">
        <v>589</v>
      </c>
      <c r="D352" s="215">
        <v>44959</v>
      </c>
      <c r="E352" s="192" t="s">
        <v>2226</v>
      </c>
      <c r="F352" s="192" t="s">
        <v>3</v>
      </c>
      <c r="G352" s="192">
        <v>2089367</v>
      </c>
      <c r="H352" s="68"/>
      <c r="I352" s="198" t="s">
        <v>2645</v>
      </c>
      <c r="J352" s="68"/>
      <c r="K352" s="68"/>
      <c r="L352" s="68"/>
      <c r="M352" s="68"/>
      <c r="N352" s="364"/>
      <c r="O352" s="364"/>
      <c r="P352" s="216">
        <v>0</v>
      </c>
      <c r="Q352" s="216">
        <v>9045.0400000000009</v>
      </c>
      <c r="R352" s="68" t="s">
        <v>638</v>
      </c>
      <c r="S352" s="366"/>
      <c r="T352" s="278"/>
    </row>
    <row r="353" spans="1:20" ht="63.75">
      <c r="A353" s="192" t="s">
        <v>541</v>
      </c>
      <c r="B353" s="68"/>
      <c r="C353" s="214" t="s">
        <v>590</v>
      </c>
      <c r="D353" s="215">
        <v>44959</v>
      </c>
      <c r="E353" s="192" t="s">
        <v>2227</v>
      </c>
      <c r="F353" s="192" t="s">
        <v>3</v>
      </c>
      <c r="G353" s="192">
        <v>2089376</v>
      </c>
      <c r="H353" s="68"/>
      <c r="I353" s="198" t="s">
        <v>2646</v>
      </c>
      <c r="J353" s="68"/>
      <c r="K353" s="68"/>
      <c r="L353" s="68"/>
      <c r="M353" s="68"/>
      <c r="N353" s="364"/>
      <c r="O353" s="364"/>
      <c r="P353" s="216">
        <v>0</v>
      </c>
      <c r="Q353" s="216">
        <v>29627.02</v>
      </c>
      <c r="R353" s="68" t="s">
        <v>638</v>
      </c>
      <c r="S353" s="366"/>
      <c r="T353" s="278"/>
    </row>
    <row r="354" spans="1:20" ht="63.75">
      <c r="A354" s="192" t="s">
        <v>541</v>
      </c>
      <c r="B354" s="68"/>
      <c r="C354" s="214" t="s">
        <v>590</v>
      </c>
      <c r="D354" s="215">
        <v>44959</v>
      </c>
      <c r="E354" s="192" t="s">
        <v>2228</v>
      </c>
      <c r="F354" s="192" t="s">
        <v>3</v>
      </c>
      <c r="G354" s="192">
        <v>2089385</v>
      </c>
      <c r="H354" s="68"/>
      <c r="I354" s="198" t="s">
        <v>2647</v>
      </c>
      <c r="J354" s="68"/>
      <c r="K354" s="68"/>
      <c r="L354" s="68"/>
      <c r="M354" s="68"/>
      <c r="N354" s="364"/>
      <c r="O354" s="364"/>
      <c r="P354" s="216">
        <v>0</v>
      </c>
      <c r="Q354" s="216">
        <v>921.18</v>
      </c>
      <c r="R354" s="68" t="s">
        <v>638</v>
      </c>
      <c r="S354" s="366"/>
      <c r="T354" s="278"/>
    </row>
    <row r="355" spans="1:20" ht="38.25">
      <c r="A355" s="192" t="s">
        <v>550</v>
      </c>
      <c r="B355" s="68"/>
      <c r="C355" s="214" t="s">
        <v>589</v>
      </c>
      <c r="D355" s="215">
        <v>44960</v>
      </c>
      <c r="E355" s="192" t="s">
        <v>2229</v>
      </c>
      <c r="F355" s="192" t="s">
        <v>3</v>
      </c>
      <c r="G355" s="192">
        <v>2089648</v>
      </c>
      <c r="H355" s="68"/>
      <c r="I355" s="198" t="s">
        <v>1915</v>
      </c>
      <c r="J355" s="68"/>
      <c r="K355" s="68"/>
      <c r="L355" s="68"/>
      <c r="M355" s="68"/>
      <c r="N355" s="364"/>
      <c r="O355" s="364"/>
      <c r="P355" s="216">
        <v>0</v>
      </c>
      <c r="Q355" s="216">
        <v>930</v>
      </c>
      <c r="R355" s="68" t="s">
        <v>638</v>
      </c>
      <c r="S355" s="366"/>
      <c r="T355" s="278"/>
    </row>
    <row r="356" spans="1:20" ht="38.25">
      <c r="A356" s="192" t="s">
        <v>550</v>
      </c>
      <c r="B356" s="68"/>
      <c r="C356" s="214" t="s">
        <v>589</v>
      </c>
      <c r="D356" s="215">
        <v>44960</v>
      </c>
      <c r="E356" s="192" t="s">
        <v>2230</v>
      </c>
      <c r="F356" s="192" t="s">
        <v>3</v>
      </c>
      <c r="G356" s="192">
        <v>2089658</v>
      </c>
      <c r="H356" s="68"/>
      <c r="I356" s="198" t="s">
        <v>1584</v>
      </c>
      <c r="J356" s="68"/>
      <c r="K356" s="68"/>
      <c r="L356" s="68"/>
      <c r="M356" s="68"/>
      <c r="N356" s="364"/>
      <c r="O356" s="364"/>
      <c r="P356" s="216">
        <v>0</v>
      </c>
      <c r="Q356" s="216">
        <v>6200</v>
      </c>
      <c r="R356" s="68" t="s">
        <v>638</v>
      </c>
      <c r="S356" s="366"/>
      <c r="T356" s="278"/>
    </row>
    <row r="357" spans="1:20" ht="51">
      <c r="A357" s="192">
        <v>35</v>
      </c>
      <c r="B357" s="68"/>
      <c r="C357" s="214" t="s">
        <v>43</v>
      </c>
      <c r="D357" s="215">
        <v>44960</v>
      </c>
      <c r="E357" s="192" t="s">
        <v>2231</v>
      </c>
      <c r="F357" s="192" t="s">
        <v>3</v>
      </c>
      <c r="G357" s="192">
        <v>2089663</v>
      </c>
      <c r="H357" s="68"/>
      <c r="I357" s="198" t="s">
        <v>2648</v>
      </c>
      <c r="J357" s="68"/>
      <c r="K357" s="68"/>
      <c r="L357" s="68"/>
      <c r="M357" s="68"/>
      <c r="N357" s="364"/>
      <c r="O357" s="364"/>
      <c r="P357" s="216">
        <v>0</v>
      </c>
      <c r="Q357" s="216">
        <v>862.94</v>
      </c>
      <c r="R357" s="68" t="s">
        <v>638</v>
      </c>
      <c r="S357" s="366"/>
      <c r="T357" s="278"/>
    </row>
    <row r="358" spans="1:20" ht="51">
      <c r="A358" s="192">
        <v>902</v>
      </c>
      <c r="B358" s="68"/>
      <c r="C358" s="214" t="s">
        <v>191</v>
      </c>
      <c r="D358" s="215">
        <v>44960</v>
      </c>
      <c r="E358" s="192" t="s">
        <v>2232</v>
      </c>
      <c r="F358" s="192" t="s">
        <v>3</v>
      </c>
      <c r="G358" s="192">
        <v>2089716</v>
      </c>
      <c r="H358" s="68"/>
      <c r="I358" s="198" t="s">
        <v>2649</v>
      </c>
      <c r="J358" s="68"/>
      <c r="K358" s="68"/>
      <c r="L358" s="68"/>
      <c r="M358" s="68"/>
      <c r="N358" s="364"/>
      <c r="O358" s="364"/>
      <c r="P358" s="216">
        <v>0</v>
      </c>
      <c r="Q358" s="216">
        <v>900</v>
      </c>
      <c r="R358" s="68" t="s">
        <v>638</v>
      </c>
      <c r="S358" s="366"/>
      <c r="T358" s="278"/>
    </row>
    <row r="359" spans="1:20" ht="51">
      <c r="A359" s="192" t="s">
        <v>550</v>
      </c>
      <c r="B359" s="68"/>
      <c r="C359" s="214" t="s">
        <v>589</v>
      </c>
      <c r="D359" s="215">
        <v>44960</v>
      </c>
      <c r="E359" s="192" t="s">
        <v>2233</v>
      </c>
      <c r="F359" s="192" t="s">
        <v>3</v>
      </c>
      <c r="G359" s="192">
        <v>2089731</v>
      </c>
      <c r="H359" s="68"/>
      <c r="I359" s="198" t="s">
        <v>2650</v>
      </c>
      <c r="J359" s="68"/>
      <c r="K359" s="68"/>
      <c r="L359" s="68"/>
      <c r="M359" s="68"/>
      <c r="N359" s="364"/>
      <c r="O359" s="364"/>
      <c r="P359" s="216">
        <v>0</v>
      </c>
      <c r="Q359" s="216">
        <v>4310</v>
      </c>
      <c r="R359" s="68" t="s">
        <v>638</v>
      </c>
      <c r="S359" s="366"/>
      <c r="T359" s="278"/>
    </row>
    <row r="360" spans="1:20" ht="51">
      <c r="A360" s="192">
        <v>132</v>
      </c>
      <c r="B360" s="68"/>
      <c r="C360" s="214" t="s">
        <v>59</v>
      </c>
      <c r="D360" s="215">
        <v>44960</v>
      </c>
      <c r="E360" s="192" t="s">
        <v>2234</v>
      </c>
      <c r="F360" s="192" t="s">
        <v>3</v>
      </c>
      <c r="G360" s="192">
        <v>2089769</v>
      </c>
      <c r="H360" s="68"/>
      <c r="I360" s="198" t="s">
        <v>2651</v>
      </c>
      <c r="J360" s="68"/>
      <c r="K360" s="68"/>
      <c r="L360" s="68"/>
      <c r="M360" s="68"/>
      <c r="N360" s="364"/>
      <c r="O360" s="364"/>
      <c r="P360" s="216">
        <v>0</v>
      </c>
      <c r="Q360" s="216">
        <v>500</v>
      </c>
      <c r="R360" s="68" t="s">
        <v>638</v>
      </c>
      <c r="S360" s="366"/>
      <c r="T360" s="278"/>
    </row>
    <row r="361" spans="1:20" ht="51">
      <c r="A361" s="192">
        <v>81</v>
      </c>
      <c r="B361" s="68"/>
      <c r="C361" s="214" t="s">
        <v>49</v>
      </c>
      <c r="D361" s="215">
        <v>44960</v>
      </c>
      <c r="E361" s="192" t="s">
        <v>2235</v>
      </c>
      <c r="F361" s="192" t="s">
        <v>3</v>
      </c>
      <c r="G361" s="192">
        <v>2089781</v>
      </c>
      <c r="H361" s="68"/>
      <c r="I361" s="198" t="s">
        <v>2652</v>
      </c>
      <c r="J361" s="68"/>
      <c r="K361" s="68"/>
      <c r="L361" s="68"/>
      <c r="M361" s="68"/>
      <c r="N361" s="364"/>
      <c r="O361" s="364"/>
      <c r="P361" s="216">
        <v>0</v>
      </c>
      <c r="Q361" s="216">
        <v>695.79</v>
      </c>
      <c r="R361" s="68" t="s">
        <v>638</v>
      </c>
      <c r="S361" s="366"/>
      <c r="T361" s="278"/>
    </row>
    <row r="362" spans="1:20" ht="63.75">
      <c r="A362" s="192" t="s">
        <v>541</v>
      </c>
      <c r="B362" s="68"/>
      <c r="C362" s="214" t="s">
        <v>590</v>
      </c>
      <c r="D362" s="215">
        <v>44960</v>
      </c>
      <c r="E362" s="192" t="s">
        <v>2236</v>
      </c>
      <c r="F362" s="192" t="s">
        <v>3</v>
      </c>
      <c r="G362" s="192">
        <v>2089681</v>
      </c>
      <c r="H362" s="68"/>
      <c r="I362" s="198" t="s">
        <v>2653</v>
      </c>
      <c r="J362" s="68"/>
      <c r="K362" s="68"/>
      <c r="L362" s="68"/>
      <c r="M362" s="68"/>
      <c r="N362" s="364"/>
      <c r="O362" s="364"/>
      <c r="P362" s="216">
        <v>0</v>
      </c>
      <c r="Q362" s="216">
        <v>2751.67</v>
      </c>
      <c r="R362" s="68" t="s">
        <v>638</v>
      </c>
      <c r="S362" s="366"/>
      <c r="T362" s="278"/>
    </row>
    <row r="363" spans="1:20" ht="51">
      <c r="A363" s="192">
        <v>291</v>
      </c>
      <c r="B363" s="68"/>
      <c r="C363" s="214" t="s">
        <v>119</v>
      </c>
      <c r="D363" s="215">
        <v>44960</v>
      </c>
      <c r="E363" s="192" t="s">
        <v>2237</v>
      </c>
      <c r="F363" s="192" t="s">
        <v>3</v>
      </c>
      <c r="G363" s="192">
        <v>2089713</v>
      </c>
      <c r="H363" s="68"/>
      <c r="I363" s="198" t="s">
        <v>2654</v>
      </c>
      <c r="J363" s="68"/>
      <c r="K363" s="68"/>
      <c r="L363" s="68"/>
      <c r="M363" s="68"/>
      <c r="N363" s="364"/>
      <c r="O363" s="364"/>
      <c r="P363" s="216">
        <v>0</v>
      </c>
      <c r="Q363" s="216">
        <v>13581924</v>
      </c>
      <c r="R363" s="68" t="s">
        <v>638</v>
      </c>
      <c r="S363" s="366"/>
      <c r="T363" s="278"/>
    </row>
    <row r="364" spans="1:20" ht="51">
      <c r="A364" s="192" t="s">
        <v>550</v>
      </c>
      <c r="B364" s="68"/>
      <c r="C364" s="214" t="s">
        <v>589</v>
      </c>
      <c r="D364" s="215">
        <v>44963</v>
      </c>
      <c r="E364" s="192" t="s">
        <v>2238</v>
      </c>
      <c r="F364" s="192" t="s">
        <v>3</v>
      </c>
      <c r="G364" s="192">
        <v>2090033</v>
      </c>
      <c r="H364" s="68"/>
      <c r="I364" s="198" t="s">
        <v>1912</v>
      </c>
      <c r="J364" s="68"/>
      <c r="K364" s="68"/>
      <c r="L364" s="68"/>
      <c r="M364" s="68"/>
      <c r="N364" s="364"/>
      <c r="O364" s="364"/>
      <c r="P364" s="216">
        <v>0</v>
      </c>
      <c r="Q364" s="216">
        <v>1441</v>
      </c>
      <c r="R364" s="68" t="s">
        <v>638</v>
      </c>
      <c r="S364" s="366"/>
      <c r="T364" s="278"/>
    </row>
    <row r="365" spans="1:20" ht="51">
      <c r="A365" s="192">
        <v>1201</v>
      </c>
      <c r="B365" s="68"/>
      <c r="C365" s="214" t="s">
        <v>228</v>
      </c>
      <c r="D365" s="215">
        <v>44963</v>
      </c>
      <c r="E365" s="192" t="s">
        <v>2239</v>
      </c>
      <c r="F365" s="192" t="s">
        <v>3</v>
      </c>
      <c r="G365" s="192">
        <v>2090046</v>
      </c>
      <c r="H365" s="68"/>
      <c r="I365" s="198" t="s">
        <v>2655</v>
      </c>
      <c r="J365" s="68"/>
      <c r="K365" s="68"/>
      <c r="L365" s="68"/>
      <c r="M365" s="68"/>
      <c r="N365" s="364"/>
      <c r="O365" s="364"/>
      <c r="P365" s="216">
        <v>0</v>
      </c>
      <c r="Q365" s="216">
        <v>3503.66</v>
      </c>
      <c r="R365" s="68" t="s">
        <v>638</v>
      </c>
      <c r="S365" s="366"/>
      <c r="T365" s="278"/>
    </row>
    <row r="366" spans="1:20" ht="89.25">
      <c r="A366" s="192">
        <v>587</v>
      </c>
      <c r="B366" s="68"/>
      <c r="C366" s="214" t="s">
        <v>673</v>
      </c>
      <c r="D366" s="215">
        <v>44963</v>
      </c>
      <c r="E366" s="192" t="s">
        <v>2240</v>
      </c>
      <c r="F366" s="192" t="s">
        <v>3</v>
      </c>
      <c r="G366" s="192">
        <v>2090052</v>
      </c>
      <c r="H366" s="68"/>
      <c r="I366" s="198" t="s">
        <v>2656</v>
      </c>
      <c r="J366" s="68"/>
      <c r="K366" s="68"/>
      <c r="L366" s="68"/>
      <c r="M366" s="68"/>
      <c r="N366" s="364"/>
      <c r="O366" s="364"/>
      <c r="P366" s="216">
        <v>0</v>
      </c>
      <c r="Q366" s="216">
        <v>20000</v>
      </c>
      <c r="R366" s="68" t="s">
        <v>638</v>
      </c>
      <c r="S366" s="366"/>
      <c r="T366" s="278"/>
    </row>
    <row r="367" spans="1:20" ht="89.25">
      <c r="A367" s="192">
        <v>587</v>
      </c>
      <c r="B367" s="68"/>
      <c r="C367" s="214" t="s">
        <v>673</v>
      </c>
      <c r="D367" s="215">
        <v>44963</v>
      </c>
      <c r="E367" s="192" t="s">
        <v>2241</v>
      </c>
      <c r="F367" s="192" t="s">
        <v>3</v>
      </c>
      <c r="G367" s="192">
        <v>2090053</v>
      </c>
      <c r="H367" s="68"/>
      <c r="I367" s="198" t="s">
        <v>2657</v>
      </c>
      <c r="J367" s="68"/>
      <c r="K367" s="68"/>
      <c r="L367" s="68"/>
      <c r="M367" s="68"/>
      <c r="N367" s="364"/>
      <c r="O367" s="364"/>
      <c r="P367" s="216">
        <v>0</v>
      </c>
      <c r="Q367" s="216">
        <v>14000</v>
      </c>
      <c r="R367" s="68" t="s">
        <v>638</v>
      </c>
      <c r="S367" s="366"/>
      <c r="T367" s="278"/>
    </row>
    <row r="368" spans="1:20" ht="89.25">
      <c r="A368" s="192">
        <v>587</v>
      </c>
      <c r="B368" s="68"/>
      <c r="C368" s="214" t="s">
        <v>673</v>
      </c>
      <c r="D368" s="215">
        <v>44963</v>
      </c>
      <c r="E368" s="192" t="s">
        <v>2242</v>
      </c>
      <c r="F368" s="192" t="s">
        <v>3</v>
      </c>
      <c r="G368" s="192">
        <v>2090055</v>
      </c>
      <c r="H368" s="68"/>
      <c r="I368" s="198" t="s">
        <v>2658</v>
      </c>
      <c r="J368" s="68"/>
      <c r="K368" s="68"/>
      <c r="L368" s="68"/>
      <c r="M368" s="68"/>
      <c r="N368" s="364"/>
      <c r="O368" s="364"/>
      <c r="P368" s="216">
        <v>0</v>
      </c>
      <c r="Q368" s="216">
        <v>15000</v>
      </c>
      <c r="R368" s="68" t="s">
        <v>638</v>
      </c>
      <c r="S368" s="366"/>
      <c r="T368" s="278"/>
    </row>
    <row r="369" spans="1:20" ht="89.25">
      <c r="A369" s="192">
        <v>587</v>
      </c>
      <c r="B369" s="68"/>
      <c r="C369" s="214" t="s">
        <v>673</v>
      </c>
      <c r="D369" s="215">
        <v>44963</v>
      </c>
      <c r="E369" s="192" t="s">
        <v>2243</v>
      </c>
      <c r="F369" s="192" t="s">
        <v>3</v>
      </c>
      <c r="G369" s="192">
        <v>2090056</v>
      </c>
      <c r="H369" s="68"/>
      <c r="I369" s="198" t="s">
        <v>2659</v>
      </c>
      <c r="J369" s="68"/>
      <c r="K369" s="68"/>
      <c r="L369" s="68"/>
      <c r="M369" s="68"/>
      <c r="N369" s="364"/>
      <c r="O369" s="364"/>
      <c r="P369" s="216">
        <v>0</v>
      </c>
      <c r="Q369" s="216">
        <v>900</v>
      </c>
      <c r="R369" s="68" t="s">
        <v>638</v>
      </c>
      <c r="S369" s="366"/>
      <c r="T369" s="278"/>
    </row>
    <row r="370" spans="1:20" ht="51">
      <c r="A370" s="192" t="s">
        <v>550</v>
      </c>
      <c r="B370" s="68"/>
      <c r="C370" s="214" t="s">
        <v>589</v>
      </c>
      <c r="D370" s="215">
        <v>44963</v>
      </c>
      <c r="E370" s="192" t="s">
        <v>2244</v>
      </c>
      <c r="F370" s="192" t="s">
        <v>3</v>
      </c>
      <c r="G370" s="192">
        <v>2090070</v>
      </c>
      <c r="H370" s="68"/>
      <c r="I370" s="198" t="s">
        <v>1596</v>
      </c>
      <c r="J370" s="68"/>
      <c r="K370" s="68"/>
      <c r="L370" s="68"/>
      <c r="M370" s="68"/>
      <c r="N370" s="364"/>
      <c r="O370" s="364"/>
      <c r="P370" s="216">
        <v>0</v>
      </c>
      <c r="Q370" s="216">
        <v>810</v>
      </c>
      <c r="R370" s="68" t="s">
        <v>638</v>
      </c>
      <c r="S370" s="366"/>
      <c r="T370" s="278"/>
    </row>
    <row r="371" spans="1:20" ht="51">
      <c r="A371" s="192">
        <v>81</v>
      </c>
      <c r="B371" s="68"/>
      <c r="C371" s="214" t="s">
        <v>49</v>
      </c>
      <c r="D371" s="215">
        <v>44963</v>
      </c>
      <c r="E371" s="192" t="s">
        <v>2245</v>
      </c>
      <c r="F371" s="192" t="s">
        <v>3</v>
      </c>
      <c r="G371" s="192">
        <v>2090099</v>
      </c>
      <c r="H371" s="68"/>
      <c r="I371" s="198" t="s">
        <v>2661</v>
      </c>
      <c r="J371" s="68"/>
      <c r="K371" s="68"/>
      <c r="L371" s="68"/>
      <c r="M371" s="68"/>
      <c r="N371" s="364"/>
      <c r="O371" s="364"/>
      <c r="P371" s="216">
        <v>0</v>
      </c>
      <c r="Q371" s="216">
        <v>25</v>
      </c>
      <c r="R371" s="68" t="s">
        <v>638</v>
      </c>
      <c r="S371" s="366"/>
      <c r="T371" s="278"/>
    </row>
    <row r="372" spans="1:20" ht="51">
      <c r="A372" s="192" t="s">
        <v>550</v>
      </c>
      <c r="B372" s="68"/>
      <c r="C372" s="214" t="s">
        <v>589</v>
      </c>
      <c r="D372" s="215">
        <v>44963</v>
      </c>
      <c r="E372" s="192" t="s">
        <v>2246</v>
      </c>
      <c r="F372" s="192" t="s">
        <v>3</v>
      </c>
      <c r="G372" s="192">
        <v>2090126</v>
      </c>
      <c r="H372" s="68"/>
      <c r="I372" s="198" t="s">
        <v>2662</v>
      </c>
      <c r="J372" s="68"/>
      <c r="K372" s="68"/>
      <c r="L372" s="68"/>
      <c r="M372" s="68"/>
      <c r="N372" s="364"/>
      <c r="O372" s="364"/>
      <c r="P372" s="216">
        <v>0</v>
      </c>
      <c r="Q372" s="216">
        <v>2205</v>
      </c>
      <c r="R372" s="68" t="s">
        <v>638</v>
      </c>
      <c r="S372" s="366"/>
      <c r="T372" s="278"/>
    </row>
    <row r="373" spans="1:20" ht="51">
      <c r="A373" s="192" t="s">
        <v>550</v>
      </c>
      <c r="B373" s="68"/>
      <c r="C373" s="214" t="s">
        <v>589</v>
      </c>
      <c r="D373" s="215">
        <v>44963</v>
      </c>
      <c r="E373" s="192" t="s">
        <v>2247</v>
      </c>
      <c r="F373" s="192" t="s">
        <v>3</v>
      </c>
      <c r="G373" s="192">
        <v>2090156</v>
      </c>
      <c r="H373" s="68"/>
      <c r="I373" s="198" t="s">
        <v>2663</v>
      </c>
      <c r="J373" s="68"/>
      <c r="K373" s="68"/>
      <c r="L373" s="68"/>
      <c r="M373" s="68"/>
      <c r="N373" s="364"/>
      <c r="O373" s="364"/>
      <c r="P373" s="216">
        <v>0</v>
      </c>
      <c r="Q373" s="216">
        <v>1706.1</v>
      </c>
      <c r="R373" s="68" t="s">
        <v>638</v>
      </c>
      <c r="S373" s="366"/>
      <c r="T373" s="278"/>
    </row>
    <row r="374" spans="1:20" ht="63.75">
      <c r="A374" s="192">
        <v>291</v>
      </c>
      <c r="B374" s="68"/>
      <c r="C374" s="214" t="s">
        <v>119</v>
      </c>
      <c r="D374" s="215">
        <v>44963</v>
      </c>
      <c r="E374" s="192" t="s">
        <v>2248</v>
      </c>
      <c r="F374" s="192" t="s">
        <v>3</v>
      </c>
      <c r="G374" s="192">
        <v>2090100</v>
      </c>
      <c r="H374" s="68"/>
      <c r="I374" s="198" t="s">
        <v>2664</v>
      </c>
      <c r="J374" s="68"/>
      <c r="K374" s="68"/>
      <c r="L374" s="68"/>
      <c r="M374" s="68"/>
      <c r="N374" s="364"/>
      <c r="O374" s="364"/>
      <c r="P374" s="216">
        <v>0</v>
      </c>
      <c r="Q374" s="216">
        <v>1325701.1599999999</v>
      </c>
      <c r="R374" s="68" t="s">
        <v>638</v>
      </c>
      <c r="S374" s="366"/>
      <c r="T374" s="278"/>
    </row>
    <row r="375" spans="1:20" ht="51">
      <c r="A375" s="192" t="s">
        <v>550</v>
      </c>
      <c r="B375" s="68"/>
      <c r="C375" s="214" t="s">
        <v>589</v>
      </c>
      <c r="D375" s="215">
        <v>44963</v>
      </c>
      <c r="E375" s="192" t="s">
        <v>2249</v>
      </c>
      <c r="F375" s="192" t="s">
        <v>3</v>
      </c>
      <c r="G375" s="192">
        <v>2090109</v>
      </c>
      <c r="H375" s="68"/>
      <c r="I375" s="198" t="s">
        <v>2665</v>
      </c>
      <c r="J375" s="68"/>
      <c r="K375" s="68"/>
      <c r="L375" s="68"/>
      <c r="M375" s="68"/>
      <c r="N375" s="364"/>
      <c r="O375" s="364"/>
      <c r="P375" s="216">
        <v>0</v>
      </c>
      <c r="Q375" s="216">
        <v>1530.98</v>
      </c>
      <c r="R375" s="68" t="s">
        <v>638</v>
      </c>
      <c r="S375" s="366"/>
      <c r="T375" s="278"/>
    </row>
    <row r="376" spans="1:20" ht="51">
      <c r="A376" s="192">
        <v>15</v>
      </c>
      <c r="B376" s="68"/>
      <c r="C376" s="214" t="s">
        <v>39</v>
      </c>
      <c r="D376" s="215">
        <v>44964</v>
      </c>
      <c r="E376" s="192" t="s">
        <v>2250</v>
      </c>
      <c r="F376" s="192" t="s">
        <v>3</v>
      </c>
      <c r="G376" s="192">
        <v>2090417</v>
      </c>
      <c r="H376" s="68"/>
      <c r="I376" s="198" t="s">
        <v>2666</v>
      </c>
      <c r="J376" s="68"/>
      <c r="K376" s="68"/>
      <c r="L376" s="68"/>
      <c r="M376" s="68"/>
      <c r="N376" s="364"/>
      <c r="O376" s="364"/>
      <c r="P376" s="216">
        <v>0</v>
      </c>
      <c r="Q376" s="216">
        <v>12000</v>
      </c>
      <c r="R376" s="68" t="s">
        <v>638</v>
      </c>
      <c r="S376" s="366"/>
      <c r="T376" s="278"/>
    </row>
    <row r="377" spans="1:20" ht="89.25">
      <c r="A377" s="192">
        <v>587</v>
      </c>
      <c r="B377" s="68"/>
      <c r="C377" s="214" t="s">
        <v>673</v>
      </c>
      <c r="D377" s="215">
        <v>44964</v>
      </c>
      <c r="E377" s="192" t="s">
        <v>2251</v>
      </c>
      <c r="F377" s="192" t="s">
        <v>3</v>
      </c>
      <c r="G377" s="192">
        <v>2090547</v>
      </c>
      <c r="H377" s="68"/>
      <c r="I377" s="198" t="s">
        <v>2667</v>
      </c>
      <c r="J377" s="68"/>
      <c r="K377" s="68"/>
      <c r="L377" s="68"/>
      <c r="M377" s="68"/>
      <c r="N377" s="364"/>
      <c r="O377" s="364"/>
      <c r="P377" s="216">
        <v>0</v>
      </c>
      <c r="Q377" s="216">
        <v>10056.5</v>
      </c>
      <c r="R377" s="68" t="s">
        <v>638</v>
      </c>
      <c r="S377" s="366"/>
      <c r="T377" s="278"/>
    </row>
    <row r="378" spans="1:20" ht="89.25">
      <c r="A378" s="192">
        <v>587</v>
      </c>
      <c r="B378" s="68"/>
      <c r="C378" s="214" t="s">
        <v>673</v>
      </c>
      <c r="D378" s="215">
        <v>44964</v>
      </c>
      <c r="E378" s="192" t="s">
        <v>2252</v>
      </c>
      <c r="F378" s="192" t="s">
        <v>3</v>
      </c>
      <c r="G378" s="192">
        <v>2090548</v>
      </c>
      <c r="H378" s="68"/>
      <c r="I378" s="198" t="s">
        <v>2668</v>
      </c>
      <c r="J378" s="68"/>
      <c r="K378" s="68"/>
      <c r="L378" s="68"/>
      <c r="M378" s="68"/>
      <c r="N378" s="364"/>
      <c r="O378" s="364"/>
      <c r="P378" s="216">
        <v>0</v>
      </c>
      <c r="Q378" s="216">
        <v>9642</v>
      </c>
      <c r="R378" s="68" t="s">
        <v>638</v>
      </c>
      <c r="S378" s="366"/>
      <c r="T378" s="278"/>
    </row>
    <row r="379" spans="1:20" ht="51">
      <c r="A379" s="192">
        <v>548</v>
      </c>
      <c r="B379" s="68"/>
      <c r="C379" s="214" t="s">
        <v>1286</v>
      </c>
      <c r="D379" s="215">
        <v>44964</v>
      </c>
      <c r="E379" s="192" t="s">
        <v>2253</v>
      </c>
      <c r="F379" s="192" t="s">
        <v>3</v>
      </c>
      <c r="G379" s="192">
        <v>2090594</v>
      </c>
      <c r="H379" s="68"/>
      <c r="I379" s="198" t="s">
        <v>2669</v>
      </c>
      <c r="J379" s="68"/>
      <c r="K379" s="68"/>
      <c r="L379" s="68"/>
      <c r="M379" s="68"/>
      <c r="N379" s="364"/>
      <c r="O379" s="364"/>
      <c r="P379" s="216">
        <v>0</v>
      </c>
      <c r="Q379" s="216">
        <v>78</v>
      </c>
      <c r="R379" s="68" t="s">
        <v>638</v>
      </c>
      <c r="S379" s="366"/>
      <c r="T379" s="278"/>
    </row>
    <row r="380" spans="1:20" ht="38.25">
      <c r="A380" s="192">
        <v>213</v>
      </c>
      <c r="B380" s="68"/>
      <c r="C380" s="214" t="s">
        <v>91</v>
      </c>
      <c r="D380" s="215">
        <v>44964</v>
      </c>
      <c r="E380" s="192" t="s">
        <v>2254</v>
      </c>
      <c r="F380" s="192" t="s">
        <v>3</v>
      </c>
      <c r="G380" s="192">
        <v>2090630</v>
      </c>
      <c r="H380" s="68"/>
      <c r="I380" s="198" t="s">
        <v>2670</v>
      </c>
      <c r="J380" s="68"/>
      <c r="K380" s="68"/>
      <c r="L380" s="68"/>
      <c r="M380" s="68"/>
      <c r="N380" s="364"/>
      <c r="O380" s="364"/>
      <c r="P380" s="216">
        <v>0</v>
      </c>
      <c r="Q380" s="216">
        <v>65</v>
      </c>
      <c r="R380" s="68" t="s">
        <v>638</v>
      </c>
      <c r="S380" s="366"/>
      <c r="T380" s="278"/>
    </row>
    <row r="381" spans="1:20" ht="51">
      <c r="A381" s="192" t="s">
        <v>541</v>
      </c>
      <c r="B381" s="68"/>
      <c r="C381" s="214" t="s">
        <v>590</v>
      </c>
      <c r="D381" s="215">
        <v>44964</v>
      </c>
      <c r="E381" s="192" t="s">
        <v>2255</v>
      </c>
      <c r="F381" s="192" t="s">
        <v>3</v>
      </c>
      <c r="G381" s="192">
        <v>2090436</v>
      </c>
      <c r="H381" s="68"/>
      <c r="I381" s="198" t="s">
        <v>2671</v>
      </c>
      <c r="J381" s="68"/>
      <c r="K381" s="68"/>
      <c r="L381" s="68"/>
      <c r="M381" s="68"/>
      <c r="N381" s="364"/>
      <c r="O381" s="364"/>
      <c r="P381" s="216">
        <v>0</v>
      </c>
      <c r="Q381" s="216">
        <v>375.84</v>
      </c>
      <c r="R381" s="68" t="s">
        <v>638</v>
      </c>
      <c r="S381" s="366"/>
      <c r="T381" s="278"/>
    </row>
    <row r="382" spans="1:20" ht="51">
      <c r="A382" s="192" t="s">
        <v>550</v>
      </c>
      <c r="B382" s="68"/>
      <c r="C382" s="214" t="s">
        <v>589</v>
      </c>
      <c r="D382" s="215">
        <v>44964</v>
      </c>
      <c r="E382" s="192" t="s">
        <v>2256</v>
      </c>
      <c r="F382" s="192" t="s">
        <v>3</v>
      </c>
      <c r="G382" s="192">
        <v>2090490</v>
      </c>
      <c r="H382" s="68"/>
      <c r="I382" s="198" t="s">
        <v>2672</v>
      </c>
      <c r="J382" s="68"/>
      <c r="K382" s="68"/>
      <c r="L382" s="68"/>
      <c r="M382" s="68"/>
      <c r="N382" s="364"/>
      <c r="O382" s="364"/>
      <c r="P382" s="216">
        <v>0</v>
      </c>
      <c r="Q382" s="216">
        <v>2259.84</v>
      </c>
      <c r="R382" s="68" t="s">
        <v>638</v>
      </c>
      <c r="S382" s="366"/>
      <c r="T382" s="278"/>
    </row>
    <row r="383" spans="1:20" ht="38.25">
      <c r="A383" s="192" t="s">
        <v>550</v>
      </c>
      <c r="B383" s="68"/>
      <c r="C383" s="214" t="s">
        <v>589</v>
      </c>
      <c r="D383" s="215">
        <v>44965</v>
      </c>
      <c r="E383" s="192" t="s">
        <v>2257</v>
      </c>
      <c r="F383" s="192" t="s">
        <v>3</v>
      </c>
      <c r="G383" s="192">
        <v>2090824</v>
      </c>
      <c r="H383" s="68"/>
      <c r="I383" s="198" t="s">
        <v>2673</v>
      </c>
      <c r="J383" s="68"/>
      <c r="K383" s="68"/>
      <c r="L383" s="68"/>
      <c r="M383" s="68"/>
      <c r="N383" s="364"/>
      <c r="O383" s="364"/>
      <c r="P383" s="216">
        <v>0</v>
      </c>
      <c r="Q383" s="216">
        <v>523.67999999999995</v>
      </c>
      <c r="R383" s="68" t="s">
        <v>638</v>
      </c>
      <c r="S383" s="366"/>
      <c r="T383" s="278"/>
    </row>
    <row r="384" spans="1:20" ht="38.25">
      <c r="A384" s="192">
        <v>951</v>
      </c>
      <c r="B384" s="68"/>
      <c r="C384" s="214" t="s">
        <v>199</v>
      </c>
      <c r="D384" s="215">
        <v>44965</v>
      </c>
      <c r="E384" s="192" t="s">
        <v>2258</v>
      </c>
      <c r="F384" s="192" t="s">
        <v>3</v>
      </c>
      <c r="G384" s="192">
        <v>2090835</v>
      </c>
      <c r="H384" s="68"/>
      <c r="I384" s="198" t="s">
        <v>1935</v>
      </c>
      <c r="J384" s="68"/>
      <c r="K384" s="68"/>
      <c r="L384" s="68"/>
      <c r="M384" s="68"/>
      <c r="N384" s="364"/>
      <c r="O384" s="364"/>
      <c r="P384" s="216">
        <v>0</v>
      </c>
      <c r="Q384" s="216">
        <v>485.42</v>
      </c>
      <c r="R384" s="68" t="s">
        <v>638</v>
      </c>
      <c r="S384" s="366"/>
      <c r="T384" s="278"/>
    </row>
    <row r="385" spans="1:20" ht="89.25">
      <c r="A385" s="192">
        <v>587</v>
      </c>
      <c r="B385" s="68"/>
      <c r="C385" s="214" t="s">
        <v>673</v>
      </c>
      <c r="D385" s="215">
        <v>44965</v>
      </c>
      <c r="E385" s="192" t="s">
        <v>2259</v>
      </c>
      <c r="F385" s="192" t="s">
        <v>3</v>
      </c>
      <c r="G385" s="192">
        <v>2090849</v>
      </c>
      <c r="H385" s="68"/>
      <c r="I385" s="198" t="s">
        <v>2674</v>
      </c>
      <c r="J385" s="68"/>
      <c r="K385" s="68"/>
      <c r="L385" s="68"/>
      <c r="M385" s="68"/>
      <c r="N385" s="364"/>
      <c r="O385" s="364"/>
      <c r="P385" s="216">
        <v>0</v>
      </c>
      <c r="Q385" s="216">
        <v>55953</v>
      </c>
      <c r="R385" s="68" t="s">
        <v>638</v>
      </c>
      <c r="S385" s="366"/>
      <c r="T385" s="278"/>
    </row>
    <row r="386" spans="1:20" ht="89.25">
      <c r="A386" s="192">
        <v>587</v>
      </c>
      <c r="B386" s="68"/>
      <c r="C386" s="214" t="s">
        <v>673</v>
      </c>
      <c r="D386" s="215">
        <v>44965</v>
      </c>
      <c r="E386" s="192" t="s">
        <v>2260</v>
      </c>
      <c r="F386" s="192" t="s">
        <v>3</v>
      </c>
      <c r="G386" s="192">
        <v>2090854</v>
      </c>
      <c r="H386" s="68"/>
      <c r="I386" s="198" t="s">
        <v>2675</v>
      </c>
      <c r="J386" s="68"/>
      <c r="K386" s="68"/>
      <c r="L386" s="68"/>
      <c r="M386" s="68"/>
      <c r="N386" s="364"/>
      <c r="O386" s="364"/>
      <c r="P386" s="216">
        <v>0</v>
      </c>
      <c r="Q386" s="216">
        <v>133.05000000000001</v>
      </c>
      <c r="R386" s="68" t="s">
        <v>638</v>
      </c>
      <c r="S386" s="366"/>
      <c r="T386" s="278"/>
    </row>
    <row r="387" spans="1:20" ht="89.25">
      <c r="A387" s="192">
        <v>587</v>
      </c>
      <c r="B387" s="68"/>
      <c r="C387" s="214" t="s">
        <v>673</v>
      </c>
      <c r="D387" s="215">
        <v>44965</v>
      </c>
      <c r="E387" s="192" t="s">
        <v>2261</v>
      </c>
      <c r="F387" s="192" t="s">
        <v>3</v>
      </c>
      <c r="G387" s="192">
        <v>2090858</v>
      </c>
      <c r="H387" s="68"/>
      <c r="I387" s="198" t="s">
        <v>2676</v>
      </c>
      <c r="J387" s="68"/>
      <c r="K387" s="68"/>
      <c r="L387" s="68"/>
      <c r="M387" s="68"/>
      <c r="N387" s="364"/>
      <c r="O387" s="364"/>
      <c r="P387" s="216">
        <v>0</v>
      </c>
      <c r="Q387" s="216">
        <v>2242</v>
      </c>
      <c r="R387" s="68" t="s">
        <v>638</v>
      </c>
      <c r="S387" s="366"/>
      <c r="T387" s="278"/>
    </row>
    <row r="388" spans="1:20" ht="89.25">
      <c r="A388" s="192">
        <v>587</v>
      </c>
      <c r="B388" s="68"/>
      <c r="C388" s="214" t="s">
        <v>673</v>
      </c>
      <c r="D388" s="215">
        <v>44965</v>
      </c>
      <c r="E388" s="192" t="s">
        <v>2262</v>
      </c>
      <c r="F388" s="192" t="s">
        <v>3</v>
      </c>
      <c r="G388" s="192">
        <v>2090860</v>
      </c>
      <c r="H388" s="68"/>
      <c r="I388" s="198" t="s">
        <v>2677</v>
      </c>
      <c r="J388" s="68"/>
      <c r="K388" s="68"/>
      <c r="L388" s="68"/>
      <c r="M388" s="68"/>
      <c r="N388" s="364"/>
      <c r="O388" s="364"/>
      <c r="P388" s="216">
        <v>0</v>
      </c>
      <c r="Q388" s="216">
        <v>320</v>
      </c>
      <c r="R388" s="68" t="s">
        <v>638</v>
      </c>
      <c r="S388" s="366"/>
      <c r="T388" s="278"/>
    </row>
    <row r="389" spans="1:20" ht="89.25">
      <c r="A389" s="192">
        <v>587</v>
      </c>
      <c r="B389" s="68"/>
      <c r="C389" s="214" t="s">
        <v>673</v>
      </c>
      <c r="D389" s="215">
        <v>44965</v>
      </c>
      <c r="E389" s="192" t="s">
        <v>2263</v>
      </c>
      <c r="F389" s="192" t="s">
        <v>3</v>
      </c>
      <c r="G389" s="192">
        <v>2090864</v>
      </c>
      <c r="H389" s="68"/>
      <c r="I389" s="198" t="s">
        <v>2678</v>
      </c>
      <c r="J389" s="68"/>
      <c r="K389" s="68"/>
      <c r="L389" s="68"/>
      <c r="M389" s="68"/>
      <c r="N389" s="364"/>
      <c r="O389" s="364"/>
      <c r="P389" s="216">
        <v>0</v>
      </c>
      <c r="Q389" s="216">
        <v>40</v>
      </c>
      <c r="R389" s="68" t="s">
        <v>638</v>
      </c>
      <c r="S389" s="366"/>
      <c r="T389" s="278"/>
    </row>
    <row r="390" spans="1:20" ht="51">
      <c r="A390" s="192">
        <v>35</v>
      </c>
      <c r="B390" s="68"/>
      <c r="C390" s="214" t="s">
        <v>43</v>
      </c>
      <c r="D390" s="215">
        <v>44965</v>
      </c>
      <c r="E390" s="192" t="s">
        <v>2264</v>
      </c>
      <c r="F390" s="192" t="s">
        <v>3</v>
      </c>
      <c r="G390" s="192">
        <v>2090897</v>
      </c>
      <c r="H390" s="68"/>
      <c r="I390" s="198" t="s">
        <v>2679</v>
      </c>
      <c r="J390" s="68"/>
      <c r="K390" s="68"/>
      <c r="L390" s="68"/>
      <c r="M390" s="68"/>
      <c r="N390" s="364"/>
      <c r="O390" s="364"/>
      <c r="P390" s="216">
        <v>0</v>
      </c>
      <c r="Q390" s="216">
        <v>3968.14</v>
      </c>
      <c r="R390" s="68" t="s">
        <v>638</v>
      </c>
      <c r="S390" s="366"/>
      <c r="T390" s="278"/>
    </row>
    <row r="391" spans="1:20" ht="51">
      <c r="A391" s="192">
        <v>86</v>
      </c>
      <c r="B391" s="68"/>
      <c r="C391" s="214" t="s">
        <v>50</v>
      </c>
      <c r="D391" s="215">
        <v>44965</v>
      </c>
      <c r="E391" s="192" t="s">
        <v>2265</v>
      </c>
      <c r="F391" s="192" t="s">
        <v>3</v>
      </c>
      <c r="G391" s="192">
        <v>2090913</v>
      </c>
      <c r="H391" s="68"/>
      <c r="I391" s="198" t="s">
        <v>2680</v>
      </c>
      <c r="J391" s="68"/>
      <c r="K391" s="68"/>
      <c r="L391" s="68"/>
      <c r="M391" s="68"/>
      <c r="N391" s="364"/>
      <c r="O391" s="364"/>
      <c r="P391" s="216">
        <v>0</v>
      </c>
      <c r="Q391" s="216">
        <v>50</v>
      </c>
      <c r="R391" s="68" t="s">
        <v>638</v>
      </c>
      <c r="S391" s="366"/>
      <c r="T391" s="278"/>
    </row>
    <row r="392" spans="1:20" ht="51">
      <c r="A392" s="192">
        <v>35</v>
      </c>
      <c r="B392" s="68"/>
      <c r="C392" s="214" t="s">
        <v>43</v>
      </c>
      <c r="D392" s="215">
        <v>44965</v>
      </c>
      <c r="E392" s="192" t="s">
        <v>2266</v>
      </c>
      <c r="F392" s="192" t="s">
        <v>3</v>
      </c>
      <c r="G392" s="192">
        <v>2090915</v>
      </c>
      <c r="H392" s="68"/>
      <c r="I392" s="198" t="s">
        <v>2681</v>
      </c>
      <c r="J392" s="68"/>
      <c r="K392" s="68"/>
      <c r="L392" s="68"/>
      <c r="M392" s="68"/>
      <c r="N392" s="364"/>
      <c r="O392" s="364"/>
      <c r="P392" s="216">
        <v>0</v>
      </c>
      <c r="Q392" s="216">
        <v>3094.9</v>
      </c>
      <c r="R392" s="68" t="s">
        <v>638</v>
      </c>
      <c r="S392" s="366"/>
      <c r="T392" s="278"/>
    </row>
    <row r="393" spans="1:20" ht="38.25">
      <c r="A393" s="192">
        <v>35</v>
      </c>
      <c r="B393" s="68"/>
      <c r="C393" s="214" t="s">
        <v>43</v>
      </c>
      <c r="D393" s="215">
        <v>44965</v>
      </c>
      <c r="E393" s="192" t="s">
        <v>2267</v>
      </c>
      <c r="F393" s="192" t="s">
        <v>3</v>
      </c>
      <c r="G393" s="192">
        <v>2090964</v>
      </c>
      <c r="H393" s="68"/>
      <c r="I393" s="198" t="s">
        <v>2682</v>
      </c>
      <c r="J393" s="68"/>
      <c r="K393" s="68"/>
      <c r="L393" s="68"/>
      <c r="M393" s="68"/>
      <c r="N393" s="364"/>
      <c r="O393" s="364"/>
      <c r="P393" s="216">
        <v>0</v>
      </c>
      <c r="Q393" s="216">
        <v>895.21</v>
      </c>
      <c r="R393" s="68" t="s">
        <v>638</v>
      </c>
      <c r="S393" s="366"/>
      <c r="T393" s="278"/>
    </row>
    <row r="394" spans="1:20" ht="51">
      <c r="A394" s="192" t="s">
        <v>550</v>
      </c>
      <c r="B394" s="68"/>
      <c r="C394" s="214" t="s">
        <v>589</v>
      </c>
      <c r="D394" s="215">
        <v>44965</v>
      </c>
      <c r="E394" s="192" t="s">
        <v>2268</v>
      </c>
      <c r="F394" s="192" t="s">
        <v>3</v>
      </c>
      <c r="G394" s="192">
        <v>2090882</v>
      </c>
      <c r="H394" s="68"/>
      <c r="I394" s="198" t="s">
        <v>2683</v>
      </c>
      <c r="J394" s="68"/>
      <c r="K394" s="68"/>
      <c r="L394" s="68"/>
      <c r="M394" s="68"/>
      <c r="N394" s="364"/>
      <c r="O394" s="364"/>
      <c r="P394" s="216">
        <v>0</v>
      </c>
      <c r="Q394" s="216">
        <v>766.67</v>
      </c>
      <c r="R394" s="68" t="s">
        <v>638</v>
      </c>
      <c r="S394" s="366"/>
      <c r="T394" s="278"/>
    </row>
    <row r="395" spans="1:20" ht="51">
      <c r="A395" s="192" t="s">
        <v>550</v>
      </c>
      <c r="B395" s="68"/>
      <c r="C395" s="214" t="s">
        <v>589</v>
      </c>
      <c r="D395" s="215">
        <v>44966</v>
      </c>
      <c r="E395" s="192" t="s">
        <v>2269</v>
      </c>
      <c r="F395" s="192" t="s">
        <v>3</v>
      </c>
      <c r="G395" s="192">
        <v>2091158</v>
      </c>
      <c r="H395" s="68"/>
      <c r="I395" s="198" t="s">
        <v>2684</v>
      </c>
      <c r="J395" s="68"/>
      <c r="K395" s="68"/>
      <c r="L395" s="68"/>
      <c r="M395" s="68"/>
      <c r="N395" s="364"/>
      <c r="O395" s="364"/>
      <c r="P395" s="216">
        <v>0</v>
      </c>
      <c r="Q395" s="216">
        <v>2000</v>
      </c>
      <c r="R395" s="68" t="s">
        <v>638</v>
      </c>
      <c r="S395" s="366"/>
      <c r="T395" s="278"/>
    </row>
    <row r="396" spans="1:20" ht="38.25">
      <c r="A396" s="192">
        <v>15</v>
      </c>
      <c r="B396" s="68"/>
      <c r="C396" s="214" t="s">
        <v>39</v>
      </c>
      <c r="D396" s="215">
        <v>44966</v>
      </c>
      <c r="E396" s="192" t="s">
        <v>2270</v>
      </c>
      <c r="F396" s="192" t="s">
        <v>3</v>
      </c>
      <c r="G396" s="192">
        <v>2091165</v>
      </c>
      <c r="H396" s="68"/>
      <c r="I396" s="198" t="s">
        <v>2685</v>
      </c>
      <c r="J396" s="68"/>
      <c r="K396" s="68"/>
      <c r="L396" s="68"/>
      <c r="M396" s="68"/>
      <c r="N396" s="364"/>
      <c r="O396" s="364"/>
      <c r="P396" s="216">
        <v>0</v>
      </c>
      <c r="Q396" s="216">
        <v>458.86</v>
      </c>
      <c r="R396" s="68" t="s">
        <v>638</v>
      </c>
      <c r="S396" s="366"/>
      <c r="T396" s="278"/>
    </row>
    <row r="397" spans="1:20" ht="51">
      <c r="A397" s="192">
        <v>15</v>
      </c>
      <c r="B397" s="68"/>
      <c r="C397" s="214" t="s">
        <v>39</v>
      </c>
      <c r="D397" s="215">
        <v>44966</v>
      </c>
      <c r="E397" s="192" t="s">
        <v>2271</v>
      </c>
      <c r="F397" s="192" t="s">
        <v>3</v>
      </c>
      <c r="G397" s="192">
        <v>2091171</v>
      </c>
      <c r="H397" s="68"/>
      <c r="I397" s="198" t="s">
        <v>2686</v>
      </c>
      <c r="J397" s="68"/>
      <c r="K397" s="68"/>
      <c r="L397" s="68"/>
      <c r="M397" s="68"/>
      <c r="N397" s="364"/>
      <c r="O397" s="364"/>
      <c r="P397" s="216">
        <v>0</v>
      </c>
      <c r="Q397" s="216">
        <v>1364.9</v>
      </c>
      <c r="R397" s="68" t="s">
        <v>638</v>
      </c>
      <c r="S397" s="366"/>
      <c r="T397" s="278"/>
    </row>
    <row r="398" spans="1:20" ht="51">
      <c r="A398" s="192">
        <v>601</v>
      </c>
      <c r="B398" s="68"/>
      <c r="C398" s="214" t="s">
        <v>1556</v>
      </c>
      <c r="D398" s="215">
        <v>44966</v>
      </c>
      <c r="E398" s="192" t="s">
        <v>2272</v>
      </c>
      <c r="F398" s="192" t="s">
        <v>3</v>
      </c>
      <c r="G398" s="192">
        <v>2091173</v>
      </c>
      <c r="H398" s="68"/>
      <c r="I398" s="198" t="s">
        <v>2687</v>
      </c>
      <c r="J398" s="68"/>
      <c r="K398" s="68"/>
      <c r="L398" s="68"/>
      <c r="M398" s="68"/>
      <c r="N398" s="364"/>
      <c r="O398" s="364"/>
      <c r="P398" s="216">
        <v>0</v>
      </c>
      <c r="Q398" s="216">
        <v>250000</v>
      </c>
      <c r="R398" s="68" t="s">
        <v>638</v>
      </c>
      <c r="S398" s="366"/>
      <c r="T398" s="278"/>
    </row>
    <row r="399" spans="1:20" ht="63.75">
      <c r="A399" s="192">
        <v>382</v>
      </c>
      <c r="B399" s="68"/>
      <c r="C399" s="214" t="s">
        <v>1245</v>
      </c>
      <c r="D399" s="215">
        <v>44966</v>
      </c>
      <c r="E399" s="192" t="s">
        <v>2273</v>
      </c>
      <c r="F399" s="192" t="s">
        <v>3</v>
      </c>
      <c r="G399" s="192">
        <v>2091176</v>
      </c>
      <c r="H399" s="68"/>
      <c r="I399" s="198" t="s">
        <v>2688</v>
      </c>
      <c r="J399" s="68"/>
      <c r="K399" s="68"/>
      <c r="L399" s="68"/>
      <c r="M399" s="68"/>
      <c r="N399" s="364"/>
      <c r="O399" s="364"/>
      <c r="P399" s="216">
        <v>0</v>
      </c>
      <c r="Q399" s="216">
        <v>145.99</v>
      </c>
      <c r="R399" s="68" t="s">
        <v>638</v>
      </c>
      <c r="S399" s="366"/>
      <c r="T399" s="278"/>
    </row>
    <row r="400" spans="1:20" ht="38.25">
      <c r="A400" s="192" t="s">
        <v>550</v>
      </c>
      <c r="B400" s="68"/>
      <c r="C400" s="214" t="s">
        <v>589</v>
      </c>
      <c r="D400" s="215">
        <v>44966</v>
      </c>
      <c r="E400" s="192" t="s">
        <v>2274</v>
      </c>
      <c r="F400" s="192" t="s">
        <v>3</v>
      </c>
      <c r="G400" s="192">
        <v>2091181</v>
      </c>
      <c r="H400" s="68"/>
      <c r="I400" s="198" t="s">
        <v>2689</v>
      </c>
      <c r="J400" s="68"/>
      <c r="K400" s="68"/>
      <c r="L400" s="68"/>
      <c r="M400" s="68"/>
      <c r="N400" s="364"/>
      <c r="O400" s="364"/>
      <c r="P400" s="216">
        <v>0</v>
      </c>
      <c r="Q400" s="216">
        <v>2283.37</v>
      </c>
      <c r="R400" s="68" t="s">
        <v>638</v>
      </c>
      <c r="S400" s="366"/>
      <c r="T400" s="278"/>
    </row>
    <row r="401" spans="1:20" ht="51">
      <c r="A401" s="192" t="s">
        <v>550</v>
      </c>
      <c r="B401" s="68"/>
      <c r="C401" s="214" t="s">
        <v>589</v>
      </c>
      <c r="D401" s="215">
        <v>44966</v>
      </c>
      <c r="E401" s="192" t="s">
        <v>2275</v>
      </c>
      <c r="F401" s="192" t="s">
        <v>3</v>
      </c>
      <c r="G401" s="192">
        <v>2091191</v>
      </c>
      <c r="H401" s="68"/>
      <c r="I401" s="198" t="s">
        <v>2690</v>
      </c>
      <c r="J401" s="68"/>
      <c r="K401" s="68"/>
      <c r="L401" s="68"/>
      <c r="M401" s="68"/>
      <c r="N401" s="364"/>
      <c r="O401" s="364"/>
      <c r="P401" s="216">
        <v>0</v>
      </c>
      <c r="Q401" s="216">
        <v>1893.61</v>
      </c>
      <c r="R401" s="68" t="s">
        <v>638</v>
      </c>
      <c r="S401" s="366"/>
      <c r="T401" s="278"/>
    </row>
    <row r="402" spans="1:20" ht="38.25">
      <c r="A402" s="192" t="s">
        <v>550</v>
      </c>
      <c r="B402" s="68"/>
      <c r="C402" s="214" t="s">
        <v>589</v>
      </c>
      <c r="D402" s="215">
        <v>44966</v>
      </c>
      <c r="E402" s="192" t="s">
        <v>2276</v>
      </c>
      <c r="F402" s="192" t="s">
        <v>3</v>
      </c>
      <c r="G402" s="192">
        <v>2091244</v>
      </c>
      <c r="H402" s="68"/>
      <c r="I402" s="198" t="s">
        <v>2691</v>
      </c>
      <c r="J402" s="68"/>
      <c r="K402" s="68"/>
      <c r="L402" s="68"/>
      <c r="M402" s="68"/>
      <c r="N402" s="364"/>
      <c r="O402" s="364"/>
      <c r="P402" s="216">
        <v>0</v>
      </c>
      <c r="Q402" s="216">
        <v>2184.73</v>
      </c>
      <c r="R402" s="68" t="s">
        <v>638</v>
      </c>
      <c r="S402" s="366"/>
      <c r="T402" s="278"/>
    </row>
    <row r="403" spans="1:20" ht="38.25">
      <c r="A403" s="192" t="s">
        <v>550</v>
      </c>
      <c r="B403" s="68"/>
      <c r="C403" s="214" t="s">
        <v>589</v>
      </c>
      <c r="D403" s="215">
        <v>44966</v>
      </c>
      <c r="E403" s="192" t="s">
        <v>2277</v>
      </c>
      <c r="F403" s="192" t="s">
        <v>3</v>
      </c>
      <c r="G403" s="192">
        <v>2091255</v>
      </c>
      <c r="H403" s="68"/>
      <c r="I403" s="198" t="s">
        <v>2692</v>
      </c>
      <c r="J403" s="68"/>
      <c r="K403" s="68"/>
      <c r="L403" s="68"/>
      <c r="M403" s="68"/>
      <c r="N403" s="364"/>
      <c r="O403" s="364"/>
      <c r="P403" s="216">
        <v>0</v>
      </c>
      <c r="Q403" s="216">
        <v>1142.2</v>
      </c>
      <c r="R403" s="68" t="s">
        <v>638</v>
      </c>
      <c r="S403" s="366"/>
      <c r="T403" s="278"/>
    </row>
    <row r="404" spans="1:20" ht="63.75">
      <c r="A404" s="192">
        <v>597</v>
      </c>
      <c r="B404" s="68"/>
      <c r="C404" s="214" t="s">
        <v>677</v>
      </c>
      <c r="D404" s="215">
        <v>44966</v>
      </c>
      <c r="E404" s="192" t="s">
        <v>2278</v>
      </c>
      <c r="F404" s="192" t="s">
        <v>3</v>
      </c>
      <c r="G404" s="192">
        <v>2091317</v>
      </c>
      <c r="H404" s="68"/>
      <c r="I404" s="198" t="s">
        <v>2693</v>
      </c>
      <c r="J404" s="68"/>
      <c r="K404" s="68"/>
      <c r="L404" s="68"/>
      <c r="M404" s="68"/>
      <c r="N404" s="364"/>
      <c r="O404" s="364"/>
      <c r="P404" s="216">
        <v>0</v>
      </c>
      <c r="Q404" s="216">
        <v>50</v>
      </c>
      <c r="R404" s="68" t="s">
        <v>638</v>
      </c>
      <c r="S404" s="366"/>
      <c r="T404" s="278"/>
    </row>
    <row r="405" spans="1:20" ht="38.25">
      <c r="A405" s="192" t="s">
        <v>550</v>
      </c>
      <c r="B405" s="68"/>
      <c r="C405" s="214" t="s">
        <v>589</v>
      </c>
      <c r="D405" s="215">
        <v>44966</v>
      </c>
      <c r="E405" s="192" t="s">
        <v>2279</v>
      </c>
      <c r="F405" s="192" t="s">
        <v>3</v>
      </c>
      <c r="G405" s="192">
        <v>2091319</v>
      </c>
      <c r="H405" s="68"/>
      <c r="I405" s="198" t="s">
        <v>2694</v>
      </c>
      <c r="J405" s="68"/>
      <c r="K405" s="68"/>
      <c r="L405" s="68"/>
      <c r="M405" s="68"/>
      <c r="N405" s="364"/>
      <c r="O405" s="364"/>
      <c r="P405" s="216">
        <v>0</v>
      </c>
      <c r="Q405" s="216">
        <v>672.96</v>
      </c>
      <c r="R405" s="68" t="s">
        <v>638</v>
      </c>
      <c r="S405" s="366"/>
      <c r="T405" s="278"/>
    </row>
    <row r="406" spans="1:20" ht="63.75">
      <c r="A406" s="192">
        <v>293</v>
      </c>
      <c r="B406" s="68"/>
      <c r="C406" s="214" t="s">
        <v>121</v>
      </c>
      <c r="D406" s="215">
        <v>44966</v>
      </c>
      <c r="E406" s="192" t="s">
        <v>2280</v>
      </c>
      <c r="F406" s="192" t="s">
        <v>3</v>
      </c>
      <c r="G406" s="192">
        <v>2091322</v>
      </c>
      <c r="H406" s="68"/>
      <c r="I406" s="198" t="s">
        <v>2695</v>
      </c>
      <c r="J406" s="68"/>
      <c r="K406" s="68"/>
      <c r="L406" s="68"/>
      <c r="M406" s="68"/>
      <c r="N406" s="364"/>
      <c r="O406" s="364"/>
      <c r="P406" s="216">
        <v>0</v>
      </c>
      <c r="Q406" s="216">
        <v>2500</v>
      </c>
      <c r="R406" s="68" t="s">
        <v>638</v>
      </c>
      <c r="S406" s="366"/>
      <c r="T406" s="278"/>
    </row>
    <row r="407" spans="1:20" ht="63.75">
      <c r="A407" s="192" t="s">
        <v>541</v>
      </c>
      <c r="B407" s="68"/>
      <c r="C407" s="214" t="s">
        <v>590</v>
      </c>
      <c r="D407" s="215">
        <v>44966</v>
      </c>
      <c r="E407" s="192" t="s">
        <v>2281</v>
      </c>
      <c r="F407" s="192" t="s">
        <v>3</v>
      </c>
      <c r="G407" s="192">
        <v>2091227</v>
      </c>
      <c r="H407" s="68"/>
      <c r="I407" s="198" t="s">
        <v>2697</v>
      </c>
      <c r="J407" s="68"/>
      <c r="K407" s="68"/>
      <c r="L407" s="68"/>
      <c r="M407" s="68"/>
      <c r="N407" s="364"/>
      <c r="O407" s="364"/>
      <c r="P407" s="216">
        <v>0</v>
      </c>
      <c r="Q407" s="216">
        <v>41000</v>
      </c>
      <c r="R407" s="68" t="s">
        <v>638</v>
      </c>
      <c r="S407" s="366"/>
      <c r="T407" s="278"/>
    </row>
    <row r="408" spans="1:20" ht="63.75">
      <c r="A408" s="192" t="s">
        <v>550</v>
      </c>
      <c r="B408" s="68"/>
      <c r="C408" s="214" t="s">
        <v>589</v>
      </c>
      <c r="D408" s="215">
        <v>44966</v>
      </c>
      <c r="E408" s="192" t="s">
        <v>2282</v>
      </c>
      <c r="F408" s="192" t="s">
        <v>3</v>
      </c>
      <c r="G408" s="192">
        <v>2091238</v>
      </c>
      <c r="H408" s="68"/>
      <c r="I408" s="198" t="s">
        <v>2698</v>
      </c>
      <c r="J408" s="68"/>
      <c r="K408" s="68"/>
      <c r="L408" s="68"/>
      <c r="M408" s="68"/>
      <c r="N408" s="364"/>
      <c r="O408" s="364"/>
      <c r="P408" s="216">
        <v>0</v>
      </c>
      <c r="Q408" s="216">
        <v>1501.28</v>
      </c>
      <c r="R408" s="68" t="s">
        <v>638</v>
      </c>
      <c r="S408" s="366"/>
      <c r="T408" s="278"/>
    </row>
    <row r="409" spans="1:20" ht="51">
      <c r="A409" s="192">
        <v>417</v>
      </c>
      <c r="B409" s="68"/>
      <c r="C409" s="214" t="s">
        <v>147</v>
      </c>
      <c r="D409" s="215">
        <v>44967</v>
      </c>
      <c r="E409" s="192" t="s">
        <v>2283</v>
      </c>
      <c r="F409" s="192" t="s">
        <v>3</v>
      </c>
      <c r="G409" s="192">
        <v>2091503</v>
      </c>
      <c r="H409" s="68"/>
      <c r="I409" s="198" t="s">
        <v>2699</v>
      </c>
      <c r="J409" s="68"/>
      <c r="K409" s="68"/>
      <c r="L409" s="68"/>
      <c r="M409" s="68"/>
      <c r="N409" s="364"/>
      <c r="O409" s="364"/>
      <c r="P409" s="216">
        <v>0</v>
      </c>
      <c r="Q409" s="216">
        <v>2681.53</v>
      </c>
      <c r="R409" s="68" t="s">
        <v>638</v>
      </c>
      <c r="S409" s="366"/>
      <c r="T409" s="278"/>
    </row>
    <row r="410" spans="1:20" ht="51">
      <c r="A410" s="192">
        <v>46</v>
      </c>
      <c r="B410" s="68"/>
      <c r="C410" s="214" t="s">
        <v>1380</v>
      </c>
      <c r="D410" s="215">
        <v>44967</v>
      </c>
      <c r="E410" s="192" t="s">
        <v>2284</v>
      </c>
      <c r="F410" s="192" t="s">
        <v>3</v>
      </c>
      <c r="G410" s="192">
        <v>2091501</v>
      </c>
      <c r="H410" s="68"/>
      <c r="I410" s="198" t="s">
        <v>2700</v>
      </c>
      <c r="J410" s="68"/>
      <c r="K410" s="68"/>
      <c r="L410" s="68"/>
      <c r="M410" s="68"/>
      <c r="N410" s="364"/>
      <c r="O410" s="364"/>
      <c r="P410" s="216">
        <v>0</v>
      </c>
      <c r="Q410" s="216">
        <v>605.88</v>
      </c>
      <c r="R410" s="68" t="s">
        <v>638</v>
      </c>
      <c r="S410" s="366"/>
      <c r="T410" s="278"/>
    </row>
    <row r="411" spans="1:20" ht="51">
      <c r="A411" s="192" t="s">
        <v>550</v>
      </c>
      <c r="B411" s="68"/>
      <c r="C411" s="214" t="s">
        <v>589</v>
      </c>
      <c r="D411" s="215">
        <v>44967</v>
      </c>
      <c r="E411" s="192" t="s">
        <v>2285</v>
      </c>
      <c r="F411" s="192" t="s">
        <v>3</v>
      </c>
      <c r="G411" s="192">
        <v>2091571</v>
      </c>
      <c r="H411" s="68"/>
      <c r="I411" s="198" t="s">
        <v>2701</v>
      </c>
      <c r="J411" s="68"/>
      <c r="K411" s="68"/>
      <c r="L411" s="68"/>
      <c r="M411" s="68"/>
      <c r="N411" s="364"/>
      <c r="O411" s="364"/>
      <c r="P411" s="216">
        <v>0</v>
      </c>
      <c r="Q411" s="216">
        <v>1010</v>
      </c>
      <c r="R411" s="68" t="s">
        <v>638</v>
      </c>
      <c r="S411" s="366"/>
      <c r="T411" s="278"/>
    </row>
    <row r="412" spans="1:20" ht="51">
      <c r="A412" s="192">
        <v>417</v>
      </c>
      <c r="B412" s="68"/>
      <c r="C412" s="214" t="s">
        <v>147</v>
      </c>
      <c r="D412" s="215">
        <v>44967</v>
      </c>
      <c r="E412" s="192" t="s">
        <v>2286</v>
      </c>
      <c r="F412" s="192" t="s">
        <v>3</v>
      </c>
      <c r="G412" s="192">
        <v>2091572</v>
      </c>
      <c r="H412" s="68"/>
      <c r="I412" s="198" t="s">
        <v>2702</v>
      </c>
      <c r="J412" s="68"/>
      <c r="K412" s="68"/>
      <c r="L412" s="68"/>
      <c r="M412" s="68"/>
      <c r="N412" s="364"/>
      <c r="O412" s="364"/>
      <c r="P412" s="216">
        <v>0</v>
      </c>
      <c r="Q412" s="216">
        <v>480</v>
      </c>
      <c r="R412" s="68" t="s">
        <v>638</v>
      </c>
      <c r="S412" s="366"/>
      <c r="T412" s="278"/>
    </row>
    <row r="413" spans="1:20" ht="51">
      <c r="A413" s="192" t="s">
        <v>550</v>
      </c>
      <c r="B413" s="68"/>
      <c r="C413" s="214" t="s">
        <v>589</v>
      </c>
      <c r="D413" s="215">
        <v>44967</v>
      </c>
      <c r="E413" s="192" t="s">
        <v>2287</v>
      </c>
      <c r="F413" s="192" t="s">
        <v>3</v>
      </c>
      <c r="G413" s="192">
        <v>2091573</v>
      </c>
      <c r="H413" s="68"/>
      <c r="I413" s="198" t="s">
        <v>2703</v>
      </c>
      <c r="J413" s="68"/>
      <c r="K413" s="68"/>
      <c r="L413" s="68"/>
      <c r="M413" s="68"/>
      <c r="N413" s="364"/>
      <c r="O413" s="364"/>
      <c r="P413" s="216">
        <v>0</v>
      </c>
      <c r="Q413" s="216">
        <v>800</v>
      </c>
      <c r="R413" s="68" t="s">
        <v>638</v>
      </c>
      <c r="S413" s="366"/>
      <c r="T413" s="278"/>
    </row>
    <row r="414" spans="1:20" ht="51">
      <c r="A414" s="192" t="s">
        <v>550</v>
      </c>
      <c r="B414" s="68"/>
      <c r="C414" s="214" t="s">
        <v>589</v>
      </c>
      <c r="D414" s="215">
        <v>44967</v>
      </c>
      <c r="E414" s="192" t="s">
        <v>2288</v>
      </c>
      <c r="F414" s="192" t="s">
        <v>3</v>
      </c>
      <c r="G414" s="192">
        <v>2091626</v>
      </c>
      <c r="H414" s="68"/>
      <c r="I414" s="198" t="s">
        <v>2704</v>
      </c>
      <c r="J414" s="68"/>
      <c r="K414" s="68"/>
      <c r="L414" s="68"/>
      <c r="M414" s="68"/>
      <c r="N414" s="364"/>
      <c r="O414" s="364"/>
      <c r="P414" s="216">
        <v>0</v>
      </c>
      <c r="Q414" s="216">
        <v>2467.81</v>
      </c>
      <c r="R414" s="68" t="s">
        <v>638</v>
      </c>
      <c r="S414" s="366"/>
      <c r="T414" s="278"/>
    </row>
    <row r="415" spans="1:20" ht="38.25">
      <c r="A415" s="192">
        <v>213</v>
      </c>
      <c r="B415" s="68"/>
      <c r="C415" s="214" t="s">
        <v>91</v>
      </c>
      <c r="D415" s="215">
        <v>44967</v>
      </c>
      <c r="E415" s="192" t="s">
        <v>2289</v>
      </c>
      <c r="F415" s="192" t="s">
        <v>3</v>
      </c>
      <c r="G415" s="192">
        <v>2091635</v>
      </c>
      <c r="H415" s="68"/>
      <c r="I415" s="198" t="s">
        <v>2705</v>
      </c>
      <c r="J415" s="68"/>
      <c r="K415" s="68"/>
      <c r="L415" s="68"/>
      <c r="M415" s="68"/>
      <c r="N415" s="364"/>
      <c r="O415" s="364"/>
      <c r="P415" s="216">
        <v>0</v>
      </c>
      <c r="Q415" s="216">
        <v>500</v>
      </c>
      <c r="R415" s="68" t="s">
        <v>638</v>
      </c>
      <c r="S415" s="366"/>
      <c r="T415" s="278"/>
    </row>
    <row r="416" spans="1:20" ht="38.25">
      <c r="A416" s="192">
        <v>213</v>
      </c>
      <c r="B416" s="68"/>
      <c r="C416" s="214" t="s">
        <v>91</v>
      </c>
      <c r="D416" s="215">
        <v>44967</v>
      </c>
      <c r="E416" s="192" t="s">
        <v>2290</v>
      </c>
      <c r="F416" s="192" t="s">
        <v>3</v>
      </c>
      <c r="G416" s="192">
        <v>2091636</v>
      </c>
      <c r="H416" s="68"/>
      <c r="I416" s="198" t="s">
        <v>2706</v>
      </c>
      <c r="J416" s="68"/>
      <c r="K416" s="68"/>
      <c r="L416" s="68"/>
      <c r="M416" s="68"/>
      <c r="N416" s="364"/>
      <c r="O416" s="364"/>
      <c r="P416" s="216">
        <v>0</v>
      </c>
      <c r="Q416" s="216">
        <v>400</v>
      </c>
      <c r="R416" s="68" t="s">
        <v>638</v>
      </c>
      <c r="S416" s="366"/>
      <c r="T416" s="278"/>
    </row>
    <row r="417" spans="1:20" ht="38.25">
      <c r="A417" s="192" t="s">
        <v>550</v>
      </c>
      <c r="B417" s="68"/>
      <c r="C417" s="214" t="s">
        <v>589</v>
      </c>
      <c r="D417" s="215">
        <v>44967</v>
      </c>
      <c r="E417" s="192" t="s">
        <v>2291</v>
      </c>
      <c r="F417" s="192" t="s">
        <v>3</v>
      </c>
      <c r="G417" s="192">
        <v>2091660</v>
      </c>
      <c r="H417" s="68"/>
      <c r="I417" s="198" t="s">
        <v>2707</v>
      </c>
      <c r="J417" s="68"/>
      <c r="K417" s="68"/>
      <c r="L417" s="68"/>
      <c r="M417" s="68"/>
      <c r="N417" s="364"/>
      <c r="O417" s="364"/>
      <c r="P417" s="216">
        <v>0</v>
      </c>
      <c r="Q417" s="216">
        <v>607.47</v>
      </c>
      <c r="R417" s="68" t="s">
        <v>638</v>
      </c>
      <c r="S417" s="366"/>
      <c r="T417" s="278"/>
    </row>
    <row r="418" spans="1:20" ht="51">
      <c r="A418" s="192">
        <v>35</v>
      </c>
      <c r="B418" s="68"/>
      <c r="C418" s="214" t="s">
        <v>43</v>
      </c>
      <c r="D418" s="215">
        <v>44967</v>
      </c>
      <c r="E418" s="192" t="s">
        <v>2292</v>
      </c>
      <c r="F418" s="192" t="s">
        <v>3</v>
      </c>
      <c r="G418" s="192">
        <v>2091693</v>
      </c>
      <c r="H418" s="68"/>
      <c r="I418" s="198" t="s">
        <v>2708</v>
      </c>
      <c r="J418" s="68"/>
      <c r="K418" s="68"/>
      <c r="L418" s="68"/>
      <c r="M418" s="68"/>
      <c r="N418" s="364"/>
      <c r="O418" s="364"/>
      <c r="P418" s="216">
        <v>0</v>
      </c>
      <c r="Q418" s="216">
        <v>3649.58</v>
      </c>
      <c r="R418" s="68" t="s">
        <v>638</v>
      </c>
      <c r="S418" s="366"/>
      <c r="T418" s="278"/>
    </row>
    <row r="419" spans="1:20" ht="51">
      <c r="A419" s="192" t="s">
        <v>550</v>
      </c>
      <c r="B419" s="68"/>
      <c r="C419" s="214" t="s">
        <v>589</v>
      </c>
      <c r="D419" s="215">
        <v>44967</v>
      </c>
      <c r="E419" s="192" t="s">
        <v>2293</v>
      </c>
      <c r="F419" s="192" t="s">
        <v>3</v>
      </c>
      <c r="G419" s="192">
        <v>2091593</v>
      </c>
      <c r="H419" s="68"/>
      <c r="I419" s="198" t="s">
        <v>2709</v>
      </c>
      <c r="J419" s="68"/>
      <c r="K419" s="68"/>
      <c r="L419" s="68"/>
      <c r="M419" s="68"/>
      <c r="N419" s="364"/>
      <c r="O419" s="364"/>
      <c r="P419" s="216">
        <v>0</v>
      </c>
      <c r="Q419" s="216">
        <v>2252.5</v>
      </c>
      <c r="R419" s="68" t="s">
        <v>638</v>
      </c>
      <c r="S419" s="366"/>
      <c r="T419" s="278"/>
    </row>
    <row r="420" spans="1:20" ht="51">
      <c r="A420" s="192">
        <v>291</v>
      </c>
      <c r="B420" s="68"/>
      <c r="C420" s="214" t="s">
        <v>119</v>
      </c>
      <c r="D420" s="215">
        <v>44967</v>
      </c>
      <c r="E420" s="192" t="s">
        <v>2294</v>
      </c>
      <c r="F420" s="192" t="s">
        <v>3</v>
      </c>
      <c r="G420" s="192">
        <v>2091594</v>
      </c>
      <c r="H420" s="68"/>
      <c r="I420" s="198" t="s">
        <v>2710</v>
      </c>
      <c r="J420" s="68"/>
      <c r="K420" s="68"/>
      <c r="L420" s="68"/>
      <c r="M420" s="68"/>
      <c r="N420" s="364"/>
      <c r="O420" s="364"/>
      <c r="P420" s="216">
        <v>0</v>
      </c>
      <c r="Q420" s="216">
        <v>20031.34</v>
      </c>
      <c r="R420" s="68" t="s">
        <v>638</v>
      </c>
      <c r="S420" s="366"/>
      <c r="T420" s="278"/>
    </row>
    <row r="421" spans="1:20" ht="51">
      <c r="A421" s="192">
        <v>291</v>
      </c>
      <c r="B421" s="68"/>
      <c r="C421" s="214" t="s">
        <v>119</v>
      </c>
      <c r="D421" s="215">
        <v>44967</v>
      </c>
      <c r="E421" s="192" t="s">
        <v>2295</v>
      </c>
      <c r="F421" s="192" t="s">
        <v>3</v>
      </c>
      <c r="G421" s="192">
        <v>2091600</v>
      </c>
      <c r="H421" s="68"/>
      <c r="I421" s="198" t="s">
        <v>2711</v>
      </c>
      <c r="J421" s="68"/>
      <c r="K421" s="68"/>
      <c r="L421" s="68"/>
      <c r="M421" s="68"/>
      <c r="N421" s="364"/>
      <c r="O421" s="364"/>
      <c r="P421" s="216">
        <v>0</v>
      </c>
      <c r="Q421" s="216">
        <v>32336.44</v>
      </c>
      <c r="R421" s="68" t="s">
        <v>638</v>
      </c>
      <c r="S421" s="366"/>
      <c r="T421" s="278"/>
    </row>
    <row r="422" spans="1:20" ht="38.25">
      <c r="A422" s="192" t="s">
        <v>550</v>
      </c>
      <c r="B422" s="68"/>
      <c r="C422" s="214" t="s">
        <v>589</v>
      </c>
      <c r="D422" s="215">
        <v>44970</v>
      </c>
      <c r="E422" s="192" t="s">
        <v>2296</v>
      </c>
      <c r="F422" s="192" t="s">
        <v>3</v>
      </c>
      <c r="G422" s="192">
        <v>2091884</v>
      </c>
      <c r="H422" s="68"/>
      <c r="I422" s="198" t="s">
        <v>2712</v>
      </c>
      <c r="J422" s="68"/>
      <c r="K422" s="68"/>
      <c r="L422" s="68"/>
      <c r="M422" s="68"/>
      <c r="N422" s="364"/>
      <c r="O422" s="364"/>
      <c r="P422" s="216">
        <v>0</v>
      </c>
      <c r="Q422" s="216">
        <v>5600</v>
      </c>
      <c r="R422" s="68" t="s">
        <v>638</v>
      </c>
      <c r="S422" s="366"/>
      <c r="T422" s="278"/>
    </row>
    <row r="423" spans="1:20" ht="51">
      <c r="A423" s="192" t="s">
        <v>550</v>
      </c>
      <c r="B423" s="68"/>
      <c r="C423" s="214" t="s">
        <v>589</v>
      </c>
      <c r="D423" s="215">
        <v>44970</v>
      </c>
      <c r="E423" s="192" t="s">
        <v>2297</v>
      </c>
      <c r="F423" s="192" t="s">
        <v>3</v>
      </c>
      <c r="G423" s="192">
        <v>2091931</v>
      </c>
      <c r="H423" s="68"/>
      <c r="I423" s="198" t="s">
        <v>1930</v>
      </c>
      <c r="J423" s="68"/>
      <c r="K423" s="68"/>
      <c r="L423" s="68"/>
      <c r="M423" s="68"/>
      <c r="N423" s="364"/>
      <c r="O423" s="364"/>
      <c r="P423" s="216">
        <v>0</v>
      </c>
      <c r="Q423" s="216">
        <v>700</v>
      </c>
      <c r="R423" s="68" t="s">
        <v>638</v>
      </c>
      <c r="S423" s="366"/>
      <c r="T423" s="278"/>
    </row>
    <row r="424" spans="1:20" ht="51">
      <c r="A424" s="192">
        <v>520</v>
      </c>
      <c r="B424" s="68"/>
      <c r="C424" s="214" t="s">
        <v>1285</v>
      </c>
      <c r="D424" s="215">
        <v>44970</v>
      </c>
      <c r="E424" s="192" t="s">
        <v>2298</v>
      </c>
      <c r="F424" s="192" t="s">
        <v>3</v>
      </c>
      <c r="G424" s="192">
        <v>2091969</v>
      </c>
      <c r="H424" s="68"/>
      <c r="I424" s="198" t="s">
        <v>2713</v>
      </c>
      <c r="J424" s="68"/>
      <c r="K424" s="68"/>
      <c r="L424" s="68"/>
      <c r="M424" s="68"/>
      <c r="N424" s="364"/>
      <c r="O424" s="364"/>
      <c r="P424" s="216">
        <v>0</v>
      </c>
      <c r="Q424" s="216">
        <v>100</v>
      </c>
      <c r="R424" s="68" t="s">
        <v>638</v>
      </c>
      <c r="S424" s="366"/>
      <c r="T424" s="278"/>
    </row>
    <row r="425" spans="1:20" ht="38.25">
      <c r="A425" s="192" t="s">
        <v>550</v>
      </c>
      <c r="B425" s="68"/>
      <c r="C425" s="214" t="s">
        <v>589</v>
      </c>
      <c r="D425" s="215">
        <v>44970</v>
      </c>
      <c r="E425" s="192" t="s">
        <v>2299</v>
      </c>
      <c r="F425" s="192" t="s">
        <v>3</v>
      </c>
      <c r="G425" s="192">
        <v>2091986</v>
      </c>
      <c r="H425" s="68"/>
      <c r="I425" s="198" t="s">
        <v>2689</v>
      </c>
      <c r="J425" s="68"/>
      <c r="K425" s="68"/>
      <c r="L425" s="68"/>
      <c r="M425" s="68"/>
      <c r="N425" s="364"/>
      <c r="O425" s="364"/>
      <c r="P425" s="216">
        <v>0</v>
      </c>
      <c r="Q425" s="216">
        <v>0.02</v>
      </c>
      <c r="R425" s="68" t="s">
        <v>638</v>
      </c>
      <c r="S425" s="366"/>
      <c r="T425" s="278"/>
    </row>
    <row r="426" spans="1:20" ht="51">
      <c r="A426" s="192">
        <v>249</v>
      </c>
      <c r="B426" s="68"/>
      <c r="C426" s="214" t="s">
        <v>102</v>
      </c>
      <c r="D426" s="215">
        <v>44970</v>
      </c>
      <c r="E426" s="192" t="s">
        <v>2300</v>
      </c>
      <c r="F426" s="192" t="s">
        <v>3</v>
      </c>
      <c r="G426" s="192">
        <v>2091989</v>
      </c>
      <c r="H426" s="68"/>
      <c r="I426" s="198" t="s">
        <v>2714</v>
      </c>
      <c r="J426" s="68"/>
      <c r="K426" s="68"/>
      <c r="L426" s="68"/>
      <c r="M426" s="68"/>
      <c r="N426" s="364"/>
      <c r="O426" s="364"/>
      <c r="P426" s="216">
        <v>0</v>
      </c>
      <c r="Q426" s="216">
        <v>54</v>
      </c>
      <c r="R426" s="68" t="s">
        <v>638</v>
      </c>
      <c r="S426" s="366"/>
      <c r="T426" s="278"/>
    </row>
    <row r="427" spans="1:20" ht="51">
      <c r="A427" s="192">
        <v>249</v>
      </c>
      <c r="B427" s="68"/>
      <c r="C427" s="214" t="s">
        <v>102</v>
      </c>
      <c r="D427" s="215">
        <v>44970</v>
      </c>
      <c r="E427" s="192" t="s">
        <v>2301</v>
      </c>
      <c r="F427" s="192" t="s">
        <v>3</v>
      </c>
      <c r="G427" s="192">
        <v>2091990</v>
      </c>
      <c r="H427" s="68"/>
      <c r="I427" s="198" t="s">
        <v>2715</v>
      </c>
      <c r="J427" s="68"/>
      <c r="K427" s="68"/>
      <c r="L427" s="68"/>
      <c r="M427" s="68"/>
      <c r="N427" s="364"/>
      <c r="O427" s="364"/>
      <c r="P427" s="216">
        <v>0</v>
      </c>
      <c r="Q427" s="216">
        <v>30</v>
      </c>
      <c r="R427" s="68" t="s">
        <v>638</v>
      </c>
      <c r="S427" s="366"/>
      <c r="T427" s="278"/>
    </row>
    <row r="428" spans="1:20" ht="51">
      <c r="A428" s="192" t="s">
        <v>550</v>
      </c>
      <c r="B428" s="68"/>
      <c r="C428" s="214" t="s">
        <v>589</v>
      </c>
      <c r="D428" s="215">
        <v>44970</v>
      </c>
      <c r="E428" s="192" t="s">
        <v>2302</v>
      </c>
      <c r="F428" s="192" t="s">
        <v>3</v>
      </c>
      <c r="G428" s="192">
        <v>2091992</v>
      </c>
      <c r="H428" s="68"/>
      <c r="I428" s="198" t="s">
        <v>2716</v>
      </c>
      <c r="J428" s="68"/>
      <c r="K428" s="68"/>
      <c r="L428" s="68"/>
      <c r="M428" s="68"/>
      <c r="N428" s="364"/>
      <c r="O428" s="364"/>
      <c r="P428" s="216">
        <v>0</v>
      </c>
      <c r="Q428" s="216">
        <v>500</v>
      </c>
      <c r="R428" s="68" t="s">
        <v>638</v>
      </c>
      <c r="S428" s="366"/>
      <c r="T428" s="278"/>
    </row>
    <row r="429" spans="1:20" ht="51">
      <c r="A429" s="192">
        <v>81</v>
      </c>
      <c r="B429" s="68"/>
      <c r="C429" s="214" t="s">
        <v>49</v>
      </c>
      <c r="D429" s="215">
        <v>44970</v>
      </c>
      <c r="E429" s="192" t="s">
        <v>2303</v>
      </c>
      <c r="F429" s="192" t="s">
        <v>3</v>
      </c>
      <c r="G429" s="192">
        <v>2092025</v>
      </c>
      <c r="H429" s="68"/>
      <c r="I429" s="198" t="s">
        <v>2717</v>
      </c>
      <c r="J429" s="68"/>
      <c r="K429" s="68"/>
      <c r="L429" s="68"/>
      <c r="M429" s="68"/>
      <c r="N429" s="364"/>
      <c r="O429" s="364"/>
      <c r="P429" s="216">
        <v>0</v>
      </c>
      <c r="Q429" s="216">
        <v>25</v>
      </c>
      <c r="R429" s="68" t="s">
        <v>638</v>
      </c>
      <c r="S429" s="366"/>
      <c r="T429" s="278"/>
    </row>
    <row r="430" spans="1:20" ht="51">
      <c r="A430" s="192">
        <v>81</v>
      </c>
      <c r="B430" s="68"/>
      <c r="C430" s="214" t="s">
        <v>49</v>
      </c>
      <c r="D430" s="215">
        <v>44970</v>
      </c>
      <c r="E430" s="192" t="s">
        <v>2304</v>
      </c>
      <c r="F430" s="192" t="s">
        <v>3</v>
      </c>
      <c r="G430" s="192">
        <v>2092026</v>
      </c>
      <c r="H430" s="68"/>
      <c r="I430" s="198" t="s">
        <v>2718</v>
      </c>
      <c r="J430" s="68"/>
      <c r="K430" s="68"/>
      <c r="L430" s="68"/>
      <c r="M430" s="68"/>
      <c r="N430" s="364"/>
      <c r="O430" s="364"/>
      <c r="P430" s="216">
        <v>0</v>
      </c>
      <c r="Q430" s="216">
        <v>25</v>
      </c>
      <c r="R430" s="68" t="s">
        <v>638</v>
      </c>
      <c r="S430" s="366"/>
      <c r="T430" s="278"/>
    </row>
    <row r="431" spans="1:20" ht="63.75">
      <c r="A431" s="192">
        <v>212</v>
      </c>
      <c r="B431" s="68"/>
      <c r="C431" s="214" t="s">
        <v>90</v>
      </c>
      <c r="D431" s="215">
        <v>44970</v>
      </c>
      <c r="E431" s="192" t="s">
        <v>2305</v>
      </c>
      <c r="F431" s="192" t="s">
        <v>3</v>
      </c>
      <c r="G431" s="192">
        <v>2092048</v>
      </c>
      <c r="H431" s="68"/>
      <c r="I431" s="198" t="s">
        <v>2719</v>
      </c>
      <c r="J431" s="68"/>
      <c r="K431" s="68"/>
      <c r="L431" s="68"/>
      <c r="M431" s="68"/>
      <c r="N431" s="364"/>
      <c r="O431" s="364"/>
      <c r="P431" s="216">
        <v>0</v>
      </c>
      <c r="Q431" s="216">
        <v>6073</v>
      </c>
      <c r="R431" s="68" t="s">
        <v>638</v>
      </c>
      <c r="S431" s="366"/>
      <c r="T431" s="278"/>
    </row>
    <row r="432" spans="1:20" ht="76.5">
      <c r="A432" s="192">
        <v>660</v>
      </c>
      <c r="B432" s="68"/>
      <c r="C432" s="214" t="s">
        <v>176</v>
      </c>
      <c r="D432" s="215">
        <v>44970</v>
      </c>
      <c r="E432" s="192" t="s">
        <v>2306</v>
      </c>
      <c r="F432" s="192" t="s">
        <v>3</v>
      </c>
      <c r="G432" s="192">
        <v>2091936</v>
      </c>
      <c r="H432" s="68"/>
      <c r="I432" s="198" t="s">
        <v>2720</v>
      </c>
      <c r="J432" s="68"/>
      <c r="K432" s="68"/>
      <c r="L432" s="68"/>
      <c r="M432" s="68"/>
      <c r="N432" s="364"/>
      <c r="O432" s="364"/>
      <c r="P432" s="216">
        <v>0</v>
      </c>
      <c r="Q432" s="216">
        <v>234.52</v>
      </c>
      <c r="R432" s="68" t="s">
        <v>1488</v>
      </c>
      <c r="S432" s="366"/>
      <c r="T432" s="278"/>
    </row>
    <row r="433" spans="1:20" ht="76.5">
      <c r="A433" s="192">
        <v>905</v>
      </c>
      <c r="B433" s="68"/>
      <c r="C433" s="214" t="s">
        <v>194</v>
      </c>
      <c r="D433" s="215">
        <v>44970</v>
      </c>
      <c r="E433" s="192" t="s">
        <v>2306</v>
      </c>
      <c r="F433" s="192" t="s">
        <v>3</v>
      </c>
      <c r="G433" s="192">
        <v>2091936</v>
      </c>
      <c r="H433" s="68"/>
      <c r="I433" s="198" t="s">
        <v>2720</v>
      </c>
      <c r="J433" s="68"/>
      <c r="K433" s="68"/>
      <c r="L433" s="68"/>
      <c r="M433" s="68"/>
      <c r="N433" s="364"/>
      <c r="O433" s="364"/>
      <c r="P433" s="216">
        <v>0</v>
      </c>
      <c r="Q433" s="216">
        <v>6755.25</v>
      </c>
      <c r="R433" s="68" t="s">
        <v>1488</v>
      </c>
      <c r="S433" s="366"/>
      <c r="T433" s="278"/>
    </row>
    <row r="434" spans="1:20" ht="76.5">
      <c r="A434" s="192">
        <v>660</v>
      </c>
      <c r="B434" s="68"/>
      <c r="C434" s="214" t="s">
        <v>176</v>
      </c>
      <c r="D434" s="215">
        <v>44970</v>
      </c>
      <c r="E434" s="192" t="s">
        <v>2306</v>
      </c>
      <c r="F434" s="192" t="s">
        <v>3</v>
      </c>
      <c r="G434" s="192">
        <v>2091936</v>
      </c>
      <c r="H434" s="68"/>
      <c r="I434" s="198" t="s">
        <v>2720</v>
      </c>
      <c r="J434" s="68"/>
      <c r="K434" s="68"/>
      <c r="L434" s="68"/>
      <c r="M434" s="68"/>
      <c r="N434" s="364"/>
      <c r="O434" s="364"/>
      <c r="P434" s="216">
        <v>0</v>
      </c>
      <c r="Q434" s="216">
        <v>211.05</v>
      </c>
      <c r="R434" s="68" t="s">
        <v>1488</v>
      </c>
      <c r="S434" s="366"/>
      <c r="T434" s="278"/>
    </row>
    <row r="435" spans="1:20" ht="76.5">
      <c r="A435" s="192">
        <v>660</v>
      </c>
      <c r="B435" s="68"/>
      <c r="C435" s="214" t="s">
        <v>176</v>
      </c>
      <c r="D435" s="215">
        <v>44970</v>
      </c>
      <c r="E435" s="192" t="s">
        <v>2306</v>
      </c>
      <c r="F435" s="192" t="s">
        <v>3</v>
      </c>
      <c r="G435" s="192">
        <v>2091936</v>
      </c>
      <c r="H435" s="68"/>
      <c r="I435" s="198" t="s">
        <v>2720</v>
      </c>
      <c r="J435" s="68"/>
      <c r="K435" s="68"/>
      <c r="L435" s="68"/>
      <c r="M435" s="68"/>
      <c r="N435" s="364"/>
      <c r="O435" s="364"/>
      <c r="P435" s="216">
        <v>0</v>
      </c>
      <c r="Q435" s="216">
        <v>405.17</v>
      </c>
      <c r="R435" s="68" t="s">
        <v>1488</v>
      </c>
      <c r="S435" s="366"/>
      <c r="T435" s="278"/>
    </row>
    <row r="436" spans="1:20" ht="76.5">
      <c r="A436" s="192">
        <v>905</v>
      </c>
      <c r="B436" s="68"/>
      <c r="C436" s="214" t="s">
        <v>194</v>
      </c>
      <c r="D436" s="215">
        <v>44970</v>
      </c>
      <c r="E436" s="192" t="s">
        <v>2306</v>
      </c>
      <c r="F436" s="192" t="s">
        <v>3</v>
      </c>
      <c r="G436" s="192">
        <v>2091936</v>
      </c>
      <c r="H436" s="68"/>
      <c r="I436" s="198" t="s">
        <v>2720</v>
      </c>
      <c r="J436" s="68"/>
      <c r="K436" s="68"/>
      <c r="L436" s="68"/>
      <c r="M436" s="68"/>
      <c r="N436" s="364"/>
      <c r="O436" s="364"/>
      <c r="P436" s="216">
        <v>0</v>
      </c>
      <c r="Q436" s="216">
        <v>1438.5</v>
      </c>
      <c r="R436" s="68" t="s">
        <v>1488</v>
      </c>
      <c r="S436" s="366"/>
      <c r="T436" s="278"/>
    </row>
    <row r="437" spans="1:20" ht="76.5">
      <c r="A437" s="192">
        <v>283</v>
      </c>
      <c r="B437" s="68"/>
      <c r="C437" s="214" t="s">
        <v>115</v>
      </c>
      <c r="D437" s="215">
        <v>44970</v>
      </c>
      <c r="E437" s="192" t="s">
        <v>2306</v>
      </c>
      <c r="F437" s="192" t="s">
        <v>3</v>
      </c>
      <c r="G437" s="192">
        <v>2091936</v>
      </c>
      <c r="H437" s="68"/>
      <c r="I437" s="198" t="s">
        <v>2720</v>
      </c>
      <c r="J437" s="68"/>
      <c r="K437" s="68"/>
      <c r="L437" s="68"/>
      <c r="M437" s="68"/>
      <c r="N437" s="364"/>
      <c r="O437" s="364"/>
      <c r="P437" s="216">
        <v>0</v>
      </c>
      <c r="Q437" s="216">
        <v>28315.7</v>
      </c>
      <c r="R437" s="68" t="s">
        <v>1488</v>
      </c>
      <c r="S437" s="366"/>
      <c r="T437" s="278"/>
    </row>
    <row r="438" spans="1:20" ht="76.5">
      <c r="A438" s="192">
        <v>660</v>
      </c>
      <c r="B438" s="68"/>
      <c r="C438" s="214" t="s">
        <v>176</v>
      </c>
      <c r="D438" s="215">
        <v>44970</v>
      </c>
      <c r="E438" s="192" t="s">
        <v>2306</v>
      </c>
      <c r="F438" s="192" t="s">
        <v>3</v>
      </c>
      <c r="G438" s="192">
        <v>2091936</v>
      </c>
      <c r="H438" s="68"/>
      <c r="I438" s="198" t="s">
        <v>2720</v>
      </c>
      <c r="J438" s="68"/>
      <c r="K438" s="68"/>
      <c r="L438" s="68"/>
      <c r="M438" s="68"/>
      <c r="N438" s="364"/>
      <c r="O438" s="364"/>
      <c r="P438" s="216">
        <v>0</v>
      </c>
      <c r="Q438" s="216">
        <v>11498.86</v>
      </c>
      <c r="R438" s="68" t="s">
        <v>1488</v>
      </c>
      <c r="S438" s="366"/>
      <c r="T438" s="278"/>
    </row>
    <row r="439" spans="1:20" ht="76.5">
      <c r="A439" s="192">
        <v>15</v>
      </c>
      <c r="B439" s="68"/>
      <c r="C439" s="214" t="s">
        <v>39</v>
      </c>
      <c r="D439" s="215">
        <v>44970</v>
      </c>
      <c r="E439" s="192" t="s">
        <v>2307</v>
      </c>
      <c r="F439" s="192" t="s">
        <v>3</v>
      </c>
      <c r="G439" s="192">
        <v>2091938</v>
      </c>
      <c r="H439" s="68"/>
      <c r="I439" s="198" t="s">
        <v>2721</v>
      </c>
      <c r="J439" s="68"/>
      <c r="K439" s="68"/>
      <c r="L439" s="68"/>
      <c r="M439" s="68"/>
      <c r="N439" s="364"/>
      <c r="O439" s="364"/>
      <c r="P439" s="216">
        <v>0</v>
      </c>
      <c r="Q439" s="216">
        <v>35132.800000000003</v>
      </c>
      <c r="R439" s="68" t="s">
        <v>1488</v>
      </c>
      <c r="S439" s="366"/>
      <c r="T439" s="278"/>
    </row>
    <row r="440" spans="1:20" ht="76.5">
      <c r="A440" s="192">
        <v>15</v>
      </c>
      <c r="B440" s="68"/>
      <c r="C440" s="214" t="s">
        <v>39</v>
      </c>
      <c r="D440" s="215">
        <v>44970</v>
      </c>
      <c r="E440" s="192" t="s">
        <v>2307</v>
      </c>
      <c r="F440" s="192" t="s">
        <v>3</v>
      </c>
      <c r="G440" s="192">
        <v>2091938</v>
      </c>
      <c r="H440" s="68"/>
      <c r="I440" s="198" t="s">
        <v>2721</v>
      </c>
      <c r="J440" s="68"/>
      <c r="K440" s="68"/>
      <c r="L440" s="68"/>
      <c r="M440" s="68"/>
      <c r="N440" s="364"/>
      <c r="O440" s="364"/>
      <c r="P440" s="216">
        <v>0</v>
      </c>
      <c r="Q440" s="216">
        <v>5329.7999999999884</v>
      </c>
      <c r="R440" s="68" t="s">
        <v>1488</v>
      </c>
      <c r="S440" s="366"/>
      <c r="T440" s="278"/>
    </row>
    <row r="441" spans="1:20" ht="76.5">
      <c r="A441" s="192">
        <v>283</v>
      </c>
      <c r="B441" s="68"/>
      <c r="C441" s="214" t="s">
        <v>115</v>
      </c>
      <c r="D441" s="215">
        <v>44970</v>
      </c>
      <c r="E441" s="192" t="s">
        <v>2307</v>
      </c>
      <c r="F441" s="192" t="s">
        <v>3</v>
      </c>
      <c r="G441" s="192">
        <v>2091938</v>
      </c>
      <c r="H441" s="68"/>
      <c r="I441" s="198" t="s">
        <v>2721</v>
      </c>
      <c r="J441" s="68"/>
      <c r="K441" s="68"/>
      <c r="L441" s="68"/>
      <c r="M441" s="68"/>
      <c r="N441" s="364"/>
      <c r="O441" s="364"/>
      <c r="P441" s="216">
        <v>0</v>
      </c>
      <c r="Q441" s="216">
        <v>80175.509999999995</v>
      </c>
      <c r="R441" s="68" t="s">
        <v>1488</v>
      </c>
      <c r="S441" s="366"/>
      <c r="T441" s="278"/>
    </row>
    <row r="442" spans="1:20" ht="76.5">
      <c r="A442" s="192">
        <v>283</v>
      </c>
      <c r="B442" s="68"/>
      <c r="C442" s="214" t="s">
        <v>115</v>
      </c>
      <c r="D442" s="215">
        <v>44970</v>
      </c>
      <c r="E442" s="192" t="s">
        <v>2307</v>
      </c>
      <c r="F442" s="192" t="s">
        <v>3</v>
      </c>
      <c r="G442" s="192">
        <v>2091938</v>
      </c>
      <c r="H442" s="68"/>
      <c r="I442" s="198" t="s">
        <v>2721</v>
      </c>
      <c r="J442" s="68"/>
      <c r="K442" s="68"/>
      <c r="L442" s="68"/>
      <c r="M442" s="68"/>
      <c r="N442" s="364"/>
      <c r="O442" s="364"/>
      <c r="P442" s="216">
        <v>0</v>
      </c>
      <c r="Q442" s="216">
        <v>16960</v>
      </c>
      <c r="R442" s="68" t="s">
        <v>1488</v>
      </c>
      <c r="S442" s="366"/>
      <c r="T442" s="278"/>
    </row>
    <row r="443" spans="1:20" ht="76.5">
      <c r="A443" s="192">
        <v>283</v>
      </c>
      <c r="B443" s="68"/>
      <c r="C443" s="214" t="s">
        <v>115</v>
      </c>
      <c r="D443" s="215">
        <v>44970</v>
      </c>
      <c r="E443" s="192" t="s">
        <v>2307</v>
      </c>
      <c r="F443" s="192" t="s">
        <v>3</v>
      </c>
      <c r="G443" s="192">
        <v>2091938</v>
      </c>
      <c r="H443" s="68"/>
      <c r="I443" s="198" t="s">
        <v>2721</v>
      </c>
      <c r="J443" s="68"/>
      <c r="K443" s="68"/>
      <c r="L443" s="68"/>
      <c r="M443" s="68"/>
      <c r="N443" s="364"/>
      <c r="O443" s="364"/>
      <c r="P443" s="216">
        <v>0</v>
      </c>
      <c r="Q443" s="216">
        <v>904.32</v>
      </c>
      <c r="R443" s="68" t="s">
        <v>1488</v>
      </c>
      <c r="S443" s="366"/>
      <c r="T443" s="278"/>
    </row>
    <row r="444" spans="1:20" ht="76.5">
      <c r="A444" s="192">
        <v>283</v>
      </c>
      <c r="B444" s="68"/>
      <c r="C444" s="214" t="s">
        <v>115</v>
      </c>
      <c r="D444" s="215">
        <v>44970</v>
      </c>
      <c r="E444" s="192" t="s">
        <v>2307</v>
      </c>
      <c r="F444" s="192" t="s">
        <v>3</v>
      </c>
      <c r="G444" s="192">
        <v>2091938</v>
      </c>
      <c r="H444" s="68"/>
      <c r="I444" s="198" t="s">
        <v>2721</v>
      </c>
      <c r="J444" s="68"/>
      <c r="K444" s="68"/>
      <c r="L444" s="68"/>
      <c r="M444" s="68"/>
      <c r="N444" s="364"/>
      <c r="O444" s="364"/>
      <c r="P444" s="216">
        <v>0</v>
      </c>
      <c r="Q444" s="216">
        <v>24410.35</v>
      </c>
      <c r="R444" s="68" t="s">
        <v>1488</v>
      </c>
      <c r="S444" s="366"/>
      <c r="T444" s="278"/>
    </row>
    <row r="445" spans="1:20" ht="76.5">
      <c r="A445" s="192">
        <v>41</v>
      </c>
      <c r="B445" s="68"/>
      <c r="C445" s="214" t="s">
        <v>44</v>
      </c>
      <c r="D445" s="215">
        <v>44970</v>
      </c>
      <c r="E445" s="192" t="s">
        <v>2307</v>
      </c>
      <c r="F445" s="192" t="s">
        <v>3</v>
      </c>
      <c r="G445" s="192">
        <v>2091938</v>
      </c>
      <c r="H445" s="68"/>
      <c r="I445" s="198" t="s">
        <v>2721</v>
      </c>
      <c r="J445" s="68"/>
      <c r="K445" s="68"/>
      <c r="L445" s="68"/>
      <c r="M445" s="68"/>
      <c r="N445" s="364"/>
      <c r="O445" s="364"/>
      <c r="P445" s="216">
        <v>0</v>
      </c>
      <c r="Q445" s="216">
        <v>16661.54</v>
      </c>
      <c r="R445" s="68" t="s">
        <v>1488</v>
      </c>
      <c r="S445" s="366"/>
      <c r="T445" s="278"/>
    </row>
    <row r="446" spans="1:20" ht="76.5">
      <c r="A446" s="192">
        <v>15</v>
      </c>
      <c r="B446" s="68"/>
      <c r="C446" s="214" t="s">
        <v>39</v>
      </c>
      <c r="D446" s="215">
        <v>44970</v>
      </c>
      <c r="E446" s="192" t="s">
        <v>2307</v>
      </c>
      <c r="F446" s="192" t="s">
        <v>3</v>
      </c>
      <c r="G446" s="192">
        <v>2091938</v>
      </c>
      <c r="H446" s="68"/>
      <c r="I446" s="198" t="s">
        <v>2721</v>
      </c>
      <c r="J446" s="68"/>
      <c r="K446" s="68"/>
      <c r="L446" s="68"/>
      <c r="M446" s="68"/>
      <c r="N446" s="364"/>
      <c r="O446" s="364"/>
      <c r="P446" s="216">
        <v>0</v>
      </c>
      <c r="Q446" s="216">
        <v>20643.68</v>
      </c>
      <c r="R446" s="68" t="s">
        <v>1488</v>
      </c>
      <c r="S446" s="366"/>
      <c r="T446" s="278"/>
    </row>
    <row r="447" spans="1:20" ht="76.5">
      <c r="A447" s="192" t="s">
        <v>541</v>
      </c>
      <c r="B447" s="68"/>
      <c r="C447" s="214" t="s">
        <v>590</v>
      </c>
      <c r="D447" s="215">
        <v>44970</v>
      </c>
      <c r="E447" s="192" t="s">
        <v>2307</v>
      </c>
      <c r="F447" s="192" t="s">
        <v>3</v>
      </c>
      <c r="G447" s="192">
        <v>2091938</v>
      </c>
      <c r="H447" s="68"/>
      <c r="I447" s="198" t="s">
        <v>2721</v>
      </c>
      <c r="J447" s="68"/>
      <c r="K447" s="68"/>
      <c r="L447" s="68"/>
      <c r="M447" s="68"/>
      <c r="N447" s="364"/>
      <c r="O447" s="364"/>
      <c r="P447" s="216">
        <v>0</v>
      </c>
      <c r="Q447" s="216">
        <v>6969.44</v>
      </c>
      <c r="R447" s="68" t="s">
        <v>1488</v>
      </c>
      <c r="S447" s="366"/>
      <c r="T447" s="278"/>
    </row>
    <row r="448" spans="1:20" ht="76.5">
      <c r="A448" s="192">
        <v>153</v>
      </c>
      <c r="B448" s="68"/>
      <c r="C448" s="214" t="s">
        <v>73</v>
      </c>
      <c r="D448" s="215">
        <v>44970</v>
      </c>
      <c r="E448" s="192" t="s">
        <v>2307</v>
      </c>
      <c r="F448" s="192" t="s">
        <v>3</v>
      </c>
      <c r="G448" s="192">
        <v>2091938</v>
      </c>
      <c r="H448" s="68"/>
      <c r="I448" s="198" t="s">
        <v>2721</v>
      </c>
      <c r="J448" s="68"/>
      <c r="K448" s="68"/>
      <c r="L448" s="68"/>
      <c r="M448" s="68"/>
      <c r="N448" s="364"/>
      <c r="O448" s="364"/>
      <c r="P448" s="216">
        <v>0</v>
      </c>
      <c r="Q448" s="216">
        <v>2058.56</v>
      </c>
      <c r="R448" s="68" t="s">
        <v>1488</v>
      </c>
      <c r="S448" s="366"/>
      <c r="T448" s="278"/>
    </row>
    <row r="449" spans="1:20" ht="76.5">
      <c r="A449" s="192">
        <v>15</v>
      </c>
      <c r="B449" s="68"/>
      <c r="C449" s="214" t="s">
        <v>39</v>
      </c>
      <c r="D449" s="215">
        <v>44970</v>
      </c>
      <c r="E449" s="192" t="s">
        <v>2307</v>
      </c>
      <c r="F449" s="192" t="s">
        <v>3</v>
      </c>
      <c r="G449" s="192">
        <v>2091938</v>
      </c>
      <c r="H449" s="68"/>
      <c r="I449" s="198" t="s">
        <v>2721</v>
      </c>
      <c r="J449" s="68"/>
      <c r="K449" s="68"/>
      <c r="L449" s="68"/>
      <c r="M449" s="68"/>
      <c r="N449" s="364"/>
      <c r="O449" s="364"/>
      <c r="P449" s="216">
        <v>0</v>
      </c>
      <c r="Q449" s="216">
        <v>5281.34</v>
      </c>
      <c r="R449" s="68" t="s">
        <v>1488</v>
      </c>
      <c r="S449" s="366"/>
      <c r="T449" s="278"/>
    </row>
    <row r="450" spans="1:20" ht="76.5">
      <c r="A450" s="192">
        <v>41</v>
      </c>
      <c r="B450" s="68"/>
      <c r="C450" s="214" t="s">
        <v>44</v>
      </c>
      <c r="D450" s="215">
        <v>44970</v>
      </c>
      <c r="E450" s="192" t="s">
        <v>2307</v>
      </c>
      <c r="F450" s="192" t="s">
        <v>3</v>
      </c>
      <c r="G450" s="192">
        <v>2091938</v>
      </c>
      <c r="H450" s="68"/>
      <c r="I450" s="198" t="s">
        <v>2721</v>
      </c>
      <c r="J450" s="68"/>
      <c r="K450" s="68"/>
      <c r="L450" s="68"/>
      <c r="M450" s="68"/>
      <c r="N450" s="364"/>
      <c r="O450" s="364"/>
      <c r="P450" s="216">
        <v>0</v>
      </c>
      <c r="Q450" s="216">
        <v>7325.87</v>
      </c>
      <c r="R450" s="68" t="s">
        <v>1488</v>
      </c>
      <c r="S450" s="366"/>
      <c r="T450" s="278"/>
    </row>
    <row r="451" spans="1:20" ht="76.5">
      <c r="A451" s="192" t="s">
        <v>541</v>
      </c>
      <c r="B451" s="68"/>
      <c r="C451" s="214" t="s">
        <v>590</v>
      </c>
      <c r="D451" s="215">
        <v>44970</v>
      </c>
      <c r="E451" s="192" t="s">
        <v>2307</v>
      </c>
      <c r="F451" s="192" t="s">
        <v>3</v>
      </c>
      <c r="G451" s="192">
        <v>2091938</v>
      </c>
      <c r="H451" s="68"/>
      <c r="I451" s="198" t="s">
        <v>2721</v>
      </c>
      <c r="J451" s="68"/>
      <c r="K451" s="68"/>
      <c r="L451" s="68"/>
      <c r="M451" s="68"/>
      <c r="N451" s="364"/>
      <c r="O451" s="364"/>
      <c r="P451" s="216">
        <v>0</v>
      </c>
      <c r="Q451" s="216">
        <v>10626.03</v>
      </c>
      <c r="R451" s="68" t="s">
        <v>1488</v>
      </c>
      <c r="S451" s="366"/>
      <c r="T451" s="278"/>
    </row>
    <row r="452" spans="1:20" ht="76.5">
      <c r="A452" s="192" t="s">
        <v>541</v>
      </c>
      <c r="B452" s="68"/>
      <c r="C452" s="214" t="s">
        <v>590</v>
      </c>
      <c r="D452" s="215">
        <v>44970</v>
      </c>
      <c r="E452" s="192" t="s">
        <v>2307</v>
      </c>
      <c r="F452" s="192" t="s">
        <v>3</v>
      </c>
      <c r="G452" s="192">
        <v>2091938</v>
      </c>
      <c r="H452" s="68"/>
      <c r="I452" s="198" t="s">
        <v>2721</v>
      </c>
      <c r="J452" s="68"/>
      <c r="K452" s="68"/>
      <c r="L452" s="68"/>
      <c r="M452" s="68"/>
      <c r="N452" s="364"/>
      <c r="O452" s="364"/>
      <c r="P452" s="216">
        <v>0</v>
      </c>
      <c r="Q452" s="216">
        <v>1136</v>
      </c>
      <c r="R452" s="68" t="s">
        <v>1488</v>
      </c>
      <c r="S452" s="366"/>
      <c r="T452" s="278"/>
    </row>
    <row r="453" spans="1:20" ht="76.5">
      <c r="A453" s="192">
        <v>15</v>
      </c>
      <c r="B453" s="68"/>
      <c r="C453" s="214" t="s">
        <v>39</v>
      </c>
      <c r="D453" s="215">
        <v>44970</v>
      </c>
      <c r="E453" s="192" t="s">
        <v>2307</v>
      </c>
      <c r="F453" s="192" t="s">
        <v>3</v>
      </c>
      <c r="G453" s="192">
        <v>2091938</v>
      </c>
      <c r="H453" s="68"/>
      <c r="I453" s="198" t="s">
        <v>2721</v>
      </c>
      <c r="J453" s="68"/>
      <c r="K453" s="68"/>
      <c r="L453" s="68"/>
      <c r="M453" s="68"/>
      <c r="N453" s="364"/>
      <c r="O453" s="364"/>
      <c r="P453" s="216">
        <v>0</v>
      </c>
      <c r="Q453" s="216">
        <v>48305.39</v>
      </c>
      <c r="R453" s="68" t="s">
        <v>1488</v>
      </c>
      <c r="S453" s="366"/>
      <c r="T453" s="278"/>
    </row>
    <row r="454" spans="1:20" ht="76.5">
      <c r="A454" s="192">
        <v>41</v>
      </c>
      <c r="B454" s="68"/>
      <c r="C454" s="214" t="s">
        <v>44</v>
      </c>
      <c r="D454" s="215">
        <v>44970</v>
      </c>
      <c r="E454" s="192" t="s">
        <v>2307</v>
      </c>
      <c r="F454" s="192" t="s">
        <v>3</v>
      </c>
      <c r="G454" s="192">
        <v>2091938</v>
      </c>
      <c r="H454" s="68"/>
      <c r="I454" s="198" t="s">
        <v>2721</v>
      </c>
      <c r="J454" s="68"/>
      <c r="K454" s="68"/>
      <c r="L454" s="68"/>
      <c r="M454" s="68"/>
      <c r="N454" s="364"/>
      <c r="O454" s="364"/>
      <c r="P454" s="216">
        <v>0</v>
      </c>
      <c r="Q454" s="216">
        <v>963.32</v>
      </c>
      <c r="R454" s="68" t="s">
        <v>1488</v>
      </c>
      <c r="S454" s="366"/>
      <c r="T454" s="278"/>
    </row>
    <row r="455" spans="1:20" ht="76.5">
      <c r="A455" s="192">
        <v>266</v>
      </c>
      <c r="B455" s="68"/>
      <c r="C455" s="214" t="s">
        <v>1269</v>
      </c>
      <c r="D455" s="215">
        <v>44970</v>
      </c>
      <c r="E455" s="192" t="s">
        <v>2307</v>
      </c>
      <c r="F455" s="192" t="s">
        <v>3</v>
      </c>
      <c r="G455" s="192">
        <v>2091938</v>
      </c>
      <c r="H455" s="68"/>
      <c r="I455" s="198" t="s">
        <v>2721</v>
      </c>
      <c r="J455" s="68"/>
      <c r="K455" s="68"/>
      <c r="L455" s="68"/>
      <c r="M455" s="68"/>
      <c r="N455" s="364"/>
      <c r="O455" s="364"/>
      <c r="P455" s="216">
        <v>0</v>
      </c>
      <c r="Q455" s="216">
        <v>208056.32000000001</v>
      </c>
      <c r="R455" s="68" t="s">
        <v>1488</v>
      </c>
      <c r="S455" s="366"/>
      <c r="T455" s="278"/>
    </row>
    <row r="456" spans="1:20" ht="76.5">
      <c r="A456" s="192">
        <v>266</v>
      </c>
      <c r="B456" s="68"/>
      <c r="C456" s="214" t="s">
        <v>1269</v>
      </c>
      <c r="D456" s="215">
        <v>44970</v>
      </c>
      <c r="E456" s="192" t="s">
        <v>2307</v>
      </c>
      <c r="F456" s="192" t="s">
        <v>3</v>
      </c>
      <c r="G456" s="192">
        <v>2091938</v>
      </c>
      <c r="H456" s="68"/>
      <c r="I456" s="198" t="s">
        <v>2721</v>
      </c>
      <c r="J456" s="68"/>
      <c r="K456" s="68"/>
      <c r="L456" s="68"/>
      <c r="M456" s="68"/>
      <c r="N456" s="364"/>
      <c r="O456" s="364"/>
      <c r="P456" s="216">
        <v>0</v>
      </c>
      <c r="Q456" s="216">
        <v>301199.24</v>
      </c>
      <c r="R456" s="68" t="s">
        <v>1488</v>
      </c>
      <c r="S456" s="366"/>
      <c r="T456" s="278"/>
    </row>
    <row r="457" spans="1:20" ht="76.5">
      <c r="A457" s="192">
        <v>660</v>
      </c>
      <c r="B457" s="68"/>
      <c r="C457" s="214" t="s">
        <v>176</v>
      </c>
      <c r="D457" s="215">
        <v>44970</v>
      </c>
      <c r="E457" s="192" t="s">
        <v>2308</v>
      </c>
      <c r="F457" s="192" t="s">
        <v>3</v>
      </c>
      <c r="G457" s="192">
        <v>2091941</v>
      </c>
      <c r="H457" s="68"/>
      <c r="I457" s="198" t="s">
        <v>2722</v>
      </c>
      <c r="J457" s="68"/>
      <c r="K457" s="68"/>
      <c r="L457" s="68"/>
      <c r="M457" s="68"/>
      <c r="N457" s="364"/>
      <c r="O457" s="364"/>
      <c r="P457" s="216">
        <v>0</v>
      </c>
      <c r="Q457" s="216">
        <v>37303.730000000003</v>
      </c>
      <c r="R457" s="68" t="s">
        <v>1488</v>
      </c>
      <c r="S457" s="366"/>
      <c r="T457" s="278"/>
    </row>
    <row r="458" spans="1:20" ht="76.5">
      <c r="A458" s="192">
        <v>660</v>
      </c>
      <c r="B458" s="68"/>
      <c r="C458" s="214" t="s">
        <v>176</v>
      </c>
      <c r="D458" s="215">
        <v>44970</v>
      </c>
      <c r="E458" s="192" t="s">
        <v>2308</v>
      </c>
      <c r="F458" s="192" t="s">
        <v>3</v>
      </c>
      <c r="G458" s="192">
        <v>2091941</v>
      </c>
      <c r="H458" s="68"/>
      <c r="I458" s="198" t="s">
        <v>2722</v>
      </c>
      <c r="J458" s="68"/>
      <c r="K458" s="68"/>
      <c r="L458" s="68"/>
      <c r="M458" s="68"/>
      <c r="N458" s="364"/>
      <c r="O458" s="364"/>
      <c r="P458" s="216">
        <v>0</v>
      </c>
      <c r="Q458" s="216">
        <v>38378.050000000003</v>
      </c>
      <c r="R458" s="68" t="s">
        <v>1488</v>
      </c>
      <c r="S458" s="366"/>
      <c r="T458" s="278"/>
    </row>
    <row r="459" spans="1:20" ht="76.5">
      <c r="A459" s="192">
        <v>512</v>
      </c>
      <c r="B459" s="68"/>
      <c r="C459" s="214" t="s">
        <v>693</v>
      </c>
      <c r="D459" s="215">
        <v>44970</v>
      </c>
      <c r="E459" s="192" t="s">
        <v>2308</v>
      </c>
      <c r="F459" s="192" t="s">
        <v>3</v>
      </c>
      <c r="G459" s="192">
        <v>2091941</v>
      </c>
      <c r="H459" s="68"/>
      <c r="I459" s="198" t="s">
        <v>2722</v>
      </c>
      <c r="J459" s="68"/>
      <c r="K459" s="68"/>
      <c r="L459" s="68"/>
      <c r="M459" s="68"/>
      <c r="N459" s="364"/>
      <c r="O459" s="364"/>
      <c r="P459" s="216">
        <v>0</v>
      </c>
      <c r="Q459" s="216">
        <v>22499.53</v>
      </c>
      <c r="R459" s="68" t="s">
        <v>1488</v>
      </c>
      <c r="S459" s="366"/>
      <c r="T459" s="278"/>
    </row>
    <row r="460" spans="1:20" ht="76.5">
      <c r="A460" s="192">
        <v>512</v>
      </c>
      <c r="B460" s="68"/>
      <c r="C460" s="214" t="s">
        <v>693</v>
      </c>
      <c r="D460" s="215">
        <v>44970</v>
      </c>
      <c r="E460" s="192" t="s">
        <v>2308</v>
      </c>
      <c r="F460" s="192" t="s">
        <v>3</v>
      </c>
      <c r="G460" s="192">
        <v>2091941</v>
      </c>
      <c r="H460" s="68"/>
      <c r="I460" s="198" t="s">
        <v>2722</v>
      </c>
      <c r="J460" s="68"/>
      <c r="K460" s="68"/>
      <c r="L460" s="68"/>
      <c r="M460" s="68"/>
      <c r="N460" s="364"/>
      <c r="O460" s="364"/>
      <c r="P460" s="216">
        <v>0</v>
      </c>
      <c r="Q460" s="216">
        <v>13651.8</v>
      </c>
      <c r="R460" s="68" t="s">
        <v>1488</v>
      </c>
      <c r="S460" s="366"/>
      <c r="T460" s="278"/>
    </row>
    <row r="461" spans="1:20" ht="76.5">
      <c r="A461" s="192">
        <v>660</v>
      </c>
      <c r="B461" s="68"/>
      <c r="C461" s="214" t="s">
        <v>176</v>
      </c>
      <c r="D461" s="215">
        <v>44970</v>
      </c>
      <c r="E461" s="192" t="s">
        <v>2308</v>
      </c>
      <c r="F461" s="192" t="s">
        <v>3</v>
      </c>
      <c r="G461" s="192">
        <v>2091941</v>
      </c>
      <c r="H461" s="68"/>
      <c r="I461" s="198" t="s">
        <v>2722</v>
      </c>
      <c r="J461" s="68"/>
      <c r="K461" s="68"/>
      <c r="L461" s="68"/>
      <c r="M461" s="68"/>
      <c r="N461" s="364"/>
      <c r="O461" s="364"/>
      <c r="P461" s="216">
        <v>0</v>
      </c>
      <c r="Q461" s="216">
        <v>20793.78</v>
      </c>
      <c r="R461" s="68" t="s">
        <v>1488</v>
      </c>
      <c r="S461" s="366"/>
      <c r="T461" s="278"/>
    </row>
    <row r="462" spans="1:20" ht="76.5">
      <c r="A462" s="192">
        <v>660</v>
      </c>
      <c r="B462" s="68"/>
      <c r="C462" s="214" t="s">
        <v>176</v>
      </c>
      <c r="D462" s="215">
        <v>44970</v>
      </c>
      <c r="E462" s="192" t="s">
        <v>2308</v>
      </c>
      <c r="F462" s="192" t="s">
        <v>3</v>
      </c>
      <c r="G462" s="192">
        <v>2091941</v>
      </c>
      <c r="H462" s="68"/>
      <c r="I462" s="198" t="s">
        <v>2722</v>
      </c>
      <c r="J462" s="68"/>
      <c r="K462" s="68"/>
      <c r="L462" s="68"/>
      <c r="M462" s="68"/>
      <c r="N462" s="364"/>
      <c r="O462" s="364"/>
      <c r="P462" s="216">
        <v>0</v>
      </c>
      <c r="Q462" s="216">
        <v>15898.73</v>
      </c>
      <c r="R462" s="68" t="s">
        <v>1488</v>
      </c>
      <c r="S462" s="366"/>
      <c r="T462" s="278"/>
    </row>
    <row r="463" spans="1:20" ht="76.5">
      <c r="A463" s="192">
        <v>660</v>
      </c>
      <c r="B463" s="68"/>
      <c r="C463" s="214" t="s">
        <v>176</v>
      </c>
      <c r="D463" s="215">
        <v>44970</v>
      </c>
      <c r="E463" s="192" t="s">
        <v>2308</v>
      </c>
      <c r="F463" s="192" t="s">
        <v>3</v>
      </c>
      <c r="G463" s="192">
        <v>2091941</v>
      </c>
      <c r="H463" s="68"/>
      <c r="I463" s="198" t="s">
        <v>2722</v>
      </c>
      <c r="J463" s="68"/>
      <c r="K463" s="68"/>
      <c r="L463" s="68"/>
      <c r="M463" s="68"/>
      <c r="N463" s="364"/>
      <c r="O463" s="364"/>
      <c r="P463" s="216">
        <v>0</v>
      </c>
      <c r="Q463" s="216">
        <v>9003.61</v>
      </c>
      <c r="R463" s="68" t="s">
        <v>1488</v>
      </c>
      <c r="S463" s="366"/>
      <c r="T463" s="278"/>
    </row>
    <row r="464" spans="1:20" ht="76.5">
      <c r="A464" s="192">
        <v>20</v>
      </c>
      <c r="B464" s="68"/>
      <c r="C464" s="214" t="s">
        <v>41</v>
      </c>
      <c r="D464" s="215">
        <v>44970</v>
      </c>
      <c r="E464" s="192" t="s">
        <v>2308</v>
      </c>
      <c r="F464" s="192" t="s">
        <v>3</v>
      </c>
      <c r="G464" s="192">
        <v>2091941</v>
      </c>
      <c r="H464" s="68"/>
      <c r="I464" s="198" t="s">
        <v>2722</v>
      </c>
      <c r="J464" s="68"/>
      <c r="K464" s="68"/>
      <c r="L464" s="68"/>
      <c r="M464" s="68"/>
      <c r="N464" s="364"/>
      <c r="O464" s="364"/>
      <c r="P464" s="216">
        <v>0</v>
      </c>
      <c r="Q464" s="216">
        <v>58241.71</v>
      </c>
      <c r="R464" s="68" t="s">
        <v>1488</v>
      </c>
      <c r="S464" s="366"/>
      <c r="T464" s="278"/>
    </row>
    <row r="465" spans="1:20" ht="51">
      <c r="A465" s="192">
        <v>224</v>
      </c>
      <c r="B465" s="68"/>
      <c r="C465" s="214" t="s">
        <v>95</v>
      </c>
      <c r="D465" s="215">
        <v>44970</v>
      </c>
      <c r="E465" s="192" t="s">
        <v>2309</v>
      </c>
      <c r="F465" s="192" t="s">
        <v>3</v>
      </c>
      <c r="G465" s="192">
        <v>2091946</v>
      </c>
      <c r="H465" s="68"/>
      <c r="I465" s="198" t="s">
        <v>2723</v>
      </c>
      <c r="J465" s="68"/>
      <c r="K465" s="68"/>
      <c r="L465" s="68"/>
      <c r="M465" s="68"/>
      <c r="N465" s="364"/>
      <c r="O465" s="364"/>
      <c r="P465" s="216">
        <v>0</v>
      </c>
      <c r="Q465" s="216">
        <v>500000</v>
      </c>
      <c r="R465" s="68" t="s">
        <v>638</v>
      </c>
      <c r="S465" s="366"/>
      <c r="T465" s="278"/>
    </row>
    <row r="466" spans="1:20" ht="63.75">
      <c r="A466" s="192">
        <v>382</v>
      </c>
      <c r="B466" s="68"/>
      <c r="C466" s="214" t="s">
        <v>1245</v>
      </c>
      <c r="D466" s="215">
        <v>44971</v>
      </c>
      <c r="E466" s="192" t="s">
        <v>2310</v>
      </c>
      <c r="F466" s="192" t="s">
        <v>3</v>
      </c>
      <c r="G466" s="192">
        <v>2092323</v>
      </c>
      <c r="H466" s="68"/>
      <c r="I466" s="198" t="s">
        <v>2724</v>
      </c>
      <c r="J466" s="68"/>
      <c r="K466" s="68"/>
      <c r="L466" s="68"/>
      <c r="M466" s="68"/>
      <c r="N466" s="364"/>
      <c r="O466" s="364"/>
      <c r="P466" s="216">
        <v>0</v>
      </c>
      <c r="Q466" s="216">
        <v>185.5</v>
      </c>
      <c r="R466" s="68" t="s">
        <v>638</v>
      </c>
      <c r="S466" s="366"/>
      <c r="T466" s="278"/>
    </row>
    <row r="467" spans="1:20" ht="63.75">
      <c r="A467" s="192">
        <v>382</v>
      </c>
      <c r="B467" s="68"/>
      <c r="C467" s="214" t="s">
        <v>1245</v>
      </c>
      <c r="D467" s="215">
        <v>44971</v>
      </c>
      <c r="E467" s="192" t="s">
        <v>2311</v>
      </c>
      <c r="F467" s="192" t="s">
        <v>3</v>
      </c>
      <c r="G467" s="192">
        <v>2092326</v>
      </c>
      <c r="H467" s="68"/>
      <c r="I467" s="198" t="s">
        <v>2725</v>
      </c>
      <c r="J467" s="68"/>
      <c r="K467" s="68"/>
      <c r="L467" s="68"/>
      <c r="M467" s="68"/>
      <c r="N467" s="364"/>
      <c r="O467" s="364"/>
      <c r="P467" s="216">
        <v>0</v>
      </c>
      <c r="Q467" s="216">
        <v>60</v>
      </c>
      <c r="R467" s="68" t="s">
        <v>638</v>
      </c>
      <c r="S467" s="366"/>
      <c r="T467" s="278"/>
    </row>
    <row r="468" spans="1:20" ht="63.75">
      <c r="A468" s="192">
        <v>382</v>
      </c>
      <c r="B468" s="68"/>
      <c r="C468" s="214" t="s">
        <v>1245</v>
      </c>
      <c r="D468" s="215">
        <v>44971</v>
      </c>
      <c r="E468" s="192" t="s">
        <v>2312</v>
      </c>
      <c r="F468" s="192" t="s">
        <v>3</v>
      </c>
      <c r="G468" s="192">
        <v>2092328</v>
      </c>
      <c r="H468" s="68"/>
      <c r="I468" s="198" t="s">
        <v>2724</v>
      </c>
      <c r="J468" s="68"/>
      <c r="K468" s="68"/>
      <c r="L468" s="68"/>
      <c r="M468" s="68"/>
      <c r="N468" s="364"/>
      <c r="O468" s="364"/>
      <c r="P468" s="216">
        <v>0</v>
      </c>
      <c r="Q468" s="216">
        <v>101</v>
      </c>
      <c r="R468" s="68" t="s">
        <v>638</v>
      </c>
      <c r="S468" s="366"/>
      <c r="T468" s="278"/>
    </row>
    <row r="469" spans="1:20" ht="38.25">
      <c r="A469" s="192">
        <v>213</v>
      </c>
      <c r="B469" s="68"/>
      <c r="C469" s="214" t="s">
        <v>91</v>
      </c>
      <c r="D469" s="215">
        <v>44971</v>
      </c>
      <c r="E469" s="192" t="s">
        <v>2313</v>
      </c>
      <c r="F469" s="192" t="s">
        <v>3</v>
      </c>
      <c r="G469" s="192">
        <v>2092335</v>
      </c>
      <c r="H469" s="68"/>
      <c r="I469" s="198" t="s">
        <v>2726</v>
      </c>
      <c r="J469" s="68"/>
      <c r="K469" s="68"/>
      <c r="L469" s="68"/>
      <c r="M469" s="68"/>
      <c r="N469" s="364"/>
      <c r="O469" s="364"/>
      <c r="P469" s="216">
        <v>0</v>
      </c>
      <c r="Q469" s="216">
        <v>200</v>
      </c>
      <c r="R469" s="68" t="s">
        <v>638</v>
      </c>
      <c r="S469" s="366"/>
      <c r="T469" s="278"/>
    </row>
    <row r="470" spans="1:20" ht="38.25">
      <c r="A470" s="192">
        <v>213</v>
      </c>
      <c r="B470" s="68"/>
      <c r="C470" s="214" t="s">
        <v>91</v>
      </c>
      <c r="D470" s="215">
        <v>44971</v>
      </c>
      <c r="E470" s="192" t="s">
        <v>2314</v>
      </c>
      <c r="F470" s="192" t="s">
        <v>3</v>
      </c>
      <c r="G470" s="192">
        <v>2092338</v>
      </c>
      <c r="H470" s="68"/>
      <c r="I470" s="198" t="s">
        <v>2727</v>
      </c>
      <c r="J470" s="68"/>
      <c r="K470" s="68"/>
      <c r="L470" s="68"/>
      <c r="M470" s="68"/>
      <c r="N470" s="364"/>
      <c r="O470" s="364"/>
      <c r="P470" s="216">
        <v>0</v>
      </c>
      <c r="Q470" s="216">
        <v>80</v>
      </c>
      <c r="R470" s="68" t="s">
        <v>638</v>
      </c>
      <c r="S470" s="366"/>
      <c r="T470" s="278"/>
    </row>
    <row r="471" spans="1:20" ht="51">
      <c r="A471" s="192">
        <v>595</v>
      </c>
      <c r="B471" s="68"/>
      <c r="C471" s="214" t="s">
        <v>611</v>
      </c>
      <c r="D471" s="215">
        <v>44971</v>
      </c>
      <c r="E471" s="192" t="s">
        <v>2315</v>
      </c>
      <c r="F471" s="192" t="s">
        <v>3</v>
      </c>
      <c r="G471" s="192">
        <v>2092346</v>
      </c>
      <c r="H471" s="68"/>
      <c r="I471" s="198" t="s">
        <v>2728</v>
      </c>
      <c r="J471" s="68"/>
      <c r="K471" s="68"/>
      <c r="L471" s="68"/>
      <c r="M471" s="68"/>
      <c r="N471" s="364"/>
      <c r="O471" s="364"/>
      <c r="P471" s="216">
        <v>0</v>
      </c>
      <c r="Q471" s="216">
        <v>232.5</v>
      </c>
      <c r="R471" s="68" t="s">
        <v>638</v>
      </c>
      <c r="S471" s="366"/>
      <c r="T471" s="278"/>
    </row>
    <row r="472" spans="1:20" ht="51">
      <c r="A472" s="192">
        <v>595</v>
      </c>
      <c r="B472" s="68"/>
      <c r="C472" s="214" t="s">
        <v>611</v>
      </c>
      <c r="D472" s="215">
        <v>44971</v>
      </c>
      <c r="E472" s="192" t="s">
        <v>2316</v>
      </c>
      <c r="F472" s="192" t="s">
        <v>3</v>
      </c>
      <c r="G472" s="192">
        <v>2092348</v>
      </c>
      <c r="H472" s="68"/>
      <c r="I472" s="198" t="s">
        <v>2729</v>
      </c>
      <c r="J472" s="68"/>
      <c r="K472" s="68"/>
      <c r="L472" s="68"/>
      <c r="M472" s="68"/>
      <c r="N472" s="364"/>
      <c r="O472" s="364"/>
      <c r="P472" s="216">
        <v>0</v>
      </c>
      <c r="Q472" s="216">
        <v>232.5</v>
      </c>
      <c r="R472" s="68" t="s">
        <v>638</v>
      </c>
      <c r="S472" s="366"/>
      <c r="T472" s="278"/>
    </row>
    <row r="473" spans="1:20" ht="89.25">
      <c r="A473" s="192">
        <v>587</v>
      </c>
      <c r="B473" s="68"/>
      <c r="C473" s="214" t="s">
        <v>673</v>
      </c>
      <c r="D473" s="215">
        <v>44971</v>
      </c>
      <c r="E473" s="192" t="s">
        <v>2317</v>
      </c>
      <c r="F473" s="192" t="s">
        <v>3</v>
      </c>
      <c r="G473" s="192">
        <v>2092404</v>
      </c>
      <c r="H473" s="68"/>
      <c r="I473" s="198" t="s">
        <v>2730</v>
      </c>
      <c r="J473" s="68"/>
      <c r="K473" s="68"/>
      <c r="L473" s="68"/>
      <c r="M473" s="68"/>
      <c r="N473" s="364"/>
      <c r="O473" s="364"/>
      <c r="P473" s="216">
        <v>0</v>
      </c>
      <c r="Q473" s="216">
        <v>4.0999999999999996</v>
      </c>
      <c r="R473" s="68" t="s">
        <v>638</v>
      </c>
      <c r="S473" s="366"/>
      <c r="T473" s="278"/>
    </row>
    <row r="474" spans="1:20" ht="89.25">
      <c r="A474" s="192">
        <v>587</v>
      </c>
      <c r="B474" s="68"/>
      <c r="C474" s="214" t="s">
        <v>673</v>
      </c>
      <c r="D474" s="215">
        <v>44971</v>
      </c>
      <c r="E474" s="192" t="s">
        <v>2318</v>
      </c>
      <c r="F474" s="192" t="s">
        <v>3</v>
      </c>
      <c r="G474" s="192">
        <v>2092409</v>
      </c>
      <c r="H474" s="68"/>
      <c r="I474" s="198" t="s">
        <v>2731</v>
      </c>
      <c r="J474" s="68"/>
      <c r="K474" s="68"/>
      <c r="L474" s="68"/>
      <c r="M474" s="68"/>
      <c r="N474" s="364"/>
      <c r="O474" s="364"/>
      <c r="P474" s="216">
        <v>0</v>
      </c>
      <c r="Q474" s="216">
        <v>1596</v>
      </c>
      <c r="R474" s="68" t="s">
        <v>638</v>
      </c>
      <c r="S474" s="366"/>
      <c r="T474" s="278"/>
    </row>
    <row r="475" spans="1:20" ht="51">
      <c r="A475" s="192" t="s">
        <v>550</v>
      </c>
      <c r="B475" s="68"/>
      <c r="C475" s="214" t="s">
        <v>589</v>
      </c>
      <c r="D475" s="215">
        <v>44971</v>
      </c>
      <c r="E475" s="192" t="s">
        <v>2319</v>
      </c>
      <c r="F475" s="192" t="s">
        <v>3</v>
      </c>
      <c r="G475" s="192">
        <v>2092299</v>
      </c>
      <c r="H475" s="68"/>
      <c r="I475" s="198" t="s">
        <v>2732</v>
      </c>
      <c r="J475" s="68"/>
      <c r="K475" s="68"/>
      <c r="L475" s="68"/>
      <c r="M475" s="68"/>
      <c r="N475" s="364"/>
      <c r="O475" s="364"/>
      <c r="P475" s="216">
        <v>0</v>
      </c>
      <c r="Q475" s="216">
        <v>5531</v>
      </c>
      <c r="R475" s="68" t="s">
        <v>638</v>
      </c>
      <c r="S475" s="366"/>
      <c r="T475" s="278"/>
    </row>
    <row r="476" spans="1:20" ht="51">
      <c r="A476" s="192">
        <v>81</v>
      </c>
      <c r="B476" s="68"/>
      <c r="C476" s="214" t="s">
        <v>49</v>
      </c>
      <c r="D476" s="215">
        <v>44972</v>
      </c>
      <c r="E476" s="192" t="s">
        <v>2320</v>
      </c>
      <c r="F476" s="192" t="s">
        <v>3</v>
      </c>
      <c r="G476" s="192">
        <v>2092668</v>
      </c>
      <c r="H476" s="68"/>
      <c r="I476" s="198" t="s">
        <v>2733</v>
      </c>
      <c r="J476" s="68"/>
      <c r="K476" s="68"/>
      <c r="L476" s="68"/>
      <c r="M476" s="68"/>
      <c r="N476" s="364"/>
      <c r="O476" s="364"/>
      <c r="P476" s="216">
        <v>0</v>
      </c>
      <c r="Q476" s="216">
        <v>25</v>
      </c>
      <c r="R476" s="68" t="s">
        <v>638</v>
      </c>
      <c r="S476" s="366"/>
      <c r="T476" s="278"/>
    </row>
    <row r="477" spans="1:20" ht="51">
      <c r="A477" s="192" t="s">
        <v>550</v>
      </c>
      <c r="B477" s="68"/>
      <c r="C477" s="214" t="s">
        <v>589</v>
      </c>
      <c r="D477" s="215">
        <v>44972</v>
      </c>
      <c r="E477" s="192" t="s">
        <v>2321</v>
      </c>
      <c r="F477" s="192" t="s">
        <v>3</v>
      </c>
      <c r="G477" s="192">
        <v>2092682</v>
      </c>
      <c r="H477" s="68"/>
      <c r="I477" s="198" t="s">
        <v>2734</v>
      </c>
      <c r="J477" s="68"/>
      <c r="K477" s="68"/>
      <c r="L477" s="68"/>
      <c r="M477" s="68"/>
      <c r="N477" s="364"/>
      <c r="O477" s="364"/>
      <c r="P477" s="216">
        <v>0</v>
      </c>
      <c r="Q477" s="216">
        <v>48314.87</v>
      </c>
      <c r="R477" s="68" t="s">
        <v>638</v>
      </c>
      <c r="S477" s="366"/>
      <c r="T477" s="278"/>
    </row>
    <row r="478" spans="1:20" ht="38.25">
      <c r="A478" s="192">
        <v>46</v>
      </c>
      <c r="B478" s="68"/>
      <c r="C478" s="214" t="s">
        <v>1380</v>
      </c>
      <c r="D478" s="215">
        <v>44972</v>
      </c>
      <c r="E478" s="192" t="s">
        <v>2322</v>
      </c>
      <c r="F478" s="192" t="s">
        <v>3</v>
      </c>
      <c r="G478" s="192">
        <v>2092708</v>
      </c>
      <c r="H478" s="68"/>
      <c r="I478" s="198" t="s">
        <v>2736</v>
      </c>
      <c r="J478" s="68"/>
      <c r="K478" s="68"/>
      <c r="L478" s="68"/>
      <c r="M478" s="68"/>
      <c r="N478" s="364"/>
      <c r="O478" s="364"/>
      <c r="P478" s="216">
        <v>0</v>
      </c>
      <c r="Q478" s="216">
        <v>1965.2</v>
      </c>
      <c r="R478" s="68" t="s">
        <v>638</v>
      </c>
      <c r="S478" s="366"/>
      <c r="T478" s="278"/>
    </row>
    <row r="479" spans="1:20" ht="51">
      <c r="A479" s="192" t="s">
        <v>550</v>
      </c>
      <c r="B479" s="68"/>
      <c r="C479" s="214" t="s">
        <v>589</v>
      </c>
      <c r="D479" s="215">
        <v>44972</v>
      </c>
      <c r="E479" s="192" t="s">
        <v>2323</v>
      </c>
      <c r="F479" s="192" t="s">
        <v>3</v>
      </c>
      <c r="G479" s="192">
        <v>2092730</v>
      </c>
      <c r="H479" s="68"/>
      <c r="I479" s="198" t="s">
        <v>2737</v>
      </c>
      <c r="J479" s="68"/>
      <c r="K479" s="68"/>
      <c r="L479" s="68"/>
      <c r="M479" s="68"/>
      <c r="N479" s="364"/>
      <c r="O479" s="364"/>
      <c r="P479" s="216">
        <v>0</v>
      </c>
      <c r="Q479" s="216">
        <v>189</v>
      </c>
      <c r="R479" s="68" t="s">
        <v>638</v>
      </c>
      <c r="S479" s="366"/>
      <c r="T479" s="278"/>
    </row>
    <row r="480" spans="1:20" ht="51">
      <c r="A480" s="192" t="s">
        <v>550</v>
      </c>
      <c r="B480" s="68"/>
      <c r="C480" s="214" t="s">
        <v>589</v>
      </c>
      <c r="D480" s="215">
        <v>44972</v>
      </c>
      <c r="E480" s="192" t="s">
        <v>2324</v>
      </c>
      <c r="F480" s="192" t="s">
        <v>3</v>
      </c>
      <c r="G480" s="192">
        <v>2092766</v>
      </c>
      <c r="H480" s="68"/>
      <c r="I480" s="198" t="s">
        <v>2738</v>
      </c>
      <c r="J480" s="68"/>
      <c r="K480" s="68"/>
      <c r="L480" s="68"/>
      <c r="M480" s="68"/>
      <c r="N480" s="364"/>
      <c r="O480" s="364"/>
      <c r="P480" s="216">
        <v>0</v>
      </c>
      <c r="Q480" s="216">
        <v>2589.23</v>
      </c>
      <c r="R480" s="68" t="s">
        <v>638</v>
      </c>
      <c r="S480" s="366"/>
      <c r="T480" s="278"/>
    </row>
    <row r="481" spans="1:20" ht="51">
      <c r="A481" s="192">
        <v>212</v>
      </c>
      <c r="B481" s="68"/>
      <c r="C481" s="214" t="s">
        <v>90</v>
      </c>
      <c r="D481" s="215">
        <v>44972</v>
      </c>
      <c r="E481" s="192" t="s">
        <v>2325</v>
      </c>
      <c r="F481" s="192" t="s">
        <v>3</v>
      </c>
      <c r="G481" s="192">
        <v>2092782</v>
      </c>
      <c r="H481" s="68"/>
      <c r="I481" s="198" t="s">
        <v>2739</v>
      </c>
      <c r="J481" s="68"/>
      <c r="K481" s="68"/>
      <c r="L481" s="68"/>
      <c r="M481" s="68"/>
      <c r="N481" s="364"/>
      <c r="O481" s="364"/>
      <c r="P481" s="216">
        <v>0</v>
      </c>
      <c r="Q481" s="216">
        <v>222</v>
      </c>
      <c r="R481" s="68" t="s">
        <v>638</v>
      </c>
      <c r="S481" s="366"/>
      <c r="T481" s="278"/>
    </row>
    <row r="482" spans="1:20" ht="63.75">
      <c r="A482" s="192">
        <v>597</v>
      </c>
      <c r="B482" s="68"/>
      <c r="C482" s="214" t="s">
        <v>677</v>
      </c>
      <c r="D482" s="215">
        <v>44972</v>
      </c>
      <c r="E482" s="192" t="s">
        <v>2326</v>
      </c>
      <c r="F482" s="192" t="s">
        <v>3</v>
      </c>
      <c r="G482" s="192">
        <v>2092871</v>
      </c>
      <c r="H482" s="68"/>
      <c r="I482" s="198" t="s">
        <v>2740</v>
      </c>
      <c r="J482" s="68"/>
      <c r="K482" s="68"/>
      <c r="L482" s="68"/>
      <c r="M482" s="68"/>
      <c r="N482" s="364"/>
      <c r="O482" s="364"/>
      <c r="P482" s="216">
        <v>0</v>
      </c>
      <c r="Q482" s="216">
        <v>1257.81</v>
      </c>
      <c r="R482" s="68" t="s">
        <v>638</v>
      </c>
      <c r="S482" s="366"/>
      <c r="T482" s="278"/>
    </row>
    <row r="483" spans="1:20" ht="63.75">
      <c r="A483" s="192">
        <v>382</v>
      </c>
      <c r="B483" s="68"/>
      <c r="C483" s="214" t="s">
        <v>1245</v>
      </c>
      <c r="D483" s="215">
        <v>44972</v>
      </c>
      <c r="E483" s="192" t="s">
        <v>2327</v>
      </c>
      <c r="F483" s="192" t="s">
        <v>3</v>
      </c>
      <c r="G483" s="192">
        <v>2092889</v>
      </c>
      <c r="H483" s="68"/>
      <c r="I483" s="198" t="s">
        <v>2741</v>
      </c>
      <c r="J483" s="68"/>
      <c r="K483" s="68"/>
      <c r="L483" s="68"/>
      <c r="M483" s="68"/>
      <c r="N483" s="364"/>
      <c r="O483" s="364"/>
      <c r="P483" s="216">
        <v>0</v>
      </c>
      <c r="Q483" s="216">
        <v>304</v>
      </c>
      <c r="R483" s="68" t="s">
        <v>638</v>
      </c>
      <c r="S483" s="366"/>
      <c r="T483" s="278"/>
    </row>
    <row r="484" spans="1:20" ht="63.75">
      <c r="A484" s="192" t="s">
        <v>550</v>
      </c>
      <c r="B484" s="68"/>
      <c r="C484" s="214" t="s">
        <v>589</v>
      </c>
      <c r="D484" s="215">
        <v>44972</v>
      </c>
      <c r="E484" s="192" t="s">
        <v>2328</v>
      </c>
      <c r="F484" s="192" t="s">
        <v>3</v>
      </c>
      <c r="G484" s="192">
        <v>2092907</v>
      </c>
      <c r="H484" s="68"/>
      <c r="I484" s="198" t="s">
        <v>2742</v>
      </c>
      <c r="J484" s="68"/>
      <c r="K484" s="68"/>
      <c r="L484" s="68"/>
      <c r="M484" s="68"/>
      <c r="N484" s="364"/>
      <c r="O484" s="364"/>
      <c r="P484" s="216">
        <v>0</v>
      </c>
      <c r="Q484" s="216">
        <v>8660</v>
      </c>
      <c r="R484" s="68" t="s">
        <v>638</v>
      </c>
      <c r="S484" s="366"/>
      <c r="T484" s="278"/>
    </row>
    <row r="485" spans="1:20" ht="51">
      <c r="A485" s="192" t="s">
        <v>550</v>
      </c>
      <c r="B485" s="68"/>
      <c r="C485" s="214" t="s">
        <v>589</v>
      </c>
      <c r="D485" s="215">
        <v>44972</v>
      </c>
      <c r="E485" s="192" t="s">
        <v>2329</v>
      </c>
      <c r="F485" s="192" t="s">
        <v>3</v>
      </c>
      <c r="G485" s="192">
        <v>2092725</v>
      </c>
      <c r="H485" s="68"/>
      <c r="I485" s="198" t="s">
        <v>2743</v>
      </c>
      <c r="J485" s="68"/>
      <c r="K485" s="68"/>
      <c r="L485" s="68"/>
      <c r="M485" s="68"/>
      <c r="N485" s="364"/>
      <c r="O485" s="364"/>
      <c r="P485" s="216">
        <v>0</v>
      </c>
      <c r="Q485" s="216">
        <v>9045.0400000000009</v>
      </c>
      <c r="R485" s="68" t="s">
        <v>638</v>
      </c>
      <c r="S485" s="366"/>
      <c r="T485" s="278"/>
    </row>
    <row r="486" spans="1:20" ht="51">
      <c r="A486" s="192">
        <v>294</v>
      </c>
      <c r="B486" s="68"/>
      <c r="C486" s="214" t="s">
        <v>122</v>
      </c>
      <c r="D486" s="215">
        <v>44973</v>
      </c>
      <c r="E486" s="192" t="s">
        <v>2330</v>
      </c>
      <c r="F486" s="192" t="s">
        <v>3</v>
      </c>
      <c r="G486" s="192">
        <v>2093162</v>
      </c>
      <c r="H486" s="68"/>
      <c r="I486" s="198" t="s">
        <v>2744</v>
      </c>
      <c r="J486" s="68"/>
      <c r="K486" s="68"/>
      <c r="L486" s="68"/>
      <c r="M486" s="68"/>
      <c r="N486" s="364"/>
      <c r="O486" s="364"/>
      <c r="P486" s="216">
        <v>0</v>
      </c>
      <c r="Q486" s="216">
        <v>31647</v>
      </c>
      <c r="R486" s="68" t="s">
        <v>638</v>
      </c>
      <c r="S486" s="366"/>
      <c r="T486" s="278"/>
    </row>
    <row r="487" spans="1:20" ht="63.75">
      <c r="A487" s="192">
        <v>382</v>
      </c>
      <c r="B487" s="68"/>
      <c r="C487" s="214" t="s">
        <v>1245</v>
      </c>
      <c r="D487" s="215">
        <v>44973</v>
      </c>
      <c r="E487" s="192" t="s">
        <v>2331</v>
      </c>
      <c r="F487" s="192" t="s">
        <v>3</v>
      </c>
      <c r="G487" s="192">
        <v>2093176</v>
      </c>
      <c r="H487" s="68"/>
      <c r="I487" s="198" t="s">
        <v>2745</v>
      </c>
      <c r="J487" s="68"/>
      <c r="K487" s="68"/>
      <c r="L487" s="68"/>
      <c r="M487" s="68"/>
      <c r="N487" s="364"/>
      <c r="O487" s="364"/>
      <c r="P487" s="216">
        <v>0</v>
      </c>
      <c r="Q487" s="216">
        <v>257</v>
      </c>
      <c r="R487" s="68" t="s">
        <v>638</v>
      </c>
      <c r="S487" s="366"/>
      <c r="T487" s="278"/>
    </row>
    <row r="488" spans="1:20" ht="63.75">
      <c r="A488" s="192">
        <v>382</v>
      </c>
      <c r="B488" s="68"/>
      <c r="C488" s="214" t="s">
        <v>1245</v>
      </c>
      <c r="D488" s="215">
        <v>44973</v>
      </c>
      <c r="E488" s="192" t="s">
        <v>2332</v>
      </c>
      <c r="F488" s="192" t="s">
        <v>3</v>
      </c>
      <c r="G488" s="192">
        <v>2093177</v>
      </c>
      <c r="H488" s="68"/>
      <c r="I488" s="198" t="s">
        <v>2745</v>
      </c>
      <c r="J488" s="68"/>
      <c r="K488" s="68"/>
      <c r="L488" s="68"/>
      <c r="M488" s="68"/>
      <c r="N488" s="364"/>
      <c r="O488" s="364"/>
      <c r="P488" s="216">
        <v>0</v>
      </c>
      <c r="Q488" s="216">
        <v>348</v>
      </c>
      <c r="R488" s="68" t="s">
        <v>638</v>
      </c>
      <c r="S488" s="366"/>
      <c r="T488" s="278"/>
    </row>
    <row r="489" spans="1:20" ht="38.25">
      <c r="A489" s="192">
        <v>15</v>
      </c>
      <c r="B489" s="68"/>
      <c r="C489" s="214" t="s">
        <v>39</v>
      </c>
      <c r="D489" s="215">
        <v>44973</v>
      </c>
      <c r="E489" s="192" t="s">
        <v>2333</v>
      </c>
      <c r="F489" s="192" t="s">
        <v>3</v>
      </c>
      <c r="G489" s="192">
        <v>2093180</v>
      </c>
      <c r="H489" s="68"/>
      <c r="I489" s="198" t="s">
        <v>2746</v>
      </c>
      <c r="J489" s="68"/>
      <c r="K489" s="68"/>
      <c r="L489" s="68"/>
      <c r="M489" s="68"/>
      <c r="N489" s="364"/>
      <c r="O489" s="364"/>
      <c r="P489" s="216">
        <v>0</v>
      </c>
      <c r="Q489" s="216">
        <v>267.49</v>
      </c>
      <c r="R489" s="68" t="s">
        <v>638</v>
      </c>
      <c r="S489" s="366"/>
      <c r="T489" s="278"/>
    </row>
    <row r="490" spans="1:20" ht="51">
      <c r="A490" s="192">
        <v>86</v>
      </c>
      <c r="B490" s="68"/>
      <c r="C490" s="214" t="s">
        <v>50</v>
      </c>
      <c r="D490" s="215">
        <v>44973</v>
      </c>
      <c r="E490" s="192" t="s">
        <v>2334</v>
      </c>
      <c r="F490" s="192" t="s">
        <v>3</v>
      </c>
      <c r="G490" s="192">
        <v>2093225</v>
      </c>
      <c r="H490" s="68"/>
      <c r="I490" s="198" t="s">
        <v>2747</v>
      </c>
      <c r="J490" s="68"/>
      <c r="K490" s="68"/>
      <c r="L490" s="68"/>
      <c r="M490" s="68"/>
      <c r="N490" s="364"/>
      <c r="O490" s="364"/>
      <c r="P490" s="216">
        <v>0</v>
      </c>
      <c r="Q490" s="216">
        <v>369.59</v>
      </c>
      <c r="R490" s="68" t="s">
        <v>638</v>
      </c>
      <c r="S490" s="366"/>
      <c r="T490" s="278"/>
    </row>
    <row r="491" spans="1:20" ht="63.75">
      <c r="A491" s="192" t="s">
        <v>550</v>
      </c>
      <c r="B491" s="68"/>
      <c r="C491" s="214" t="s">
        <v>589</v>
      </c>
      <c r="D491" s="215">
        <v>44973</v>
      </c>
      <c r="E491" s="192" t="s">
        <v>2335</v>
      </c>
      <c r="F491" s="192" t="s">
        <v>3</v>
      </c>
      <c r="G491" s="192">
        <v>2093084</v>
      </c>
      <c r="H491" s="68"/>
      <c r="I491" s="198" t="s">
        <v>2748</v>
      </c>
      <c r="J491" s="68"/>
      <c r="K491" s="68"/>
      <c r="L491" s="68"/>
      <c r="M491" s="68"/>
      <c r="N491" s="364"/>
      <c r="O491" s="364"/>
      <c r="P491" s="216">
        <v>0</v>
      </c>
      <c r="Q491" s="216">
        <v>11629.46</v>
      </c>
      <c r="R491" s="68" t="s">
        <v>638</v>
      </c>
      <c r="S491" s="366"/>
      <c r="T491" s="278"/>
    </row>
    <row r="492" spans="1:20" ht="63.75">
      <c r="A492" s="192" t="s">
        <v>541</v>
      </c>
      <c r="B492" s="68"/>
      <c r="C492" s="214" t="s">
        <v>590</v>
      </c>
      <c r="D492" s="215">
        <v>44973</v>
      </c>
      <c r="E492" s="192" t="s">
        <v>2336</v>
      </c>
      <c r="F492" s="192" t="s">
        <v>3</v>
      </c>
      <c r="G492" s="192">
        <v>2093117</v>
      </c>
      <c r="H492" s="68"/>
      <c r="I492" s="198" t="s">
        <v>2749</v>
      </c>
      <c r="J492" s="68"/>
      <c r="K492" s="68"/>
      <c r="L492" s="68"/>
      <c r="M492" s="68"/>
      <c r="N492" s="364"/>
      <c r="O492" s="364"/>
      <c r="P492" s="216">
        <v>0</v>
      </c>
      <c r="Q492" s="216">
        <v>496.16</v>
      </c>
      <c r="R492" s="68" t="s">
        <v>638</v>
      </c>
      <c r="S492" s="366"/>
      <c r="T492" s="278"/>
    </row>
    <row r="493" spans="1:20" ht="51">
      <c r="A493" s="192" t="s">
        <v>541</v>
      </c>
      <c r="B493" s="68"/>
      <c r="C493" s="214" t="s">
        <v>590</v>
      </c>
      <c r="D493" s="215">
        <v>44973</v>
      </c>
      <c r="E493" s="192" t="s">
        <v>2337</v>
      </c>
      <c r="F493" s="192" t="s">
        <v>3</v>
      </c>
      <c r="G493" s="192">
        <v>2093121</v>
      </c>
      <c r="H493" s="68"/>
      <c r="I493" s="198" t="s">
        <v>2750</v>
      </c>
      <c r="J493" s="68"/>
      <c r="K493" s="68"/>
      <c r="L493" s="68"/>
      <c r="M493" s="68"/>
      <c r="N493" s="364"/>
      <c r="O493" s="364"/>
      <c r="P493" s="216">
        <v>0</v>
      </c>
      <c r="Q493" s="216">
        <v>1973.3</v>
      </c>
      <c r="R493" s="68" t="s">
        <v>638</v>
      </c>
      <c r="S493" s="366"/>
      <c r="T493" s="278"/>
    </row>
    <row r="494" spans="1:20" ht="51">
      <c r="A494" s="192">
        <v>30</v>
      </c>
      <c r="B494" s="68"/>
      <c r="C494" s="214" t="s">
        <v>642</v>
      </c>
      <c r="D494" s="215">
        <v>44973</v>
      </c>
      <c r="E494" s="192" t="s">
        <v>2338</v>
      </c>
      <c r="F494" s="192" t="s">
        <v>3</v>
      </c>
      <c r="G494" s="192">
        <v>2093150</v>
      </c>
      <c r="H494" s="68"/>
      <c r="I494" s="198" t="s">
        <v>2751</v>
      </c>
      <c r="J494" s="68"/>
      <c r="K494" s="68"/>
      <c r="L494" s="68"/>
      <c r="M494" s="68"/>
      <c r="N494" s="364"/>
      <c r="O494" s="364"/>
      <c r="P494" s="216">
        <v>0</v>
      </c>
      <c r="Q494" s="216">
        <v>1459</v>
      </c>
      <c r="R494" s="68" t="s">
        <v>638</v>
      </c>
      <c r="S494" s="366"/>
      <c r="T494" s="278"/>
    </row>
    <row r="495" spans="1:20" ht="51">
      <c r="A495" s="192" t="s">
        <v>550</v>
      </c>
      <c r="B495" s="68"/>
      <c r="C495" s="214" t="s">
        <v>589</v>
      </c>
      <c r="D495" s="215">
        <v>44973</v>
      </c>
      <c r="E495" s="192" t="s">
        <v>2339</v>
      </c>
      <c r="F495" s="192" t="s">
        <v>3</v>
      </c>
      <c r="G495" s="192">
        <v>2093178</v>
      </c>
      <c r="H495" s="68"/>
      <c r="I495" s="198" t="s">
        <v>2752</v>
      </c>
      <c r="J495" s="68"/>
      <c r="K495" s="68"/>
      <c r="L495" s="68"/>
      <c r="M495" s="68"/>
      <c r="N495" s="364"/>
      <c r="O495" s="364"/>
      <c r="P495" s="216">
        <v>0</v>
      </c>
      <c r="Q495" s="216">
        <v>30000</v>
      </c>
      <c r="R495" s="68" t="s">
        <v>638</v>
      </c>
      <c r="S495" s="366"/>
      <c r="T495" s="278"/>
    </row>
    <row r="496" spans="1:20" ht="51">
      <c r="A496" s="192">
        <v>46</v>
      </c>
      <c r="B496" s="68"/>
      <c r="C496" s="214" t="s">
        <v>1380</v>
      </c>
      <c r="D496" s="215">
        <v>44973</v>
      </c>
      <c r="E496" s="192" t="s">
        <v>2340</v>
      </c>
      <c r="F496" s="192" t="s">
        <v>3</v>
      </c>
      <c r="G496" s="192">
        <v>2093179</v>
      </c>
      <c r="H496" s="68"/>
      <c r="I496" s="198" t="s">
        <v>2753</v>
      </c>
      <c r="J496" s="68"/>
      <c r="K496" s="68"/>
      <c r="L496" s="68"/>
      <c r="M496" s="68"/>
      <c r="N496" s="364"/>
      <c r="O496" s="364"/>
      <c r="P496" s="216">
        <v>0</v>
      </c>
      <c r="Q496" s="216">
        <v>661.82</v>
      </c>
      <c r="R496" s="68" t="s">
        <v>638</v>
      </c>
      <c r="S496" s="366"/>
      <c r="T496" s="278"/>
    </row>
    <row r="497" spans="1:20" ht="51">
      <c r="A497" s="192" t="s">
        <v>550</v>
      </c>
      <c r="B497" s="68"/>
      <c r="C497" s="214" t="s">
        <v>589</v>
      </c>
      <c r="D497" s="215">
        <v>44973</v>
      </c>
      <c r="E497" s="192" t="s">
        <v>2341</v>
      </c>
      <c r="F497" s="192" t="s">
        <v>3</v>
      </c>
      <c r="G497" s="192">
        <v>2093184</v>
      </c>
      <c r="H497" s="68"/>
      <c r="I497" s="198" t="s">
        <v>2754</v>
      </c>
      <c r="J497" s="68"/>
      <c r="K497" s="68"/>
      <c r="L497" s="68"/>
      <c r="M497" s="68"/>
      <c r="N497" s="364"/>
      <c r="O497" s="364"/>
      <c r="P497" s="216">
        <v>0</v>
      </c>
      <c r="Q497" s="216">
        <v>568.66</v>
      </c>
      <c r="R497" s="68" t="s">
        <v>638</v>
      </c>
      <c r="S497" s="366"/>
      <c r="T497" s="278"/>
    </row>
    <row r="498" spans="1:20" ht="51">
      <c r="A498" s="192" t="s">
        <v>550</v>
      </c>
      <c r="B498" s="68"/>
      <c r="C498" s="214" t="s">
        <v>589</v>
      </c>
      <c r="D498" s="215">
        <v>44974</v>
      </c>
      <c r="E498" s="192" t="s">
        <v>2342</v>
      </c>
      <c r="F498" s="192" t="s">
        <v>3</v>
      </c>
      <c r="G498" s="192">
        <v>2093461</v>
      </c>
      <c r="H498" s="68"/>
      <c r="I498" s="198" t="s">
        <v>2755</v>
      </c>
      <c r="J498" s="68"/>
      <c r="K498" s="68"/>
      <c r="L498" s="68"/>
      <c r="M498" s="68"/>
      <c r="N498" s="364"/>
      <c r="O498" s="364"/>
      <c r="P498" s="216">
        <v>0</v>
      </c>
      <c r="Q498" s="216">
        <v>3083.56</v>
      </c>
      <c r="R498" s="68" t="s">
        <v>638</v>
      </c>
      <c r="S498" s="366"/>
      <c r="T498" s="278"/>
    </row>
    <row r="499" spans="1:20" ht="38.25">
      <c r="A499" s="192">
        <v>213</v>
      </c>
      <c r="B499" s="68"/>
      <c r="C499" s="214" t="s">
        <v>91</v>
      </c>
      <c r="D499" s="215">
        <v>44974</v>
      </c>
      <c r="E499" s="192" t="s">
        <v>2343</v>
      </c>
      <c r="F499" s="192" t="s">
        <v>3</v>
      </c>
      <c r="G499" s="192">
        <v>2093505</v>
      </c>
      <c r="H499" s="68"/>
      <c r="I499" s="198" t="s">
        <v>2756</v>
      </c>
      <c r="J499" s="68"/>
      <c r="K499" s="68"/>
      <c r="L499" s="68"/>
      <c r="M499" s="68"/>
      <c r="N499" s="364"/>
      <c r="O499" s="364"/>
      <c r="P499" s="216">
        <v>0</v>
      </c>
      <c r="Q499" s="216">
        <v>150</v>
      </c>
      <c r="R499" s="68" t="s">
        <v>638</v>
      </c>
      <c r="S499" s="366"/>
      <c r="T499" s="278"/>
    </row>
    <row r="500" spans="1:20" ht="63.75">
      <c r="A500" s="192">
        <v>597</v>
      </c>
      <c r="B500" s="68"/>
      <c r="C500" s="214" t="s">
        <v>677</v>
      </c>
      <c r="D500" s="215">
        <v>44974</v>
      </c>
      <c r="E500" s="192" t="s">
        <v>2344</v>
      </c>
      <c r="F500" s="192" t="s">
        <v>3</v>
      </c>
      <c r="G500" s="192">
        <v>2093523</v>
      </c>
      <c r="H500" s="68"/>
      <c r="I500" s="198" t="s">
        <v>2757</v>
      </c>
      <c r="J500" s="68"/>
      <c r="K500" s="68"/>
      <c r="L500" s="68"/>
      <c r="M500" s="68"/>
      <c r="N500" s="364"/>
      <c r="O500" s="364"/>
      <c r="P500" s="216">
        <v>0</v>
      </c>
      <c r="Q500" s="216">
        <v>658.26</v>
      </c>
      <c r="R500" s="68" t="s">
        <v>638</v>
      </c>
      <c r="S500" s="366"/>
      <c r="T500" s="278"/>
    </row>
    <row r="501" spans="1:20" ht="51">
      <c r="A501" s="192" t="s">
        <v>550</v>
      </c>
      <c r="B501" s="68"/>
      <c r="C501" s="214" t="s">
        <v>589</v>
      </c>
      <c r="D501" s="215">
        <v>44974</v>
      </c>
      <c r="E501" s="192" t="s">
        <v>2345</v>
      </c>
      <c r="F501" s="192" t="s">
        <v>3</v>
      </c>
      <c r="G501" s="192">
        <v>2093535</v>
      </c>
      <c r="H501" s="68"/>
      <c r="I501" s="198" t="s">
        <v>2758</v>
      </c>
      <c r="J501" s="68"/>
      <c r="K501" s="68"/>
      <c r="L501" s="68"/>
      <c r="M501" s="68"/>
      <c r="N501" s="364"/>
      <c r="O501" s="364"/>
      <c r="P501" s="216">
        <v>0</v>
      </c>
      <c r="Q501" s="216">
        <v>274.3</v>
      </c>
      <c r="R501" s="68" t="s">
        <v>638</v>
      </c>
      <c r="S501" s="366"/>
      <c r="T501" s="278"/>
    </row>
    <row r="502" spans="1:20" ht="51">
      <c r="A502" s="192">
        <v>423</v>
      </c>
      <c r="B502" s="68"/>
      <c r="C502" s="214" t="s">
        <v>150</v>
      </c>
      <c r="D502" s="215">
        <v>44974</v>
      </c>
      <c r="E502" s="192" t="s">
        <v>2346</v>
      </c>
      <c r="F502" s="192" t="s">
        <v>3</v>
      </c>
      <c r="G502" s="192">
        <v>2093608</v>
      </c>
      <c r="H502" s="68"/>
      <c r="I502" s="198" t="s">
        <v>2759</v>
      </c>
      <c r="J502" s="68"/>
      <c r="K502" s="68"/>
      <c r="L502" s="68"/>
      <c r="M502" s="68"/>
      <c r="N502" s="364"/>
      <c r="O502" s="364"/>
      <c r="P502" s="216">
        <v>0</v>
      </c>
      <c r="Q502" s="216">
        <v>0.99</v>
      </c>
      <c r="R502" s="68" t="s">
        <v>1488</v>
      </c>
      <c r="S502" s="366"/>
      <c r="T502" s="278"/>
    </row>
    <row r="503" spans="1:20" ht="63.75">
      <c r="A503" s="192">
        <v>597</v>
      </c>
      <c r="B503" s="68"/>
      <c r="C503" s="214" t="s">
        <v>677</v>
      </c>
      <c r="D503" s="215">
        <v>44974</v>
      </c>
      <c r="E503" s="192" t="s">
        <v>2347</v>
      </c>
      <c r="F503" s="192" t="s">
        <v>3</v>
      </c>
      <c r="G503" s="192">
        <v>2093637</v>
      </c>
      <c r="H503" s="68"/>
      <c r="I503" s="198" t="s">
        <v>2760</v>
      </c>
      <c r="J503" s="68"/>
      <c r="K503" s="68"/>
      <c r="L503" s="68"/>
      <c r="M503" s="68"/>
      <c r="N503" s="364"/>
      <c r="O503" s="364"/>
      <c r="P503" s="216">
        <v>0</v>
      </c>
      <c r="Q503" s="216">
        <v>72</v>
      </c>
      <c r="R503" s="68" t="s">
        <v>638</v>
      </c>
      <c r="S503" s="366"/>
      <c r="T503" s="278"/>
    </row>
    <row r="504" spans="1:20" ht="51">
      <c r="A504" s="192" t="s">
        <v>541</v>
      </c>
      <c r="B504" s="68"/>
      <c r="C504" s="214" t="s">
        <v>590</v>
      </c>
      <c r="D504" s="215">
        <v>44974</v>
      </c>
      <c r="E504" s="192" t="s">
        <v>2348</v>
      </c>
      <c r="F504" s="192" t="s">
        <v>3</v>
      </c>
      <c r="G504" s="192">
        <v>2093468</v>
      </c>
      <c r="H504" s="68"/>
      <c r="I504" s="198" t="s">
        <v>2761</v>
      </c>
      <c r="J504" s="68"/>
      <c r="K504" s="68"/>
      <c r="L504" s="68"/>
      <c r="M504" s="68"/>
      <c r="N504" s="364"/>
      <c r="O504" s="364"/>
      <c r="P504" s="216">
        <v>0</v>
      </c>
      <c r="Q504" s="216">
        <v>12091.45</v>
      </c>
      <c r="R504" s="68" t="s">
        <v>638</v>
      </c>
      <c r="S504" s="366"/>
      <c r="T504" s="278"/>
    </row>
    <row r="505" spans="1:20" ht="51">
      <c r="A505" s="192" t="s">
        <v>541</v>
      </c>
      <c r="B505" s="68"/>
      <c r="C505" s="214" t="s">
        <v>590</v>
      </c>
      <c r="D505" s="215">
        <v>44974</v>
      </c>
      <c r="E505" s="192" t="s">
        <v>2349</v>
      </c>
      <c r="F505" s="192" t="s">
        <v>3</v>
      </c>
      <c r="G505" s="192">
        <v>2093470</v>
      </c>
      <c r="H505" s="68"/>
      <c r="I505" s="198" t="s">
        <v>2762</v>
      </c>
      <c r="J505" s="68"/>
      <c r="K505" s="68"/>
      <c r="L505" s="68"/>
      <c r="M505" s="68"/>
      <c r="N505" s="364"/>
      <c r="O505" s="364"/>
      <c r="P505" s="216">
        <v>0</v>
      </c>
      <c r="Q505" s="216">
        <v>402043.43</v>
      </c>
      <c r="R505" s="68" t="s">
        <v>638</v>
      </c>
      <c r="S505" s="366"/>
      <c r="T505" s="278"/>
    </row>
    <row r="506" spans="1:20" ht="63.75">
      <c r="A506" s="192">
        <v>78</v>
      </c>
      <c r="B506" s="68"/>
      <c r="C506" s="214" t="s">
        <v>1381</v>
      </c>
      <c r="D506" s="215">
        <v>44974</v>
      </c>
      <c r="E506" s="192" t="s">
        <v>2350</v>
      </c>
      <c r="F506" s="192" t="s">
        <v>3</v>
      </c>
      <c r="G506" s="192">
        <v>2093509</v>
      </c>
      <c r="H506" s="68"/>
      <c r="I506" s="198" t="s">
        <v>2763</v>
      </c>
      <c r="J506" s="68"/>
      <c r="K506" s="68"/>
      <c r="L506" s="68"/>
      <c r="M506" s="68"/>
      <c r="N506" s="364"/>
      <c r="O506" s="364"/>
      <c r="P506" s="216">
        <v>0</v>
      </c>
      <c r="Q506" s="216">
        <v>5999.52</v>
      </c>
      <c r="R506" s="68" t="s">
        <v>638</v>
      </c>
      <c r="S506" s="366"/>
      <c r="T506" s="278"/>
    </row>
    <row r="507" spans="1:20" ht="63.75">
      <c r="A507" s="192">
        <v>314</v>
      </c>
      <c r="B507" s="68"/>
      <c r="C507" s="214" t="s">
        <v>1386</v>
      </c>
      <c r="D507" s="215">
        <v>44974</v>
      </c>
      <c r="E507" s="192" t="s">
        <v>2351</v>
      </c>
      <c r="F507" s="192" t="s">
        <v>3</v>
      </c>
      <c r="G507" s="192">
        <v>2093514</v>
      </c>
      <c r="H507" s="68"/>
      <c r="I507" s="198" t="s">
        <v>2764</v>
      </c>
      <c r="J507" s="68"/>
      <c r="K507" s="68"/>
      <c r="L507" s="68"/>
      <c r="M507" s="68"/>
      <c r="N507" s="364"/>
      <c r="O507" s="364"/>
      <c r="P507" s="216">
        <v>0</v>
      </c>
      <c r="Q507" s="216">
        <v>2758.69</v>
      </c>
      <c r="R507" s="68" t="s">
        <v>638</v>
      </c>
      <c r="S507" s="366"/>
      <c r="T507" s="278"/>
    </row>
    <row r="508" spans="1:20" ht="63.75">
      <c r="A508" s="192">
        <v>78</v>
      </c>
      <c r="B508" s="68"/>
      <c r="C508" s="214" t="s">
        <v>1381</v>
      </c>
      <c r="D508" s="215">
        <v>44974</v>
      </c>
      <c r="E508" s="192" t="s">
        <v>2352</v>
      </c>
      <c r="F508" s="192" t="s">
        <v>3</v>
      </c>
      <c r="G508" s="192">
        <v>2093515</v>
      </c>
      <c r="H508" s="68"/>
      <c r="I508" s="198" t="s">
        <v>2765</v>
      </c>
      <c r="J508" s="68"/>
      <c r="K508" s="68"/>
      <c r="L508" s="68"/>
      <c r="M508" s="68"/>
      <c r="N508" s="364"/>
      <c r="O508" s="364"/>
      <c r="P508" s="216">
        <v>0</v>
      </c>
      <c r="Q508" s="216">
        <v>1663.33</v>
      </c>
      <c r="R508" s="68" t="s">
        <v>638</v>
      </c>
      <c r="S508" s="366"/>
      <c r="T508" s="278"/>
    </row>
    <row r="509" spans="1:20" ht="63.75">
      <c r="A509" s="192">
        <v>314</v>
      </c>
      <c r="B509" s="68"/>
      <c r="C509" s="214" t="s">
        <v>1386</v>
      </c>
      <c r="D509" s="215">
        <v>44974</v>
      </c>
      <c r="E509" s="192" t="s">
        <v>2353</v>
      </c>
      <c r="F509" s="192" t="s">
        <v>3</v>
      </c>
      <c r="G509" s="192">
        <v>2093516</v>
      </c>
      <c r="H509" s="68"/>
      <c r="I509" s="198" t="s">
        <v>2766</v>
      </c>
      <c r="J509" s="68"/>
      <c r="K509" s="68"/>
      <c r="L509" s="68"/>
      <c r="M509" s="68"/>
      <c r="N509" s="364"/>
      <c r="O509" s="364"/>
      <c r="P509" s="216">
        <v>0</v>
      </c>
      <c r="Q509" s="216">
        <v>3226.01</v>
      </c>
      <c r="R509" s="68" t="s">
        <v>638</v>
      </c>
      <c r="S509" s="366"/>
      <c r="T509" s="278"/>
    </row>
    <row r="510" spans="1:20" ht="38.25">
      <c r="A510" s="192" t="s">
        <v>550</v>
      </c>
      <c r="B510" s="68"/>
      <c r="C510" s="214" t="s">
        <v>589</v>
      </c>
      <c r="D510" s="215">
        <v>44979</v>
      </c>
      <c r="E510" s="192" t="s">
        <v>2354</v>
      </c>
      <c r="F510" s="192" t="s">
        <v>3</v>
      </c>
      <c r="G510" s="192">
        <v>2093851</v>
      </c>
      <c r="H510" s="68"/>
      <c r="I510" s="198" t="s">
        <v>2767</v>
      </c>
      <c r="J510" s="68"/>
      <c r="K510" s="68"/>
      <c r="L510" s="68"/>
      <c r="M510" s="68"/>
      <c r="N510" s="364"/>
      <c r="O510" s="364"/>
      <c r="P510" s="216">
        <v>0</v>
      </c>
      <c r="Q510" s="216">
        <v>500</v>
      </c>
      <c r="R510" s="68" t="s">
        <v>638</v>
      </c>
      <c r="S510" s="366"/>
      <c r="T510" s="278"/>
    </row>
    <row r="511" spans="1:20" ht="51">
      <c r="A511" s="192" t="s">
        <v>550</v>
      </c>
      <c r="B511" s="68"/>
      <c r="C511" s="214" t="s">
        <v>589</v>
      </c>
      <c r="D511" s="215">
        <v>44979</v>
      </c>
      <c r="E511" s="192" t="s">
        <v>2355</v>
      </c>
      <c r="F511" s="192" t="s">
        <v>3</v>
      </c>
      <c r="G511" s="192">
        <v>2093864</v>
      </c>
      <c r="H511" s="68"/>
      <c r="I511" s="198" t="s">
        <v>2768</v>
      </c>
      <c r="J511" s="68"/>
      <c r="K511" s="68"/>
      <c r="L511" s="68"/>
      <c r="M511" s="68"/>
      <c r="N511" s="364"/>
      <c r="O511" s="364"/>
      <c r="P511" s="216">
        <v>0</v>
      </c>
      <c r="Q511" s="216">
        <v>950</v>
      </c>
      <c r="R511" s="68" t="s">
        <v>638</v>
      </c>
      <c r="S511" s="366"/>
      <c r="T511" s="278"/>
    </row>
    <row r="512" spans="1:20" ht="51">
      <c r="A512" s="192" t="s">
        <v>550</v>
      </c>
      <c r="B512" s="68"/>
      <c r="C512" s="214" t="s">
        <v>589</v>
      </c>
      <c r="D512" s="215">
        <v>44979</v>
      </c>
      <c r="E512" s="192" t="s">
        <v>2356</v>
      </c>
      <c r="F512" s="192" t="s">
        <v>3</v>
      </c>
      <c r="G512" s="192">
        <v>2093901</v>
      </c>
      <c r="H512" s="68"/>
      <c r="I512" s="198" t="s">
        <v>2769</v>
      </c>
      <c r="J512" s="68"/>
      <c r="K512" s="68"/>
      <c r="L512" s="68"/>
      <c r="M512" s="68"/>
      <c r="N512" s="364"/>
      <c r="O512" s="364"/>
      <c r="P512" s="216">
        <v>0</v>
      </c>
      <c r="Q512" s="216">
        <v>10244.94</v>
      </c>
      <c r="R512" s="68" t="s">
        <v>638</v>
      </c>
      <c r="S512" s="366"/>
      <c r="T512" s="278"/>
    </row>
    <row r="513" spans="1:20" ht="38.25">
      <c r="A513" s="192">
        <v>213</v>
      </c>
      <c r="B513" s="68"/>
      <c r="C513" s="214" t="s">
        <v>91</v>
      </c>
      <c r="D513" s="215">
        <v>44979</v>
      </c>
      <c r="E513" s="192" t="s">
        <v>2357</v>
      </c>
      <c r="F513" s="192" t="s">
        <v>3</v>
      </c>
      <c r="G513" s="192">
        <v>2093893</v>
      </c>
      <c r="H513" s="68"/>
      <c r="I513" s="198" t="s">
        <v>2770</v>
      </c>
      <c r="J513" s="68"/>
      <c r="K513" s="68"/>
      <c r="L513" s="68"/>
      <c r="M513" s="68"/>
      <c r="N513" s="364"/>
      <c r="O513" s="364"/>
      <c r="P513" s="216">
        <v>0</v>
      </c>
      <c r="Q513" s="216">
        <v>130</v>
      </c>
      <c r="R513" s="68" t="s">
        <v>638</v>
      </c>
      <c r="S513" s="366"/>
      <c r="T513" s="278"/>
    </row>
    <row r="514" spans="1:20" ht="38.25">
      <c r="A514" s="192">
        <v>213</v>
      </c>
      <c r="B514" s="68"/>
      <c r="C514" s="214" t="s">
        <v>91</v>
      </c>
      <c r="D514" s="215">
        <v>44979</v>
      </c>
      <c r="E514" s="192" t="s">
        <v>2358</v>
      </c>
      <c r="F514" s="192" t="s">
        <v>3</v>
      </c>
      <c r="G514" s="192">
        <v>2093892</v>
      </c>
      <c r="H514" s="68"/>
      <c r="I514" s="198" t="s">
        <v>2771</v>
      </c>
      <c r="J514" s="68"/>
      <c r="K514" s="68"/>
      <c r="L514" s="68"/>
      <c r="M514" s="68"/>
      <c r="N514" s="364"/>
      <c r="O514" s="364"/>
      <c r="P514" s="216">
        <v>0</v>
      </c>
      <c r="Q514" s="216">
        <v>130</v>
      </c>
      <c r="R514" s="68" t="s">
        <v>638</v>
      </c>
      <c r="S514" s="366"/>
      <c r="T514" s="278"/>
    </row>
    <row r="515" spans="1:20" ht="51">
      <c r="A515" s="192">
        <v>132</v>
      </c>
      <c r="B515" s="68"/>
      <c r="C515" s="214" t="s">
        <v>59</v>
      </c>
      <c r="D515" s="215">
        <v>44979</v>
      </c>
      <c r="E515" s="192" t="s">
        <v>2359</v>
      </c>
      <c r="F515" s="192" t="s">
        <v>3</v>
      </c>
      <c r="G515" s="192">
        <v>2093902</v>
      </c>
      <c r="H515" s="68"/>
      <c r="I515" s="198" t="s">
        <v>2772</v>
      </c>
      <c r="J515" s="68"/>
      <c r="K515" s="68"/>
      <c r="L515" s="68"/>
      <c r="M515" s="68"/>
      <c r="N515" s="364"/>
      <c r="O515" s="364"/>
      <c r="P515" s="216">
        <v>0</v>
      </c>
      <c r="Q515" s="216">
        <v>1019.99</v>
      </c>
      <c r="R515" s="68" t="s">
        <v>638</v>
      </c>
      <c r="S515" s="366"/>
      <c r="T515" s="278"/>
    </row>
    <row r="516" spans="1:20" ht="51">
      <c r="A516" s="192">
        <v>389</v>
      </c>
      <c r="B516" s="68"/>
      <c r="C516" s="214" t="s">
        <v>1426</v>
      </c>
      <c r="D516" s="215">
        <v>44979</v>
      </c>
      <c r="E516" s="192" t="s">
        <v>2360</v>
      </c>
      <c r="F516" s="192" t="s">
        <v>3</v>
      </c>
      <c r="G516" s="192">
        <v>2093975</v>
      </c>
      <c r="H516" s="68"/>
      <c r="I516" s="198" t="s">
        <v>2773</v>
      </c>
      <c r="J516" s="68"/>
      <c r="K516" s="68"/>
      <c r="L516" s="68"/>
      <c r="M516" s="68"/>
      <c r="N516" s="364"/>
      <c r="O516" s="364"/>
      <c r="P516" s="216">
        <v>0</v>
      </c>
      <c r="Q516" s="216">
        <v>31</v>
      </c>
      <c r="R516" s="68" t="s">
        <v>638</v>
      </c>
      <c r="S516" s="366"/>
      <c r="T516" s="278"/>
    </row>
    <row r="517" spans="1:20" ht="38.25">
      <c r="A517" s="192">
        <v>213</v>
      </c>
      <c r="B517" s="68"/>
      <c r="C517" s="214" t="s">
        <v>91</v>
      </c>
      <c r="D517" s="215">
        <v>44979</v>
      </c>
      <c r="E517" s="192" t="s">
        <v>2361</v>
      </c>
      <c r="F517" s="192" t="s">
        <v>3</v>
      </c>
      <c r="G517" s="192">
        <v>2093998</v>
      </c>
      <c r="H517" s="68"/>
      <c r="I517" s="198" t="s">
        <v>2774</v>
      </c>
      <c r="J517" s="68"/>
      <c r="K517" s="68"/>
      <c r="L517" s="68"/>
      <c r="M517" s="68"/>
      <c r="N517" s="364"/>
      <c r="O517" s="364"/>
      <c r="P517" s="216">
        <v>0</v>
      </c>
      <c r="Q517" s="216">
        <v>250</v>
      </c>
      <c r="R517" s="68" t="s">
        <v>638</v>
      </c>
      <c r="S517" s="366"/>
      <c r="T517" s="278"/>
    </row>
    <row r="518" spans="1:20" ht="63.75">
      <c r="A518" s="192">
        <v>192</v>
      </c>
      <c r="B518" s="68"/>
      <c r="C518" s="214" t="s">
        <v>83</v>
      </c>
      <c r="D518" s="215">
        <v>44979</v>
      </c>
      <c r="E518" s="192" t="s">
        <v>2362</v>
      </c>
      <c r="F518" s="192" t="s">
        <v>3</v>
      </c>
      <c r="G518" s="192">
        <v>2094006</v>
      </c>
      <c r="H518" s="68"/>
      <c r="I518" s="198" t="s">
        <v>2775</v>
      </c>
      <c r="J518" s="68"/>
      <c r="K518" s="68"/>
      <c r="L518" s="68"/>
      <c r="M518" s="68"/>
      <c r="N518" s="364"/>
      <c r="O518" s="364"/>
      <c r="P518" s="216">
        <v>0</v>
      </c>
      <c r="Q518" s="216">
        <v>50</v>
      </c>
      <c r="R518" s="68" t="s">
        <v>638</v>
      </c>
      <c r="S518" s="366"/>
      <c r="T518" s="278"/>
    </row>
    <row r="519" spans="1:20" ht="51">
      <c r="A519" s="192">
        <v>291</v>
      </c>
      <c r="B519" s="68"/>
      <c r="C519" s="214" t="s">
        <v>119</v>
      </c>
      <c r="D519" s="215">
        <v>44979</v>
      </c>
      <c r="E519" s="192" t="s">
        <v>2363</v>
      </c>
      <c r="F519" s="192" t="s">
        <v>3</v>
      </c>
      <c r="G519" s="192">
        <v>2093865</v>
      </c>
      <c r="H519" s="68"/>
      <c r="I519" s="198" t="s">
        <v>2776</v>
      </c>
      <c r="J519" s="68"/>
      <c r="K519" s="68"/>
      <c r="L519" s="68"/>
      <c r="M519" s="68"/>
      <c r="N519" s="364"/>
      <c r="O519" s="364"/>
      <c r="P519" s="216">
        <v>0</v>
      </c>
      <c r="Q519" s="216">
        <v>10462015</v>
      </c>
      <c r="R519" s="68" t="s">
        <v>638</v>
      </c>
      <c r="S519" s="366"/>
      <c r="T519" s="278"/>
    </row>
    <row r="520" spans="1:20" ht="51">
      <c r="A520" s="192">
        <v>291</v>
      </c>
      <c r="B520" s="68"/>
      <c r="C520" s="214" t="s">
        <v>119</v>
      </c>
      <c r="D520" s="215">
        <v>44979</v>
      </c>
      <c r="E520" s="192" t="s">
        <v>2364</v>
      </c>
      <c r="F520" s="192" t="s">
        <v>3</v>
      </c>
      <c r="G520" s="192">
        <v>2093863</v>
      </c>
      <c r="H520" s="68"/>
      <c r="I520" s="198" t="s">
        <v>2777</v>
      </c>
      <c r="J520" s="68"/>
      <c r="K520" s="68"/>
      <c r="L520" s="68"/>
      <c r="M520" s="68"/>
      <c r="N520" s="364"/>
      <c r="O520" s="364"/>
      <c r="P520" s="216">
        <v>0</v>
      </c>
      <c r="Q520" s="216">
        <v>3701940.05</v>
      </c>
      <c r="R520" s="68" t="s">
        <v>638</v>
      </c>
      <c r="S520" s="366"/>
      <c r="T520" s="278"/>
    </row>
    <row r="521" spans="1:20" ht="51">
      <c r="A521" s="192" t="s">
        <v>550</v>
      </c>
      <c r="B521" s="68"/>
      <c r="C521" s="214" t="s">
        <v>589</v>
      </c>
      <c r="D521" s="215">
        <v>44979</v>
      </c>
      <c r="E521" s="192" t="s">
        <v>2365</v>
      </c>
      <c r="F521" s="192" t="s">
        <v>3</v>
      </c>
      <c r="G521" s="192">
        <v>2093852</v>
      </c>
      <c r="H521" s="68"/>
      <c r="I521" s="198" t="s">
        <v>2778</v>
      </c>
      <c r="J521" s="68"/>
      <c r="K521" s="68"/>
      <c r="L521" s="68"/>
      <c r="M521" s="68"/>
      <c r="N521" s="364"/>
      <c r="O521" s="364"/>
      <c r="P521" s="216">
        <v>0</v>
      </c>
      <c r="Q521" s="216">
        <v>577.65</v>
      </c>
      <c r="R521" s="68" t="s">
        <v>638</v>
      </c>
      <c r="S521" s="366"/>
      <c r="T521" s="278"/>
    </row>
    <row r="522" spans="1:20" ht="51">
      <c r="A522" s="192">
        <v>212</v>
      </c>
      <c r="B522" s="68"/>
      <c r="C522" s="214" t="s">
        <v>90</v>
      </c>
      <c r="D522" s="215">
        <v>44980</v>
      </c>
      <c r="E522" s="192" t="s">
        <v>2366</v>
      </c>
      <c r="F522" s="192" t="s">
        <v>3</v>
      </c>
      <c r="G522" s="192">
        <v>2094196</v>
      </c>
      <c r="H522" s="68"/>
      <c r="I522" s="198" t="s">
        <v>2779</v>
      </c>
      <c r="J522" s="68"/>
      <c r="K522" s="68"/>
      <c r="L522" s="68"/>
      <c r="M522" s="68"/>
      <c r="N522" s="364"/>
      <c r="O522" s="364"/>
      <c r="P522" s="216">
        <v>0</v>
      </c>
      <c r="Q522" s="216">
        <v>60</v>
      </c>
      <c r="R522" s="68" t="s">
        <v>638</v>
      </c>
      <c r="S522" s="366"/>
      <c r="T522" s="278"/>
    </row>
    <row r="523" spans="1:20" ht="38.25">
      <c r="A523" s="192">
        <v>15</v>
      </c>
      <c r="B523" s="68"/>
      <c r="C523" s="214" t="s">
        <v>39</v>
      </c>
      <c r="D523" s="215">
        <v>44980</v>
      </c>
      <c r="E523" s="192" t="s">
        <v>2367</v>
      </c>
      <c r="F523" s="192" t="s">
        <v>3</v>
      </c>
      <c r="G523" s="192">
        <v>2094234</v>
      </c>
      <c r="H523" s="68"/>
      <c r="I523" s="198" t="s">
        <v>2024</v>
      </c>
      <c r="J523" s="68"/>
      <c r="K523" s="68"/>
      <c r="L523" s="68"/>
      <c r="M523" s="68"/>
      <c r="N523" s="364"/>
      <c r="O523" s="364"/>
      <c r="P523" s="216">
        <v>0</v>
      </c>
      <c r="Q523" s="216">
        <v>60</v>
      </c>
      <c r="R523" s="68" t="s">
        <v>638</v>
      </c>
      <c r="S523" s="366"/>
      <c r="T523" s="278"/>
    </row>
    <row r="524" spans="1:20" ht="51">
      <c r="A524" s="192">
        <v>251</v>
      </c>
      <c r="B524" s="68"/>
      <c r="C524" s="214" t="s">
        <v>103</v>
      </c>
      <c r="D524" s="215">
        <v>44980</v>
      </c>
      <c r="E524" s="192" t="s">
        <v>2368</v>
      </c>
      <c r="F524" s="192" t="s">
        <v>3</v>
      </c>
      <c r="G524" s="192">
        <v>2094254</v>
      </c>
      <c r="H524" s="68"/>
      <c r="I524" s="198" t="s">
        <v>2780</v>
      </c>
      <c r="J524" s="68"/>
      <c r="K524" s="68"/>
      <c r="L524" s="68"/>
      <c r="M524" s="68"/>
      <c r="N524" s="364"/>
      <c r="O524" s="364"/>
      <c r="P524" s="216">
        <v>0</v>
      </c>
      <c r="Q524" s="216">
        <v>270</v>
      </c>
      <c r="R524" s="68" t="s">
        <v>638</v>
      </c>
      <c r="S524" s="366"/>
      <c r="T524" s="278"/>
    </row>
    <row r="525" spans="1:20" ht="51">
      <c r="A525" s="192" t="s">
        <v>550</v>
      </c>
      <c r="B525" s="68"/>
      <c r="C525" s="214" t="s">
        <v>589</v>
      </c>
      <c r="D525" s="215">
        <v>44980</v>
      </c>
      <c r="E525" s="192" t="s">
        <v>2369</v>
      </c>
      <c r="F525" s="192" t="s">
        <v>3</v>
      </c>
      <c r="G525" s="192">
        <v>2094275</v>
      </c>
      <c r="H525" s="68"/>
      <c r="I525" s="198" t="s">
        <v>1429</v>
      </c>
      <c r="J525" s="68"/>
      <c r="K525" s="68"/>
      <c r="L525" s="68"/>
      <c r="M525" s="68"/>
      <c r="N525" s="364"/>
      <c r="O525" s="364"/>
      <c r="P525" s="216">
        <v>0</v>
      </c>
      <c r="Q525" s="216">
        <v>200</v>
      </c>
      <c r="R525" s="68" t="s">
        <v>638</v>
      </c>
      <c r="S525" s="366"/>
      <c r="T525" s="278"/>
    </row>
    <row r="526" spans="1:20" ht="51">
      <c r="A526" s="192">
        <v>951</v>
      </c>
      <c r="B526" s="68"/>
      <c r="C526" s="214" t="s">
        <v>199</v>
      </c>
      <c r="D526" s="215">
        <v>44980</v>
      </c>
      <c r="E526" s="192" t="s">
        <v>2370</v>
      </c>
      <c r="F526" s="192" t="s">
        <v>3</v>
      </c>
      <c r="G526" s="192">
        <v>2094393</v>
      </c>
      <c r="H526" s="68"/>
      <c r="I526" s="198" t="s">
        <v>2781</v>
      </c>
      <c r="J526" s="68"/>
      <c r="K526" s="68"/>
      <c r="L526" s="68"/>
      <c r="M526" s="68"/>
      <c r="N526" s="364"/>
      <c r="O526" s="364"/>
      <c r="P526" s="216">
        <v>0</v>
      </c>
      <c r="Q526" s="216">
        <v>18</v>
      </c>
      <c r="R526" s="68" t="s">
        <v>638</v>
      </c>
      <c r="S526" s="366"/>
      <c r="T526" s="278"/>
    </row>
    <row r="527" spans="1:20" ht="51">
      <c r="A527" s="192">
        <v>951</v>
      </c>
      <c r="B527" s="68"/>
      <c r="C527" s="214" t="s">
        <v>199</v>
      </c>
      <c r="D527" s="215">
        <v>44980</v>
      </c>
      <c r="E527" s="192" t="s">
        <v>2371</v>
      </c>
      <c r="F527" s="192" t="s">
        <v>3</v>
      </c>
      <c r="G527" s="192">
        <v>2094395</v>
      </c>
      <c r="H527" s="68"/>
      <c r="I527" s="198" t="s">
        <v>2782</v>
      </c>
      <c r="J527" s="68"/>
      <c r="K527" s="68"/>
      <c r="L527" s="68"/>
      <c r="M527" s="68"/>
      <c r="N527" s="364"/>
      <c r="O527" s="364"/>
      <c r="P527" s="216">
        <v>0</v>
      </c>
      <c r="Q527" s="216">
        <v>153.19999999999999</v>
      </c>
      <c r="R527" s="68" t="s">
        <v>638</v>
      </c>
      <c r="S527" s="366"/>
      <c r="T527" s="278"/>
    </row>
    <row r="528" spans="1:20" ht="51">
      <c r="A528" s="192">
        <v>15</v>
      </c>
      <c r="B528" s="68"/>
      <c r="C528" s="214" t="s">
        <v>39</v>
      </c>
      <c r="D528" s="215">
        <v>44980</v>
      </c>
      <c r="E528" s="192" t="s">
        <v>2372</v>
      </c>
      <c r="F528" s="192" t="s">
        <v>3</v>
      </c>
      <c r="G528" s="192">
        <v>2094401</v>
      </c>
      <c r="H528" s="68"/>
      <c r="I528" s="198" t="s">
        <v>2783</v>
      </c>
      <c r="J528" s="68"/>
      <c r="K528" s="68"/>
      <c r="L528" s="68"/>
      <c r="M528" s="68"/>
      <c r="N528" s="364"/>
      <c r="O528" s="364"/>
      <c r="P528" s="216">
        <v>0</v>
      </c>
      <c r="Q528" s="216">
        <v>340.35</v>
      </c>
      <c r="R528" s="68" t="s">
        <v>638</v>
      </c>
      <c r="S528" s="366"/>
      <c r="T528" s="278"/>
    </row>
    <row r="529" spans="1:20" ht="51">
      <c r="A529" s="192">
        <v>15</v>
      </c>
      <c r="B529" s="68"/>
      <c r="C529" s="214" t="s">
        <v>39</v>
      </c>
      <c r="D529" s="215">
        <v>44980</v>
      </c>
      <c r="E529" s="192" t="s">
        <v>2373</v>
      </c>
      <c r="F529" s="192" t="s">
        <v>3</v>
      </c>
      <c r="G529" s="192">
        <v>2094404</v>
      </c>
      <c r="H529" s="68"/>
      <c r="I529" s="198" t="s">
        <v>1944</v>
      </c>
      <c r="J529" s="68"/>
      <c r="K529" s="68"/>
      <c r="L529" s="68"/>
      <c r="M529" s="68"/>
      <c r="N529" s="364"/>
      <c r="O529" s="364"/>
      <c r="P529" s="216">
        <v>0</v>
      </c>
      <c r="Q529" s="216">
        <v>327.06</v>
      </c>
      <c r="R529" s="68" t="s">
        <v>638</v>
      </c>
      <c r="S529" s="366"/>
      <c r="T529" s="278"/>
    </row>
    <row r="530" spans="1:20" ht="38.25">
      <c r="A530" s="192">
        <v>213</v>
      </c>
      <c r="B530" s="68"/>
      <c r="C530" s="214" t="s">
        <v>91</v>
      </c>
      <c r="D530" s="215">
        <v>44980</v>
      </c>
      <c r="E530" s="192" t="s">
        <v>2374</v>
      </c>
      <c r="F530" s="192" t="s">
        <v>3</v>
      </c>
      <c r="G530" s="192">
        <v>2094405</v>
      </c>
      <c r="H530" s="68"/>
      <c r="I530" s="198" t="s">
        <v>2784</v>
      </c>
      <c r="J530" s="68"/>
      <c r="K530" s="68"/>
      <c r="L530" s="68"/>
      <c r="M530" s="68"/>
      <c r="N530" s="364"/>
      <c r="O530" s="364"/>
      <c r="P530" s="216">
        <v>0</v>
      </c>
      <c r="Q530" s="216">
        <v>130</v>
      </c>
      <c r="R530" s="68" t="s">
        <v>638</v>
      </c>
      <c r="S530" s="366"/>
      <c r="T530" s="278"/>
    </row>
    <row r="531" spans="1:20" ht="51">
      <c r="A531" s="192">
        <v>417</v>
      </c>
      <c r="B531" s="68"/>
      <c r="C531" s="214" t="s">
        <v>147</v>
      </c>
      <c r="D531" s="215">
        <v>44980</v>
      </c>
      <c r="E531" s="192" t="s">
        <v>2375</v>
      </c>
      <c r="F531" s="192" t="s">
        <v>3</v>
      </c>
      <c r="G531" s="192">
        <v>2094184</v>
      </c>
      <c r="H531" s="68"/>
      <c r="I531" s="198" t="s">
        <v>2785</v>
      </c>
      <c r="J531" s="68"/>
      <c r="K531" s="68"/>
      <c r="L531" s="68"/>
      <c r="M531" s="68"/>
      <c r="N531" s="364"/>
      <c r="O531" s="364"/>
      <c r="P531" s="216">
        <v>0</v>
      </c>
      <c r="Q531" s="216">
        <v>12790.75</v>
      </c>
      <c r="R531" s="68" t="s">
        <v>638</v>
      </c>
      <c r="S531" s="366"/>
      <c r="T531" s="278"/>
    </row>
    <row r="532" spans="1:20" ht="63.75">
      <c r="A532" s="192">
        <v>598</v>
      </c>
      <c r="B532" s="68"/>
      <c r="C532" s="214" t="s">
        <v>672</v>
      </c>
      <c r="D532" s="215">
        <v>44981</v>
      </c>
      <c r="E532" s="192" t="s">
        <v>2376</v>
      </c>
      <c r="F532" s="192" t="s">
        <v>3</v>
      </c>
      <c r="G532" s="192">
        <v>2094560</v>
      </c>
      <c r="H532" s="68"/>
      <c r="I532" s="198" t="s">
        <v>2786</v>
      </c>
      <c r="J532" s="68"/>
      <c r="K532" s="68"/>
      <c r="L532" s="68"/>
      <c r="M532" s="68"/>
      <c r="N532" s="364"/>
      <c r="O532" s="364"/>
      <c r="P532" s="216">
        <v>0</v>
      </c>
      <c r="Q532" s="216">
        <v>2000</v>
      </c>
      <c r="R532" s="68" t="s">
        <v>638</v>
      </c>
      <c r="S532" s="366"/>
      <c r="T532" s="278"/>
    </row>
    <row r="533" spans="1:20" ht="38.25">
      <c r="A533" s="192">
        <v>15</v>
      </c>
      <c r="B533" s="68"/>
      <c r="C533" s="214" t="s">
        <v>39</v>
      </c>
      <c r="D533" s="215">
        <v>44981</v>
      </c>
      <c r="E533" s="192" t="s">
        <v>2377</v>
      </c>
      <c r="F533" s="192" t="s">
        <v>3</v>
      </c>
      <c r="G533" s="192">
        <v>2094565</v>
      </c>
      <c r="H533" s="68"/>
      <c r="I533" s="198" t="s">
        <v>2787</v>
      </c>
      <c r="J533" s="68"/>
      <c r="K533" s="68"/>
      <c r="L533" s="68"/>
      <c r="M533" s="68"/>
      <c r="N533" s="364"/>
      <c r="O533" s="364"/>
      <c r="P533" s="216">
        <v>0</v>
      </c>
      <c r="Q533" s="216">
        <v>773.78</v>
      </c>
      <c r="R533" s="68" t="s">
        <v>638</v>
      </c>
      <c r="S533" s="366"/>
      <c r="T533" s="278"/>
    </row>
    <row r="534" spans="1:20" ht="38.25">
      <c r="A534" s="192">
        <v>213</v>
      </c>
      <c r="B534" s="68"/>
      <c r="C534" s="214" t="s">
        <v>91</v>
      </c>
      <c r="D534" s="215">
        <v>44981</v>
      </c>
      <c r="E534" s="192" t="s">
        <v>2378</v>
      </c>
      <c r="F534" s="192" t="s">
        <v>3</v>
      </c>
      <c r="G534" s="192">
        <v>2094580</v>
      </c>
      <c r="H534" s="68"/>
      <c r="I534" s="198" t="s">
        <v>2788</v>
      </c>
      <c r="J534" s="68"/>
      <c r="K534" s="68"/>
      <c r="L534" s="68"/>
      <c r="M534" s="68"/>
      <c r="N534" s="364"/>
      <c r="O534" s="364"/>
      <c r="P534" s="216">
        <v>0</v>
      </c>
      <c r="Q534" s="216">
        <v>90</v>
      </c>
      <c r="R534" s="68" t="s">
        <v>638</v>
      </c>
      <c r="S534" s="366"/>
      <c r="T534" s="278"/>
    </row>
    <row r="535" spans="1:20" ht="38.25">
      <c r="A535" s="192" t="s">
        <v>550</v>
      </c>
      <c r="B535" s="68"/>
      <c r="C535" s="214" t="s">
        <v>589</v>
      </c>
      <c r="D535" s="215">
        <v>44981</v>
      </c>
      <c r="E535" s="192" t="s">
        <v>2379</v>
      </c>
      <c r="F535" s="192" t="s">
        <v>3</v>
      </c>
      <c r="G535" s="192">
        <v>2094595</v>
      </c>
      <c r="H535" s="68"/>
      <c r="I535" s="198" t="s">
        <v>2789</v>
      </c>
      <c r="J535" s="68"/>
      <c r="K535" s="68"/>
      <c r="L535" s="68"/>
      <c r="M535" s="68"/>
      <c r="N535" s="364"/>
      <c r="O535" s="364"/>
      <c r="P535" s="216">
        <v>0</v>
      </c>
      <c r="Q535" s="216">
        <v>1500</v>
      </c>
      <c r="R535" s="68" t="s">
        <v>638</v>
      </c>
      <c r="S535" s="366"/>
      <c r="T535" s="278"/>
    </row>
    <row r="536" spans="1:20" ht="51">
      <c r="A536" s="192">
        <v>389</v>
      </c>
      <c r="B536" s="68"/>
      <c r="C536" s="214" t="s">
        <v>1426</v>
      </c>
      <c r="D536" s="215">
        <v>44981</v>
      </c>
      <c r="E536" s="192" t="s">
        <v>2380</v>
      </c>
      <c r="F536" s="192" t="s">
        <v>3</v>
      </c>
      <c r="G536" s="192">
        <v>2094628</v>
      </c>
      <c r="H536" s="68"/>
      <c r="I536" s="198" t="s">
        <v>2790</v>
      </c>
      <c r="J536" s="68"/>
      <c r="K536" s="68"/>
      <c r="L536" s="68"/>
      <c r="M536" s="68"/>
      <c r="N536" s="364"/>
      <c r="O536" s="364"/>
      <c r="P536" s="216">
        <v>0</v>
      </c>
      <c r="Q536" s="216">
        <v>378.75</v>
      </c>
      <c r="R536" s="68" t="s">
        <v>638</v>
      </c>
      <c r="S536" s="366"/>
      <c r="T536" s="278"/>
    </row>
    <row r="537" spans="1:20" ht="51">
      <c r="A537" s="192" t="s">
        <v>550</v>
      </c>
      <c r="B537" s="68"/>
      <c r="C537" s="214" t="s">
        <v>589</v>
      </c>
      <c r="D537" s="215">
        <v>44981</v>
      </c>
      <c r="E537" s="192" t="s">
        <v>2381</v>
      </c>
      <c r="F537" s="192" t="s">
        <v>3</v>
      </c>
      <c r="G537" s="192">
        <v>2094655</v>
      </c>
      <c r="H537" s="68"/>
      <c r="I537" s="198" t="s">
        <v>2791</v>
      </c>
      <c r="J537" s="68"/>
      <c r="K537" s="68"/>
      <c r="L537" s="68"/>
      <c r="M537" s="68"/>
      <c r="N537" s="364"/>
      <c r="O537" s="364"/>
      <c r="P537" s="216">
        <v>0</v>
      </c>
      <c r="Q537" s="216">
        <v>3101.29</v>
      </c>
      <c r="R537" s="68" t="s">
        <v>638</v>
      </c>
      <c r="S537" s="366"/>
      <c r="T537" s="278"/>
    </row>
    <row r="538" spans="1:20" ht="51">
      <c r="A538" s="192" t="s">
        <v>550</v>
      </c>
      <c r="B538" s="68"/>
      <c r="C538" s="214" t="s">
        <v>589</v>
      </c>
      <c r="D538" s="215">
        <v>44981</v>
      </c>
      <c r="E538" s="192" t="s">
        <v>2382</v>
      </c>
      <c r="F538" s="192" t="s">
        <v>3</v>
      </c>
      <c r="G538" s="192">
        <v>2094704</v>
      </c>
      <c r="H538" s="68"/>
      <c r="I538" s="198" t="s">
        <v>2792</v>
      </c>
      <c r="J538" s="68"/>
      <c r="K538" s="68"/>
      <c r="L538" s="68"/>
      <c r="M538" s="68"/>
      <c r="N538" s="364"/>
      <c r="O538" s="364"/>
      <c r="P538" s="216">
        <v>0</v>
      </c>
      <c r="Q538" s="216">
        <v>5261.73</v>
      </c>
      <c r="R538" s="68" t="s">
        <v>638</v>
      </c>
      <c r="S538" s="366"/>
      <c r="T538" s="278"/>
    </row>
    <row r="539" spans="1:20" ht="63.75">
      <c r="A539" s="192" t="s">
        <v>544</v>
      </c>
      <c r="B539" s="68"/>
      <c r="C539" s="214" t="s">
        <v>683</v>
      </c>
      <c r="D539" s="215">
        <v>44981</v>
      </c>
      <c r="E539" s="192" t="s">
        <v>2383</v>
      </c>
      <c r="F539" s="192" t="s">
        <v>3</v>
      </c>
      <c r="G539" s="192">
        <v>2094709</v>
      </c>
      <c r="H539" s="68"/>
      <c r="I539" s="198" t="s">
        <v>2793</v>
      </c>
      <c r="J539" s="68"/>
      <c r="K539" s="68"/>
      <c r="L539" s="68"/>
      <c r="M539" s="68"/>
      <c r="N539" s="364"/>
      <c r="O539" s="364"/>
      <c r="P539" s="216">
        <v>0</v>
      </c>
      <c r="Q539" s="216">
        <v>55648</v>
      </c>
      <c r="R539" s="68" t="s">
        <v>638</v>
      </c>
      <c r="S539" s="366"/>
      <c r="T539" s="278"/>
    </row>
    <row r="540" spans="1:20" ht="51">
      <c r="A540" s="192" t="s">
        <v>550</v>
      </c>
      <c r="B540" s="68"/>
      <c r="C540" s="214" t="s">
        <v>589</v>
      </c>
      <c r="D540" s="215">
        <v>44981</v>
      </c>
      <c r="E540" s="192" t="s">
        <v>2384</v>
      </c>
      <c r="F540" s="192" t="s">
        <v>3</v>
      </c>
      <c r="G540" s="192">
        <v>2094738</v>
      </c>
      <c r="H540" s="68"/>
      <c r="I540" s="198" t="s">
        <v>2794</v>
      </c>
      <c r="J540" s="68"/>
      <c r="K540" s="68"/>
      <c r="L540" s="68"/>
      <c r="M540" s="68"/>
      <c r="N540" s="364"/>
      <c r="O540" s="364"/>
      <c r="P540" s="216">
        <v>0</v>
      </c>
      <c r="Q540" s="216">
        <v>100000</v>
      </c>
      <c r="R540" s="68" t="s">
        <v>638</v>
      </c>
      <c r="S540" s="366"/>
      <c r="T540" s="278"/>
    </row>
    <row r="541" spans="1:20" ht="38.25">
      <c r="A541" s="192">
        <v>15</v>
      </c>
      <c r="B541" s="68"/>
      <c r="C541" s="214" t="s">
        <v>39</v>
      </c>
      <c r="D541" s="215">
        <v>44981</v>
      </c>
      <c r="E541" s="192" t="s">
        <v>2385</v>
      </c>
      <c r="F541" s="192" t="s">
        <v>3</v>
      </c>
      <c r="G541" s="192">
        <v>2094756</v>
      </c>
      <c r="H541" s="68"/>
      <c r="I541" s="198" t="s">
        <v>2795</v>
      </c>
      <c r="J541" s="68"/>
      <c r="K541" s="68"/>
      <c r="L541" s="68"/>
      <c r="M541" s="68"/>
      <c r="N541" s="364"/>
      <c r="O541" s="364"/>
      <c r="P541" s="216">
        <v>0</v>
      </c>
      <c r="Q541" s="216">
        <v>2000</v>
      </c>
      <c r="R541" s="68" t="s">
        <v>638</v>
      </c>
      <c r="S541" s="366"/>
      <c r="T541" s="278"/>
    </row>
    <row r="542" spans="1:20" ht="89.25">
      <c r="A542" s="192">
        <v>587</v>
      </c>
      <c r="B542" s="68"/>
      <c r="C542" s="214" t="s">
        <v>673</v>
      </c>
      <c r="D542" s="215">
        <v>44981</v>
      </c>
      <c r="E542" s="192" t="s">
        <v>2386</v>
      </c>
      <c r="F542" s="192" t="s">
        <v>3</v>
      </c>
      <c r="G542" s="192">
        <v>2094610</v>
      </c>
      <c r="H542" s="68"/>
      <c r="I542" s="198" t="s">
        <v>2796</v>
      </c>
      <c r="J542" s="68"/>
      <c r="K542" s="68"/>
      <c r="L542" s="68"/>
      <c r="M542" s="68"/>
      <c r="N542" s="364"/>
      <c r="O542" s="364"/>
      <c r="P542" s="216">
        <v>0</v>
      </c>
      <c r="Q542" s="216">
        <v>2247841.23</v>
      </c>
      <c r="R542" s="68" t="s">
        <v>638</v>
      </c>
      <c r="S542" s="366"/>
      <c r="T542" s="278"/>
    </row>
    <row r="543" spans="1:20" ht="51">
      <c r="A543" s="192" t="s">
        <v>550</v>
      </c>
      <c r="B543" s="68"/>
      <c r="C543" s="214" t="s">
        <v>589</v>
      </c>
      <c r="D543" s="215">
        <v>44984</v>
      </c>
      <c r="E543" s="192" t="s">
        <v>2387</v>
      </c>
      <c r="F543" s="192" t="s">
        <v>3</v>
      </c>
      <c r="G543" s="192">
        <v>2094971</v>
      </c>
      <c r="H543" s="68"/>
      <c r="I543" s="198" t="s">
        <v>2797</v>
      </c>
      <c r="J543" s="68"/>
      <c r="K543" s="68"/>
      <c r="L543" s="68"/>
      <c r="M543" s="68"/>
      <c r="N543" s="364"/>
      <c r="O543" s="364"/>
      <c r="P543" s="216">
        <v>0</v>
      </c>
      <c r="Q543" s="216">
        <v>2.78</v>
      </c>
      <c r="R543" s="68" t="s">
        <v>638</v>
      </c>
      <c r="S543" s="366"/>
      <c r="T543" s="278"/>
    </row>
    <row r="544" spans="1:20" ht="51">
      <c r="A544" s="192">
        <v>15</v>
      </c>
      <c r="B544" s="68"/>
      <c r="C544" s="214" t="s">
        <v>39</v>
      </c>
      <c r="D544" s="215">
        <v>44984</v>
      </c>
      <c r="E544" s="192" t="s">
        <v>2388</v>
      </c>
      <c r="F544" s="192" t="s">
        <v>3</v>
      </c>
      <c r="G544" s="192">
        <v>2094973</v>
      </c>
      <c r="H544" s="68"/>
      <c r="I544" s="198" t="s">
        <v>2798</v>
      </c>
      <c r="J544" s="68"/>
      <c r="K544" s="68"/>
      <c r="L544" s="68"/>
      <c r="M544" s="68"/>
      <c r="N544" s="364"/>
      <c r="O544" s="364"/>
      <c r="P544" s="216">
        <v>0</v>
      </c>
      <c r="Q544" s="216">
        <v>4480</v>
      </c>
      <c r="R544" s="68" t="s">
        <v>638</v>
      </c>
      <c r="S544" s="366"/>
      <c r="T544" s="278"/>
    </row>
    <row r="545" spans="1:20" ht="51">
      <c r="A545" s="192">
        <v>15</v>
      </c>
      <c r="B545" s="68"/>
      <c r="C545" s="214" t="s">
        <v>39</v>
      </c>
      <c r="D545" s="215">
        <v>44984</v>
      </c>
      <c r="E545" s="192" t="s">
        <v>2389</v>
      </c>
      <c r="F545" s="192" t="s">
        <v>3</v>
      </c>
      <c r="G545" s="192">
        <v>2094976</v>
      </c>
      <c r="H545" s="68"/>
      <c r="I545" s="198" t="s">
        <v>2799</v>
      </c>
      <c r="J545" s="68"/>
      <c r="K545" s="68"/>
      <c r="L545" s="68"/>
      <c r="M545" s="68"/>
      <c r="N545" s="364"/>
      <c r="O545" s="364"/>
      <c r="P545" s="216">
        <v>0</v>
      </c>
      <c r="Q545" s="216">
        <v>4480</v>
      </c>
      <c r="R545" s="68" t="s">
        <v>638</v>
      </c>
      <c r="S545" s="366"/>
      <c r="T545" s="278"/>
    </row>
    <row r="546" spans="1:20" ht="51">
      <c r="A546" s="192">
        <v>15</v>
      </c>
      <c r="B546" s="68"/>
      <c r="C546" s="214" t="s">
        <v>39</v>
      </c>
      <c r="D546" s="215">
        <v>44984</v>
      </c>
      <c r="E546" s="192" t="s">
        <v>2390</v>
      </c>
      <c r="F546" s="192" t="s">
        <v>3</v>
      </c>
      <c r="G546" s="192">
        <v>2094978</v>
      </c>
      <c r="H546" s="68"/>
      <c r="I546" s="198" t="s">
        <v>2800</v>
      </c>
      <c r="J546" s="68"/>
      <c r="K546" s="68"/>
      <c r="L546" s="68"/>
      <c r="M546" s="68"/>
      <c r="N546" s="364"/>
      <c r="O546" s="364"/>
      <c r="P546" s="216">
        <v>0</v>
      </c>
      <c r="Q546" s="216">
        <v>4480</v>
      </c>
      <c r="R546" s="68" t="s">
        <v>638</v>
      </c>
      <c r="S546" s="366"/>
      <c r="T546" s="278"/>
    </row>
    <row r="547" spans="1:20" ht="51">
      <c r="A547" s="192">
        <v>15</v>
      </c>
      <c r="B547" s="68"/>
      <c r="C547" s="214" t="s">
        <v>39</v>
      </c>
      <c r="D547" s="215">
        <v>44984</v>
      </c>
      <c r="E547" s="192" t="s">
        <v>2391</v>
      </c>
      <c r="F547" s="192" t="s">
        <v>3</v>
      </c>
      <c r="G547" s="192">
        <v>2094980</v>
      </c>
      <c r="H547" s="68"/>
      <c r="I547" s="198" t="s">
        <v>2801</v>
      </c>
      <c r="J547" s="68"/>
      <c r="K547" s="68"/>
      <c r="L547" s="68"/>
      <c r="M547" s="68"/>
      <c r="N547" s="364"/>
      <c r="O547" s="364"/>
      <c r="P547" s="216">
        <v>0</v>
      </c>
      <c r="Q547" s="216">
        <v>4480</v>
      </c>
      <c r="R547" s="68" t="s">
        <v>638</v>
      </c>
      <c r="S547" s="366"/>
      <c r="T547" s="278"/>
    </row>
    <row r="548" spans="1:20" ht="51">
      <c r="A548" s="192">
        <v>46</v>
      </c>
      <c r="B548" s="68"/>
      <c r="C548" s="214" t="s">
        <v>1380</v>
      </c>
      <c r="D548" s="215">
        <v>44984</v>
      </c>
      <c r="E548" s="192" t="s">
        <v>2392</v>
      </c>
      <c r="F548" s="192" t="s">
        <v>3</v>
      </c>
      <c r="G548" s="192">
        <v>2095107</v>
      </c>
      <c r="H548" s="68"/>
      <c r="I548" s="198" t="s">
        <v>2802</v>
      </c>
      <c r="J548" s="68"/>
      <c r="K548" s="68"/>
      <c r="L548" s="68"/>
      <c r="M548" s="68"/>
      <c r="N548" s="364"/>
      <c r="O548" s="364"/>
      <c r="P548" s="216">
        <v>0</v>
      </c>
      <c r="Q548" s="216">
        <v>120</v>
      </c>
      <c r="R548" s="68" t="s">
        <v>638</v>
      </c>
      <c r="S548" s="366"/>
      <c r="T548" s="278"/>
    </row>
    <row r="549" spans="1:20" ht="51">
      <c r="A549" s="192">
        <v>46</v>
      </c>
      <c r="B549" s="68"/>
      <c r="C549" s="214" t="s">
        <v>1380</v>
      </c>
      <c r="D549" s="215">
        <v>44984</v>
      </c>
      <c r="E549" s="192" t="s">
        <v>2393</v>
      </c>
      <c r="F549" s="192" t="s">
        <v>3</v>
      </c>
      <c r="G549" s="192">
        <v>2095112</v>
      </c>
      <c r="H549" s="68"/>
      <c r="I549" s="198" t="s">
        <v>2802</v>
      </c>
      <c r="J549" s="68"/>
      <c r="K549" s="68"/>
      <c r="L549" s="68"/>
      <c r="M549" s="68"/>
      <c r="N549" s="364"/>
      <c r="O549" s="364"/>
      <c r="P549" s="216">
        <v>0</v>
      </c>
      <c r="Q549" s="216">
        <v>173.93</v>
      </c>
      <c r="R549" s="68" t="s">
        <v>638</v>
      </c>
      <c r="S549" s="366"/>
      <c r="T549" s="278"/>
    </row>
    <row r="550" spans="1:20" ht="51">
      <c r="A550" s="192">
        <v>46</v>
      </c>
      <c r="B550" s="68"/>
      <c r="C550" s="214" t="s">
        <v>1380</v>
      </c>
      <c r="D550" s="215">
        <v>44984</v>
      </c>
      <c r="E550" s="192" t="s">
        <v>2394</v>
      </c>
      <c r="F550" s="192" t="s">
        <v>3</v>
      </c>
      <c r="G550" s="192">
        <v>2095128</v>
      </c>
      <c r="H550" s="68"/>
      <c r="I550" s="198" t="s">
        <v>2802</v>
      </c>
      <c r="J550" s="68"/>
      <c r="K550" s="68"/>
      <c r="L550" s="68"/>
      <c r="M550" s="68"/>
      <c r="N550" s="364"/>
      <c r="O550" s="364"/>
      <c r="P550" s="216">
        <v>0</v>
      </c>
      <c r="Q550" s="216">
        <v>128.88</v>
      </c>
      <c r="R550" s="68" t="s">
        <v>638</v>
      </c>
      <c r="S550" s="366"/>
      <c r="T550" s="278"/>
    </row>
    <row r="551" spans="1:20" ht="51">
      <c r="A551" s="192">
        <v>46</v>
      </c>
      <c r="B551" s="68"/>
      <c r="C551" s="214" t="s">
        <v>1380</v>
      </c>
      <c r="D551" s="215">
        <v>44984</v>
      </c>
      <c r="E551" s="192" t="s">
        <v>2395</v>
      </c>
      <c r="F551" s="192" t="s">
        <v>3</v>
      </c>
      <c r="G551" s="192">
        <v>2095137</v>
      </c>
      <c r="H551" s="68"/>
      <c r="I551" s="198" t="s">
        <v>2802</v>
      </c>
      <c r="J551" s="68"/>
      <c r="K551" s="68"/>
      <c r="L551" s="68"/>
      <c r="M551" s="68"/>
      <c r="N551" s="364"/>
      <c r="O551" s="364"/>
      <c r="P551" s="216">
        <v>0</v>
      </c>
      <c r="Q551" s="216">
        <v>1095.8399999999999</v>
      </c>
      <c r="R551" s="68" t="s">
        <v>638</v>
      </c>
      <c r="S551" s="366"/>
      <c r="T551" s="278"/>
    </row>
    <row r="552" spans="1:20" ht="51">
      <c r="A552" s="192">
        <v>46</v>
      </c>
      <c r="B552" s="68"/>
      <c r="C552" s="214" t="s">
        <v>1380</v>
      </c>
      <c r="D552" s="215">
        <v>44984</v>
      </c>
      <c r="E552" s="192" t="s">
        <v>2396</v>
      </c>
      <c r="F552" s="192" t="s">
        <v>3</v>
      </c>
      <c r="G552" s="192">
        <v>2095157</v>
      </c>
      <c r="H552" s="68"/>
      <c r="I552" s="198" t="s">
        <v>2802</v>
      </c>
      <c r="J552" s="68"/>
      <c r="K552" s="68"/>
      <c r="L552" s="68"/>
      <c r="M552" s="68"/>
      <c r="N552" s="364"/>
      <c r="O552" s="364"/>
      <c r="P552" s="216">
        <v>0</v>
      </c>
      <c r="Q552" s="216">
        <v>23.5</v>
      </c>
      <c r="R552" s="68" t="s">
        <v>638</v>
      </c>
      <c r="S552" s="366"/>
      <c r="T552" s="278"/>
    </row>
    <row r="553" spans="1:20" ht="51">
      <c r="A553" s="192">
        <v>46</v>
      </c>
      <c r="B553" s="68"/>
      <c r="C553" s="214" t="s">
        <v>1380</v>
      </c>
      <c r="D553" s="215">
        <v>44984</v>
      </c>
      <c r="E553" s="192" t="s">
        <v>2397</v>
      </c>
      <c r="F553" s="192" t="s">
        <v>3</v>
      </c>
      <c r="G553" s="192">
        <v>2094968</v>
      </c>
      <c r="H553" s="68"/>
      <c r="I553" s="198" t="s">
        <v>2802</v>
      </c>
      <c r="J553" s="68"/>
      <c r="K553" s="68"/>
      <c r="L553" s="68"/>
      <c r="M553" s="68"/>
      <c r="N553" s="364"/>
      <c r="O553" s="364"/>
      <c r="P553" s="216">
        <v>0</v>
      </c>
      <c r="Q553" s="216">
        <v>535772.86</v>
      </c>
      <c r="R553" s="68" t="s">
        <v>638</v>
      </c>
      <c r="S553" s="366"/>
      <c r="T553" s="278"/>
    </row>
    <row r="554" spans="1:20" ht="51">
      <c r="A554" s="192">
        <v>46</v>
      </c>
      <c r="B554" s="68"/>
      <c r="C554" s="214" t="s">
        <v>1380</v>
      </c>
      <c r="D554" s="215">
        <v>44984</v>
      </c>
      <c r="E554" s="192" t="s">
        <v>2398</v>
      </c>
      <c r="F554" s="192" t="s">
        <v>3</v>
      </c>
      <c r="G554" s="192">
        <v>2095060</v>
      </c>
      <c r="H554" s="68"/>
      <c r="I554" s="198" t="s">
        <v>2802</v>
      </c>
      <c r="J554" s="68"/>
      <c r="K554" s="68"/>
      <c r="L554" s="68"/>
      <c r="M554" s="68"/>
      <c r="N554" s="364"/>
      <c r="O554" s="364"/>
      <c r="P554" s="216">
        <v>0</v>
      </c>
      <c r="Q554" s="216">
        <v>24201.06</v>
      </c>
      <c r="R554" s="68" t="s">
        <v>638</v>
      </c>
      <c r="S554" s="366"/>
      <c r="T554" s="278"/>
    </row>
    <row r="555" spans="1:20" ht="51">
      <c r="A555" s="192">
        <v>46</v>
      </c>
      <c r="B555" s="68"/>
      <c r="C555" s="214" t="s">
        <v>1380</v>
      </c>
      <c r="D555" s="215">
        <v>44984</v>
      </c>
      <c r="E555" s="192" t="s">
        <v>2399</v>
      </c>
      <c r="F555" s="192" t="s">
        <v>3</v>
      </c>
      <c r="G555" s="192">
        <v>2095061</v>
      </c>
      <c r="H555" s="68"/>
      <c r="I555" s="198" t="s">
        <v>2802</v>
      </c>
      <c r="J555" s="68"/>
      <c r="K555" s="68"/>
      <c r="L555" s="68"/>
      <c r="M555" s="68"/>
      <c r="N555" s="364"/>
      <c r="O555" s="364"/>
      <c r="P555" s="216">
        <v>0</v>
      </c>
      <c r="Q555" s="216">
        <v>5705</v>
      </c>
      <c r="R555" s="68" t="s">
        <v>638</v>
      </c>
      <c r="S555" s="366"/>
      <c r="T555" s="278"/>
    </row>
    <row r="556" spans="1:20" ht="51">
      <c r="A556" s="192">
        <v>46</v>
      </c>
      <c r="B556" s="68"/>
      <c r="C556" s="214" t="s">
        <v>1380</v>
      </c>
      <c r="D556" s="215">
        <v>44984</v>
      </c>
      <c r="E556" s="192" t="s">
        <v>2400</v>
      </c>
      <c r="F556" s="192" t="s">
        <v>3</v>
      </c>
      <c r="G556" s="192">
        <v>2095066</v>
      </c>
      <c r="H556" s="68"/>
      <c r="I556" s="198" t="s">
        <v>2802</v>
      </c>
      <c r="J556" s="68"/>
      <c r="K556" s="68"/>
      <c r="L556" s="68"/>
      <c r="M556" s="68"/>
      <c r="N556" s="364"/>
      <c r="O556" s="364"/>
      <c r="P556" s="216">
        <v>0</v>
      </c>
      <c r="Q556" s="216">
        <v>2202</v>
      </c>
      <c r="R556" s="68" t="s">
        <v>638</v>
      </c>
      <c r="S556" s="366"/>
      <c r="T556" s="278"/>
    </row>
    <row r="557" spans="1:20" ht="51">
      <c r="A557" s="192">
        <v>46</v>
      </c>
      <c r="B557" s="68"/>
      <c r="C557" s="214" t="s">
        <v>1380</v>
      </c>
      <c r="D557" s="215">
        <v>44984</v>
      </c>
      <c r="E557" s="192" t="s">
        <v>2401</v>
      </c>
      <c r="F557" s="192" t="s">
        <v>3</v>
      </c>
      <c r="G557" s="192">
        <v>2095075</v>
      </c>
      <c r="H557" s="68"/>
      <c r="I557" s="198" t="s">
        <v>2802</v>
      </c>
      <c r="J557" s="68"/>
      <c r="K557" s="68"/>
      <c r="L557" s="68"/>
      <c r="M557" s="68"/>
      <c r="N557" s="364"/>
      <c r="O557" s="364"/>
      <c r="P557" s="216">
        <v>0</v>
      </c>
      <c r="Q557" s="216">
        <v>4692</v>
      </c>
      <c r="R557" s="68" t="s">
        <v>638</v>
      </c>
      <c r="S557" s="366"/>
      <c r="T557" s="278"/>
    </row>
    <row r="558" spans="1:20" ht="51">
      <c r="A558" s="192" t="s">
        <v>541</v>
      </c>
      <c r="B558" s="68"/>
      <c r="C558" s="214" t="s">
        <v>590</v>
      </c>
      <c r="D558" s="215">
        <v>44985</v>
      </c>
      <c r="E558" s="192" t="s">
        <v>2402</v>
      </c>
      <c r="F558" s="192" t="s">
        <v>3</v>
      </c>
      <c r="G558" s="192">
        <v>2095363</v>
      </c>
      <c r="H558" s="68"/>
      <c r="I558" s="198" t="s">
        <v>4282</v>
      </c>
      <c r="J558" s="68"/>
      <c r="K558" s="68"/>
      <c r="L558" s="68"/>
      <c r="M558" s="68"/>
      <c r="N558" s="364"/>
      <c r="O558" s="364"/>
      <c r="P558" s="216">
        <v>0</v>
      </c>
      <c r="Q558" s="216">
        <v>3784.91</v>
      </c>
      <c r="R558" s="68" t="s">
        <v>638</v>
      </c>
      <c r="S558" s="366"/>
      <c r="T558" s="278"/>
    </row>
    <row r="559" spans="1:20" ht="51">
      <c r="A559" s="192" t="s">
        <v>541</v>
      </c>
      <c r="B559" s="68"/>
      <c r="C559" s="214" t="s">
        <v>590</v>
      </c>
      <c r="D559" s="215">
        <v>44985</v>
      </c>
      <c r="E559" s="192" t="s">
        <v>2403</v>
      </c>
      <c r="F559" s="192" t="s">
        <v>3</v>
      </c>
      <c r="G559" s="192">
        <v>2095364</v>
      </c>
      <c r="H559" s="68"/>
      <c r="I559" s="198" t="s">
        <v>4283</v>
      </c>
      <c r="J559" s="68"/>
      <c r="K559" s="68"/>
      <c r="L559" s="68"/>
      <c r="M559" s="68"/>
      <c r="N559" s="364"/>
      <c r="O559" s="364"/>
      <c r="P559" s="216">
        <v>0</v>
      </c>
      <c r="Q559" s="216">
        <v>461.7</v>
      </c>
      <c r="R559" s="68" t="s">
        <v>638</v>
      </c>
      <c r="S559" s="366"/>
      <c r="T559" s="278"/>
    </row>
    <row r="560" spans="1:20" ht="51">
      <c r="A560" s="192">
        <v>46</v>
      </c>
      <c r="B560" s="68"/>
      <c r="C560" s="214" t="s">
        <v>1380</v>
      </c>
      <c r="D560" s="215">
        <v>44985</v>
      </c>
      <c r="E560" s="192" t="s">
        <v>2404</v>
      </c>
      <c r="F560" s="192" t="s">
        <v>3</v>
      </c>
      <c r="G560" s="192">
        <v>2095365</v>
      </c>
      <c r="H560" s="68"/>
      <c r="I560" s="198" t="s">
        <v>4284</v>
      </c>
      <c r="J560" s="68"/>
      <c r="K560" s="68"/>
      <c r="L560" s="68"/>
      <c r="M560" s="68"/>
      <c r="N560" s="364"/>
      <c r="O560" s="364"/>
      <c r="P560" s="216">
        <v>0</v>
      </c>
      <c r="Q560" s="216">
        <v>2721.4</v>
      </c>
      <c r="R560" s="68" t="s">
        <v>638</v>
      </c>
      <c r="S560" s="366"/>
      <c r="T560" s="278"/>
    </row>
    <row r="561" spans="1:20" ht="51">
      <c r="A561" s="192">
        <v>15</v>
      </c>
      <c r="B561" s="68"/>
      <c r="C561" s="214" t="s">
        <v>39</v>
      </c>
      <c r="D561" s="215">
        <v>44985</v>
      </c>
      <c r="E561" s="192" t="s">
        <v>2405</v>
      </c>
      <c r="F561" s="192" t="s">
        <v>3</v>
      </c>
      <c r="G561" s="192">
        <v>2095413</v>
      </c>
      <c r="H561" s="68"/>
      <c r="I561" s="198" t="s">
        <v>4285</v>
      </c>
      <c r="J561" s="68"/>
      <c r="K561" s="68"/>
      <c r="L561" s="68"/>
      <c r="M561" s="68"/>
      <c r="N561" s="364"/>
      <c r="O561" s="364"/>
      <c r="P561" s="216">
        <v>0</v>
      </c>
      <c r="Q561" s="216">
        <v>2000</v>
      </c>
      <c r="R561" s="68" t="s">
        <v>638</v>
      </c>
      <c r="S561" s="366"/>
      <c r="T561" s="278"/>
    </row>
    <row r="562" spans="1:20" ht="51">
      <c r="A562" s="192" t="s">
        <v>550</v>
      </c>
      <c r="B562" s="68"/>
      <c r="C562" s="214" t="s">
        <v>589</v>
      </c>
      <c r="D562" s="215">
        <v>44985</v>
      </c>
      <c r="E562" s="192" t="s">
        <v>2406</v>
      </c>
      <c r="F562" s="192" t="s">
        <v>3</v>
      </c>
      <c r="G562" s="192">
        <v>2095415</v>
      </c>
      <c r="H562" s="68"/>
      <c r="I562" s="198" t="s">
        <v>4286</v>
      </c>
      <c r="J562" s="68"/>
      <c r="K562" s="68"/>
      <c r="L562" s="68"/>
      <c r="M562" s="68"/>
      <c r="N562" s="364"/>
      <c r="O562" s="364"/>
      <c r="P562" s="216">
        <v>0</v>
      </c>
      <c r="Q562" s="216">
        <v>3432</v>
      </c>
      <c r="R562" s="68" t="s">
        <v>638</v>
      </c>
      <c r="S562" s="366"/>
      <c r="T562" s="278"/>
    </row>
    <row r="563" spans="1:20" ht="51">
      <c r="A563" s="192">
        <v>526</v>
      </c>
      <c r="B563" s="68"/>
      <c r="C563" s="214" t="s">
        <v>1267</v>
      </c>
      <c r="D563" s="215">
        <v>44985</v>
      </c>
      <c r="E563" s="192" t="s">
        <v>2407</v>
      </c>
      <c r="F563" s="192" t="s">
        <v>3</v>
      </c>
      <c r="G563" s="192">
        <v>2095420</v>
      </c>
      <c r="H563" s="68"/>
      <c r="I563" s="198" t="s">
        <v>4287</v>
      </c>
      <c r="J563" s="68"/>
      <c r="K563" s="68"/>
      <c r="L563" s="68"/>
      <c r="M563" s="68"/>
      <c r="N563" s="364"/>
      <c r="O563" s="364"/>
      <c r="P563" s="216">
        <v>0</v>
      </c>
      <c r="Q563" s="216">
        <v>15357.63</v>
      </c>
      <c r="R563" s="68" t="s">
        <v>638</v>
      </c>
      <c r="S563" s="366"/>
      <c r="T563" s="278"/>
    </row>
    <row r="564" spans="1:20" ht="63.75">
      <c r="A564" s="192">
        <v>16</v>
      </c>
      <c r="B564" s="68"/>
      <c r="C564" s="214" t="s">
        <v>40</v>
      </c>
      <c r="D564" s="215">
        <v>44985</v>
      </c>
      <c r="E564" s="192" t="s">
        <v>2408</v>
      </c>
      <c r="F564" s="192" t="s">
        <v>3</v>
      </c>
      <c r="G564" s="192">
        <v>2095421</v>
      </c>
      <c r="H564" s="68"/>
      <c r="I564" s="198" t="s">
        <v>4288</v>
      </c>
      <c r="J564" s="68"/>
      <c r="K564" s="68"/>
      <c r="L564" s="68"/>
      <c r="M564" s="68"/>
      <c r="N564" s="364"/>
      <c r="O564" s="364"/>
      <c r="P564" s="216">
        <v>0</v>
      </c>
      <c r="Q564" s="216">
        <v>3000</v>
      </c>
      <c r="R564" s="68" t="s">
        <v>638</v>
      </c>
      <c r="S564" s="366"/>
      <c r="T564" s="278"/>
    </row>
    <row r="565" spans="1:20" ht="51">
      <c r="A565" s="192" t="s">
        <v>550</v>
      </c>
      <c r="B565" s="68"/>
      <c r="C565" s="214" t="s">
        <v>589</v>
      </c>
      <c r="D565" s="215">
        <v>44985</v>
      </c>
      <c r="E565" s="192" t="s">
        <v>2409</v>
      </c>
      <c r="F565" s="192" t="s">
        <v>3</v>
      </c>
      <c r="G565" s="192">
        <v>2095492</v>
      </c>
      <c r="H565" s="68"/>
      <c r="I565" s="198" t="s">
        <v>4289</v>
      </c>
      <c r="J565" s="68"/>
      <c r="K565" s="68"/>
      <c r="L565" s="68"/>
      <c r="M565" s="68"/>
      <c r="N565" s="364"/>
      <c r="O565" s="364"/>
      <c r="P565" s="216">
        <v>0</v>
      </c>
      <c r="Q565" s="216">
        <v>672.72</v>
      </c>
      <c r="R565" s="68" t="s">
        <v>638</v>
      </c>
      <c r="S565" s="366"/>
      <c r="T565" s="278"/>
    </row>
    <row r="566" spans="1:20" ht="76.5">
      <c r="A566" s="192">
        <v>374</v>
      </c>
      <c r="B566" s="68"/>
      <c r="C566" s="214" t="s">
        <v>608</v>
      </c>
      <c r="D566" s="215">
        <v>44985</v>
      </c>
      <c r="E566" s="192" t="s">
        <v>2410</v>
      </c>
      <c r="F566" s="192" t="s">
        <v>3</v>
      </c>
      <c r="G566" s="192">
        <v>2095493</v>
      </c>
      <c r="H566" s="68"/>
      <c r="I566" s="198" t="s">
        <v>4290</v>
      </c>
      <c r="J566" s="68"/>
      <c r="K566" s="68"/>
      <c r="L566" s="68"/>
      <c r="M566" s="68"/>
      <c r="N566" s="364"/>
      <c r="O566" s="364"/>
      <c r="P566" s="216">
        <v>0</v>
      </c>
      <c r="Q566" s="216">
        <v>54</v>
      </c>
      <c r="R566" s="68" t="s">
        <v>638</v>
      </c>
      <c r="S566" s="366"/>
      <c r="T566" s="278"/>
    </row>
    <row r="567" spans="1:20" ht="38.25">
      <c r="A567" s="192" t="s">
        <v>550</v>
      </c>
      <c r="B567" s="68"/>
      <c r="C567" s="214" t="s">
        <v>589</v>
      </c>
      <c r="D567" s="215">
        <v>44985</v>
      </c>
      <c r="E567" s="192" t="s">
        <v>2411</v>
      </c>
      <c r="F567" s="192" t="s">
        <v>3</v>
      </c>
      <c r="G567" s="192">
        <v>2095505</v>
      </c>
      <c r="H567" s="68"/>
      <c r="I567" s="198" t="s">
        <v>4291</v>
      </c>
      <c r="J567" s="68"/>
      <c r="K567" s="68"/>
      <c r="L567" s="68"/>
      <c r="M567" s="68"/>
      <c r="N567" s="364"/>
      <c r="O567" s="364"/>
      <c r="P567" s="216">
        <v>0</v>
      </c>
      <c r="Q567" s="216">
        <v>81303.460000000006</v>
      </c>
      <c r="R567" s="68" t="s">
        <v>638</v>
      </c>
      <c r="S567" s="366"/>
      <c r="T567" s="278"/>
    </row>
    <row r="568" spans="1:20" ht="51">
      <c r="A568" s="192">
        <v>670</v>
      </c>
      <c r="B568" s="68"/>
      <c r="C568" s="214" t="s">
        <v>178</v>
      </c>
      <c r="D568" s="215">
        <v>44985</v>
      </c>
      <c r="E568" s="192" t="s">
        <v>2412</v>
      </c>
      <c r="F568" s="192" t="s">
        <v>3</v>
      </c>
      <c r="G568" s="192">
        <v>2095514</v>
      </c>
      <c r="H568" s="68"/>
      <c r="I568" s="198" t="s">
        <v>4292</v>
      </c>
      <c r="J568" s="68"/>
      <c r="K568" s="68"/>
      <c r="L568" s="68"/>
      <c r="M568" s="68"/>
      <c r="N568" s="364"/>
      <c r="O568" s="364"/>
      <c r="P568" s="216">
        <v>0</v>
      </c>
      <c r="Q568" s="216">
        <v>270</v>
      </c>
      <c r="R568" s="68" t="s">
        <v>638</v>
      </c>
      <c r="S568" s="366"/>
      <c r="T568" s="278"/>
    </row>
    <row r="569" spans="1:20" ht="63.75">
      <c r="A569" s="192" t="s">
        <v>550</v>
      </c>
      <c r="B569" s="68"/>
      <c r="C569" s="214" t="s">
        <v>589</v>
      </c>
      <c r="D569" s="215">
        <v>44985</v>
      </c>
      <c r="E569" s="192" t="s">
        <v>2413</v>
      </c>
      <c r="F569" s="192" t="s">
        <v>3</v>
      </c>
      <c r="G569" s="192">
        <v>2095531</v>
      </c>
      <c r="H569" s="68"/>
      <c r="I569" s="198" t="s">
        <v>4293</v>
      </c>
      <c r="J569" s="68"/>
      <c r="K569" s="68"/>
      <c r="L569" s="68"/>
      <c r="M569" s="68"/>
      <c r="N569" s="364"/>
      <c r="O569" s="364"/>
      <c r="P569" s="216">
        <v>0</v>
      </c>
      <c r="Q569" s="216">
        <v>6400</v>
      </c>
      <c r="R569" s="68" t="s">
        <v>638</v>
      </c>
      <c r="S569" s="366"/>
      <c r="T569" s="278"/>
    </row>
    <row r="570" spans="1:20" ht="51">
      <c r="A570" s="192">
        <v>206</v>
      </c>
      <c r="B570" s="68"/>
      <c r="C570" s="214" t="s">
        <v>87</v>
      </c>
      <c r="D570" s="215">
        <v>44985</v>
      </c>
      <c r="E570" s="192" t="s">
        <v>2414</v>
      </c>
      <c r="F570" s="192" t="s">
        <v>3</v>
      </c>
      <c r="G570" s="192">
        <v>2095419</v>
      </c>
      <c r="H570" s="68"/>
      <c r="I570" s="198" t="s">
        <v>4294</v>
      </c>
      <c r="J570" s="68"/>
      <c r="K570" s="68"/>
      <c r="L570" s="68"/>
      <c r="M570" s="68"/>
      <c r="N570" s="364"/>
      <c r="O570" s="364"/>
      <c r="P570" s="216">
        <v>0</v>
      </c>
      <c r="Q570" s="216">
        <v>140</v>
      </c>
      <c r="R570" s="68" t="s">
        <v>638</v>
      </c>
      <c r="S570" s="366"/>
      <c r="T570" s="278"/>
    </row>
    <row r="571" spans="1:20" ht="63.75">
      <c r="A571" s="192" t="s">
        <v>542</v>
      </c>
      <c r="B571" s="68"/>
      <c r="C571" s="214" t="s">
        <v>691</v>
      </c>
      <c r="D571" s="215">
        <v>44958</v>
      </c>
      <c r="E571" s="192" t="s">
        <v>2415</v>
      </c>
      <c r="F571" s="192" t="s">
        <v>6</v>
      </c>
      <c r="G571" s="192">
        <v>2157488</v>
      </c>
      <c r="H571" s="68"/>
      <c r="I571" s="198" t="s">
        <v>2803</v>
      </c>
      <c r="J571" s="68"/>
      <c r="K571" s="68"/>
      <c r="L571" s="68"/>
      <c r="M571" s="68"/>
      <c r="N571" s="364"/>
      <c r="O571" s="364"/>
      <c r="P571" s="216">
        <v>0</v>
      </c>
      <c r="Q571" s="216">
        <v>603546.73</v>
      </c>
      <c r="R571" s="68" t="s">
        <v>638</v>
      </c>
      <c r="S571" s="366"/>
      <c r="T571" s="278"/>
    </row>
    <row r="572" spans="1:20" ht="102">
      <c r="A572" s="192">
        <v>132</v>
      </c>
      <c r="B572" s="68"/>
      <c r="C572" s="214" t="s">
        <v>59</v>
      </c>
      <c r="D572" s="215">
        <v>44958</v>
      </c>
      <c r="E572" s="192" t="s">
        <v>2417</v>
      </c>
      <c r="F572" s="192" t="s">
        <v>10</v>
      </c>
      <c r="G572" s="192">
        <v>1053524</v>
      </c>
      <c r="H572" s="68"/>
      <c r="I572" s="198" t="s">
        <v>2805</v>
      </c>
      <c r="J572" s="68"/>
      <c r="K572" s="68"/>
      <c r="L572" s="68"/>
      <c r="M572" s="68"/>
      <c r="N572" s="364"/>
      <c r="O572" s="364"/>
      <c r="P572" s="216">
        <v>608.82000000000005</v>
      </c>
      <c r="Q572" s="216">
        <v>0</v>
      </c>
      <c r="R572" s="68" t="s">
        <v>638</v>
      </c>
      <c r="S572" s="366"/>
      <c r="T572" s="278"/>
    </row>
    <row r="573" spans="1:20" ht="76.5">
      <c r="A573" s="192">
        <v>291</v>
      </c>
      <c r="B573" s="68"/>
      <c r="C573" s="214" t="s">
        <v>119</v>
      </c>
      <c r="D573" s="215">
        <v>44958</v>
      </c>
      <c r="E573" s="192" t="s">
        <v>2418</v>
      </c>
      <c r="F573" s="192" t="s">
        <v>10</v>
      </c>
      <c r="G573" s="192">
        <v>1053541</v>
      </c>
      <c r="H573" s="68"/>
      <c r="I573" s="198" t="s">
        <v>2806</v>
      </c>
      <c r="J573" s="68"/>
      <c r="K573" s="68"/>
      <c r="L573" s="68"/>
      <c r="M573" s="68"/>
      <c r="N573" s="364"/>
      <c r="O573" s="364"/>
      <c r="P573" s="216">
        <v>270</v>
      </c>
      <c r="Q573" s="216">
        <v>0</v>
      </c>
      <c r="R573" s="68" t="s">
        <v>638</v>
      </c>
      <c r="S573" s="366"/>
      <c r="T573" s="278"/>
    </row>
    <row r="574" spans="1:20" ht="76.5">
      <c r="A574" s="192">
        <v>291</v>
      </c>
      <c r="B574" s="68"/>
      <c r="C574" s="214" t="s">
        <v>119</v>
      </c>
      <c r="D574" s="215">
        <v>44958</v>
      </c>
      <c r="E574" s="192" t="s">
        <v>2419</v>
      </c>
      <c r="F574" s="192" t="s">
        <v>10</v>
      </c>
      <c r="G574" s="192">
        <v>1053544</v>
      </c>
      <c r="H574" s="68"/>
      <c r="I574" s="198" t="s">
        <v>2807</v>
      </c>
      <c r="J574" s="68"/>
      <c r="K574" s="68"/>
      <c r="L574" s="68"/>
      <c r="M574" s="68"/>
      <c r="N574" s="364"/>
      <c r="O574" s="364"/>
      <c r="P574" s="216">
        <v>270</v>
      </c>
      <c r="Q574" s="216">
        <v>0</v>
      </c>
      <c r="R574" s="68" t="s">
        <v>638</v>
      </c>
      <c r="S574" s="366"/>
      <c r="T574" s="278"/>
    </row>
    <row r="575" spans="1:20" ht="89.25">
      <c r="A575" s="192">
        <v>590</v>
      </c>
      <c r="B575" s="68"/>
      <c r="C575" s="214" t="s">
        <v>1287</v>
      </c>
      <c r="D575" s="215">
        <v>44958</v>
      </c>
      <c r="E575" s="192" t="s">
        <v>2420</v>
      </c>
      <c r="F575" s="192" t="s">
        <v>10</v>
      </c>
      <c r="G575" s="192">
        <v>1053560</v>
      </c>
      <c r="H575" s="68"/>
      <c r="I575" s="198" t="s">
        <v>2808</v>
      </c>
      <c r="J575" s="68"/>
      <c r="K575" s="68"/>
      <c r="L575" s="68"/>
      <c r="M575" s="68"/>
      <c r="N575" s="364"/>
      <c r="O575" s="364"/>
      <c r="P575" s="216">
        <v>695.11</v>
      </c>
      <c r="Q575" s="216">
        <v>0</v>
      </c>
      <c r="R575" s="68" t="s">
        <v>638</v>
      </c>
      <c r="S575" s="366"/>
      <c r="T575" s="278"/>
    </row>
    <row r="576" spans="1:20" ht="89.25">
      <c r="A576" s="192">
        <v>590</v>
      </c>
      <c r="B576" s="68"/>
      <c r="C576" s="214" t="s">
        <v>1287</v>
      </c>
      <c r="D576" s="215">
        <v>44958</v>
      </c>
      <c r="E576" s="192" t="s">
        <v>2421</v>
      </c>
      <c r="F576" s="192" t="s">
        <v>10</v>
      </c>
      <c r="G576" s="192">
        <v>1053558</v>
      </c>
      <c r="H576" s="68"/>
      <c r="I576" s="198" t="s">
        <v>2809</v>
      </c>
      <c r="J576" s="68"/>
      <c r="K576" s="68"/>
      <c r="L576" s="68"/>
      <c r="M576" s="68"/>
      <c r="N576" s="364"/>
      <c r="O576" s="364"/>
      <c r="P576" s="216">
        <v>293.94</v>
      </c>
      <c r="Q576" s="216">
        <v>0</v>
      </c>
      <c r="R576" s="68" t="s">
        <v>638</v>
      </c>
      <c r="S576" s="366"/>
      <c r="T576" s="278"/>
    </row>
    <row r="577" spans="1:20" ht="76.5">
      <c r="A577" s="192">
        <v>291</v>
      </c>
      <c r="B577" s="68"/>
      <c r="C577" s="214" t="s">
        <v>119</v>
      </c>
      <c r="D577" s="215">
        <v>44959</v>
      </c>
      <c r="E577" s="192" t="s">
        <v>2422</v>
      </c>
      <c r="F577" s="192" t="s">
        <v>10</v>
      </c>
      <c r="G577" s="192">
        <v>1053679</v>
      </c>
      <c r="H577" s="68"/>
      <c r="I577" s="198" t="s">
        <v>2810</v>
      </c>
      <c r="J577" s="68"/>
      <c r="K577" s="68"/>
      <c r="L577" s="68"/>
      <c r="M577" s="68"/>
      <c r="N577" s="364"/>
      <c r="O577" s="364"/>
      <c r="P577" s="216">
        <v>270</v>
      </c>
      <c r="Q577" s="216">
        <v>0</v>
      </c>
      <c r="R577" s="68" t="s">
        <v>638</v>
      </c>
      <c r="S577" s="366"/>
      <c r="T577" s="278"/>
    </row>
    <row r="578" spans="1:20" ht="63.75">
      <c r="A578" s="192" t="s">
        <v>542</v>
      </c>
      <c r="B578" s="68"/>
      <c r="C578" s="214" t="s">
        <v>691</v>
      </c>
      <c r="D578" s="215">
        <v>44963</v>
      </c>
      <c r="E578" s="192" t="s">
        <v>2423</v>
      </c>
      <c r="F578" s="192" t="s">
        <v>639</v>
      </c>
      <c r="G578" s="192">
        <v>5142421</v>
      </c>
      <c r="H578" s="68"/>
      <c r="I578" s="198" t="s">
        <v>2811</v>
      </c>
      <c r="J578" s="68"/>
      <c r="K578" s="68"/>
      <c r="L578" s="68"/>
      <c r="M578" s="68"/>
      <c r="N578" s="364"/>
      <c r="O578" s="364"/>
      <c r="P578" s="216">
        <v>0</v>
      </c>
      <c r="Q578" s="216">
        <v>2168701.7400000002</v>
      </c>
      <c r="R578" s="68" t="s">
        <v>638</v>
      </c>
      <c r="S578" s="366"/>
      <c r="T578" s="278"/>
    </row>
    <row r="579" spans="1:20" ht="63.75">
      <c r="A579" s="192" t="s">
        <v>542</v>
      </c>
      <c r="B579" s="68"/>
      <c r="C579" s="214" t="s">
        <v>691</v>
      </c>
      <c r="D579" s="215">
        <v>44963</v>
      </c>
      <c r="E579" s="192" t="s">
        <v>2423</v>
      </c>
      <c r="F579" s="192" t="s">
        <v>639</v>
      </c>
      <c r="G579" s="192">
        <v>5142417</v>
      </c>
      <c r="H579" s="68"/>
      <c r="I579" s="198" t="s">
        <v>2812</v>
      </c>
      <c r="J579" s="68"/>
      <c r="K579" s="68"/>
      <c r="L579" s="68"/>
      <c r="M579" s="68"/>
      <c r="N579" s="364"/>
      <c r="O579" s="364"/>
      <c r="P579" s="216">
        <v>0</v>
      </c>
      <c r="Q579" s="216">
        <v>12677198.060000001</v>
      </c>
      <c r="R579" s="68" t="s">
        <v>638</v>
      </c>
      <c r="S579" s="366"/>
      <c r="T579" s="278"/>
    </row>
    <row r="580" spans="1:20" ht="63.75">
      <c r="A580" s="192" t="s">
        <v>542</v>
      </c>
      <c r="B580" s="68"/>
      <c r="C580" s="214" t="s">
        <v>691</v>
      </c>
      <c r="D580" s="215">
        <v>44963</v>
      </c>
      <c r="E580" s="192" t="s">
        <v>2423</v>
      </c>
      <c r="F580" s="192" t="s">
        <v>639</v>
      </c>
      <c r="G580" s="192">
        <v>5142414</v>
      </c>
      <c r="H580" s="68"/>
      <c r="I580" s="198" t="s">
        <v>2094</v>
      </c>
      <c r="J580" s="68"/>
      <c r="K580" s="68"/>
      <c r="L580" s="68"/>
      <c r="M580" s="68"/>
      <c r="N580" s="364"/>
      <c r="O580" s="364"/>
      <c r="P580" s="216">
        <v>0</v>
      </c>
      <c r="Q580" s="216">
        <v>11045363.6</v>
      </c>
      <c r="R580" s="68" t="s">
        <v>638</v>
      </c>
      <c r="S580" s="366"/>
      <c r="T580" s="278"/>
    </row>
    <row r="581" spans="1:20" ht="89.25">
      <c r="A581" s="192">
        <v>293</v>
      </c>
      <c r="B581" s="68"/>
      <c r="C581" s="214" t="s">
        <v>121</v>
      </c>
      <c r="D581" s="215">
        <v>44963</v>
      </c>
      <c r="E581" s="192" t="s">
        <v>2424</v>
      </c>
      <c r="F581" s="192" t="s">
        <v>6</v>
      </c>
      <c r="G581" s="192">
        <v>1053787</v>
      </c>
      <c r="H581" s="68"/>
      <c r="I581" s="198" t="s">
        <v>2813</v>
      </c>
      <c r="J581" s="68"/>
      <c r="K581" s="68"/>
      <c r="L581" s="68"/>
      <c r="M581" s="68"/>
      <c r="N581" s="364"/>
      <c r="O581" s="364"/>
      <c r="P581" s="216">
        <v>0</v>
      </c>
      <c r="Q581" s="216">
        <v>8154618.4500000002</v>
      </c>
      <c r="R581" s="68" t="s">
        <v>638</v>
      </c>
      <c r="S581" s="366"/>
      <c r="T581" s="278"/>
    </row>
    <row r="582" spans="1:20" ht="76.5">
      <c r="A582" s="192" t="s">
        <v>542</v>
      </c>
      <c r="B582" s="68"/>
      <c r="C582" s="214" t="s">
        <v>691</v>
      </c>
      <c r="D582" s="215">
        <v>44963</v>
      </c>
      <c r="E582" s="192" t="s">
        <v>2425</v>
      </c>
      <c r="F582" s="192" t="s">
        <v>10</v>
      </c>
      <c r="G582" s="192">
        <v>1053789</v>
      </c>
      <c r="H582" s="68"/>
      <c r="I582" s="198" t="s">
        <v>2814</v>
      </c>
      <c r="J582" s="68"/>
      <c r="K582" s="68"/>
      <c r="L582" s="68"/>
      <c r="M582" s="68"/>
      <c r="N582" s="364"/>
      <c r="O582" s="364"/>
      <c r="P582" s="216">
        <v>427.99</v>
      </c>
      <c r="Q582" s="216">
        <v>0</v>
      </c>
      <c r="R582" s="68" t="s">
        <v>638</v>
      </c>
      <c r="S582" s="366"/>
      <c r="T582" s="278"/>
    </row>
    <row r="583" spans="1:20" ht="76.5">
      <c r="A583" s="192" t="s">
        <v>542</v>
      </c>
      <c r="B583" s="68"/>
      <c r="C583" s="214" t="s">
        <v>691</v>
      </c>
      <c r="D583" s="215">
        <v>44963</v>
      </c>
      <c r="E583" s="192" t="s">
        <v>2426</v>
      </c>
      <c r="F583" s="192" t="s">
        <v>10</v>
      </c>
      <c r="G583" s="192">
        <v>1053797</v>
      </c>
      <c r="H583" s="68"/>
      <c r="I583" s="198" t="s">
        <v>2815</v>
      </c>
      <c r="J583" s="68"/>
      <c r="K583" s="68"/>
      <c r="L583" s="68"/>
      <c r="M583" s="68"/>
      <c r="N583" s="364"/>
      <c r="O583" s="364"/>
      <c r="P583" s="216">
        <v>433.27</v>
      </c>
      <c r="Q583" s="216">
        <v>0</v>
      </c>
      <c r="R583" s="68" t="s">
        <v>638</v>
      </c>
      <c r="S583" s="366"/>
      <c r="T583" s="278"/>
    </row>
    <row r="584" spans="1:20" ht="63.75">
      <c r="A584" s="192" t="s">
        <v>544</v>
      </c>
      <c r="B584" s="68"/>
      <c r="C584" s="214" t="s">
        <v>683</v>
      </c>
      <c r="D584" s="215">
        <v>44964</v>
      </c>
      <c r="E584" s="192" t="s">
        <v>2427</v>
      </c>
      <c r="F584" s="192" t="s">
        <v>6</v>
      </c>
      <c r="G584" s="192">
        <v>1759355</v>
      </c>
      <c r="H584" s="68"/>
      <c r="I584" s="198" t="s">
        <v>2816</v>
      </c>
      <c r="J584" s="68"/>
      <c r="K584" s="68"/>
      <c r="L584" s="68"/>
      <c r="M584" s="68"/>
      <c r="N584" s="364"/>
      <c r="O584" s="364"/>
      <c r="P584" s="216">
        <v>0</v>
      </c>
      <c r="Q584" s="216">
        <v>63327.31</v>
      </c>
      <c r="R584" s="68" t="s">
        <v>638</v>
      </c>
      <c r="S584" s="366"/>
      <c r="T584" s="278"/>
    </row>
    <row r="585" spans="1:20" ht="63.75">
      <c r="A585" s="192">
        <v>597</v>
      </c>
      <c r="B585" s="68"/>
      <c r="C585" s="214" t="s">
        <v>677</v>
      </c>
      <c r="D585" s="215">
        <v>44964</v>
      </c>
      <c r="E585" s="192" t="s">
        <v>2428</v>
      </c>
      <c r="F585" s="192" t="s">
        <v>6</v>
      </c>
      <c r="G585" s="192">
        <v>2163986</v>
      </c>
      <c r="H585" s="68"/>
      <c r="I585" s="198" t="s">
        <v>2817</v>
      </c>
      <c r="J585" s="68"/>
      <c r="K585" s="68"/>
      <c r="L585" s="68"/>
      <c r="M585" s="68"/>
      <c r="N585" s="364"/>
      <c r="O585" s="364"/>
      <c r="P585" s="216">
        <v>0</v>
      </c>
      <c r="Q585" s="216">
        <v>502152</v>
      </c>
      <c r="R585" s="68" t="s">
        <v>638</v>
      </c>
      <c r="S585" s="366"/>
      <c r="T585" s="278"/>
    </row>
    <row r="586" spans="1:20" ht="63.75">
      <c r="A586" s="192">
        <v>597</v>
      </c>
      <c r="B586" s="68"/>
      <c r="C586" s="214" t="s">
        <v>677</v>
      </c>
      <c r="D586" s="215">
        <v>44964</v>
      </c>
      <c r="E586" s="192" t="s">
        <v>2429</v>
      </c>
      <c r="F586" s="192" t="s">
        <v>6</v>
      </c>
      <c r="G586" s="192">
        <v>2163988</v>
      </c>
      <c r="H586" s="68"/>
      <c r="I586" s="198" t="s">
        <v>2818</v>
      </c>
      <c r="J586" s="68"/>
      <c r="K586" s="68"/>
      <c r="L586" s="68"/>
      <c r="M586" s="68"/>
      <c r="N586" s="364"/>
      <c r="O586" s="364"/>
      <c r="P586" s="216">
        <v>0</v>
      </c>
      <c r="Q586" s="216">
        <v>1988028</v>
      </c>
      <c r="R586" s="68" t="s">
        <v>638</v>
      </c>
      <c r="S586" s="366"/>
      <c r="T586" s="278"/>
    </row>
    <row r="587" spans="1:20" ht="63.75">
      <c r="A587" s="192">
        <v>597</v>
      </c>
      <c r="B587" s="68"/>
      <c r="C587" s="214" t="s">
        <v>677</v>
      </c>
      <c r="D587" s="215">
        <v>44964</v>
      </c>
      <c r="E587" s="192" t="s">
        <v>2430</v>
      </c>
      <c r="F587" s="192" t="s">
        <v>6</v>
      </c>
      <c r="G587" s="192">
        <v>2163991</v>
      </c>
      <c r="H587" s="68"/>
      <c r="I587" s="198" t="s">
        <v>2819</v>
      </c>
      <c r="J587" s="68"/>
      <c r="K587" s="68"/>
      <c r="L587" s="68"/>
      <c r="M587" s="68"/>
      <c r="N587" s="364"/>
      <c r="O587" s="364"/>
      <c r="P587" s="216">
        <v>0</v>
      </c>
      <c r="Q587" s="216">
        <v>576240</v>
      </c>
      <c r="R587" s="68" t="s">
        <v>638</v>
      </c>
      <c r="S587" s="366"/>
      <c r="T587" s="278"/>
    </row>
    <row r="588" spans="1:20" ht="76.5">
      <c r="A588" s="192">
        <v>597</v>
      </c>
      <c r="B588" s="68"/>
      <c r="C588" s="214" t="s">
        <v>677</v>
      </c>
      <c r="D588" s="215">
        <v>44964</v>
      </c>
      <c r="E588" s="192" t="s">
        <v>2431</v>
      </c>
      <c r="F588" s="192" t="s">
        <v>6</v>
      </c>
      <c r="G588" s="192">
        <v>2163993</v>
      </c>
      <c r="H588" s="68"/>
      <c r="I588" s="198" t="s">
        <v>2820</v>
      </c>
      <c r="J588" s="68"/>
      <c r="K588" s="68"/>
      <c r="L588" s="68"/>
      <c r="M588" s="68"/>
      <c r="N588" s="364"/>
      <c r="O588" s="364"/>
      <c r="P588" s="216">
        <v>0</v>
      </c>
      <c r="Q588" s="216">
        <v>60405.73</v>
      </c>
      <c r="R588" s="68" t="s">
        <v>638</v>
      </c>
      <c r="S588" s="366"/>
      <c r="T588" s="278"/>
    </row>
    <row r="589" spans="1:20" ht="76.5">
      <c r="A589" s="192">
        <v>597</v>
      </c>
      <c r="B589" s="68"/>
      <c r="C589" s="214" t="s">
        <v>677</v>
      </c>
      <c r="D589" s="215">
        <v>44964</v>
      </c>
      <c r="E589" s="192" t="s">
        <v>2432</v>
      </c>
      <c r="F589" s="192" t="s">
        <v>6</v>
      </c>
      <c r="G589" s="192">
        <v>2163995</v>
      </c>
      <c r="H589" s="68"/>
      <c r="I589" s="198" t="s">
        <v>2821</v>
      </c>
      <c r="J589" s="68"/>
      <c r="K589" s="68"/>
      <c r="L589" s="68"/>
      <c r="M589" s="68"/>
      <c r="N589" s="364"/>
      <c r="O589" s="364"/>
      <c r="P589" s="216">
        <v>0</v>
      </c>
      <c r="Q589" s="216">
        <v>1083842.27</v>
      </c>
      <c r="R589" s="68" t="s">
        <v>638</v>
      </c>
      <c r="S589" s="366"/>
      <c r="T589" s="278"/>
    </row>
    <row r="590" spans="1:20" ht="63.75">
      <c r="A590" s="192">
        <v>597</v>
      </c>
      <c r="B590" s="68"/>
      <c r="C590" s="214" t="s">
        <v>677</v>
      </c>
      <c r="D590" s="215">
        <v>44964</v>
      </c>
      <c r="E590" s="192" t="s">
        <v>2433</v>
      </c>
      <c r="F590" s="192" t="s">
        <v>6</v>
      </c>
      <c r="G590" s="192">
        <v>2163997</v>
      </c>
      <c r="H590" s="68"/>
      <c r="I590" s="198" t="s">
        <v>2822</v>
      </c>
      <c r="J590" s="68"/>
      <c r="K590" s="68"/>
      <c r="L590" s="68"/>
      <c r="M590" s="68"/>
      <c r="N590" s="364"/>
      <c r="O590" s="364"/>
      <c r="P590" s="216">
        <v>0</v>
      </c>
      <c r="Q590" s="216">
        <v>64641.78</v>
      </c>
      <c r="R590" s="68" t="s">
        <v>638</v>
      </c>
      <c r="S590" s="366"/>
      <c r="T590" s="278"/>
    </row>
    <row r="591" spans="1:20" ht="63.75">
      <c r="A591" s="192">
        <v>597</v>
      </c>
      <c r="B591" s="68"/>
      <c r="C591" s="214" t="s">
        <v>677</v>
      </c>
      <c r="D591" s="215">
        <v>44964</v>
      </c>
      <c r="E591" s="192" t="s">
        <v>2434</v>
      </c>
      <c r="F591" s="192" t="s">
        <v>14</v>
      </c>
      <c r="G591" s="192">
        <v>2163987</v>
      </c>
      <c r="H591" s="68"/>
      <c r="I591" s="198" t="s">
        <v>2823</v>
      </c>
      <c r="J591" s="68"/>
      <c r="K591" s="68"/>
      <c r="L591" s="68"/>
      <c r="M591" s="68"/>
      <c r="N591" s="364"/>
      <c r="O591" s="364"/>
      <c r="P591" s="216">
        <v>50</v>
      </c>
      <c r="Q591" s="216">
        <v>0</v>
      </c>
      <c r="R591" s="68" t="s">
        <v>638</v>
      </c>
      <c r="S591" s="366"/>
      <c r="T591" s="278"/>
    </row>
    <row r="592" spans="1:20" ht="63.75">
      <c r="A592" s="192">
        <v>597</v>
      </c>
      <c r="B592" s="68"/>
      <c r="C592" s="214" t="s">
        <v>677</v>
      </c>
      <c r="D592" s="215">
        <v>44964</v>
      </c>
      <c r="E592" s="192" t="s">
        <v>2435</v>
      </c>
      <c r="F592" s="192" t="s">
        <v>14</v>
      </c>
      <c r="G592" s="192">
        <v>2163989</v>
      </c>
      <c r="H592" s="68"/>
      <c r="I592" s="198" t="s">
        <v>2824</v>
      </c>
      <c r="J592" s="68"/>
      <c r="K592" s="68"/>
      <c r="L592" s="68"/>
      <c r="M592" s="68"/>
      <c r="N592" s="364"/>
      <c r="O592" s="364"/>
      <c r="P592" s="216">
        <v>50</v>
      </c>
      <c r="Q592" s="216">
        <v>0</v>
      </c>
      <c r="R592" s="68" t="s">
        <v>638</v>
      </c>
      <c r="S592" s="366"/>
      <c r="T592" s="278"/>
    </row>
    <row r="593" spans="1:20" ht="63.75">
      <c r="A593" s="192">
        <v>597</v>
      </c>
      <c r="B593" s="68"/>
      <c r="C593" s="214" t="s">
        <v>677</v>
      </c>
      <c r="D593" s="215">
        <v>44964</v>
      </c>
      <c r="E593" s="192" t="s">
        <v>2436</v>
      </c>
      <c r="F593" s="192" t="s">
        <v>14</v>
      </c>
      <c r="G593" s="192">
        <v>2163992</v>
      </c>
      <c r="H593" s="68"/>
      <c r="I593" s="198" t="s">
        <v>2825</v>
      </c>
      <c r="J593" s="68"/>
      <c r="K593" s="68"/>
      <c r="L593" s="68"/>
      <c r="M593" s="68"/>
      <c r="N593" s="364"/>
      <c r="O593" s="364"/>
      <c r="P593" s="216">
        <v>50</v>
      </c>
      <c r="Q593" s="216">
        <v>0</v>
      </c>
      <c r="R593" s="68" t="s">
        <v>638</v>
      </c>
      <c r="S593" s="366"/>
      <c r="T593" s="278"/>
    </row>
    <row r="594" spans="1:20" ht="63.75">
      <c r="A594" s="192">
        <v>597</v>
      </c>
      <c r="B594" s="68"/>
      <c r="C594" s="214" t="s">
        <v>677</v>
      </c>
      <c r="D594" s="215">
        <v>44964</v>
      </c>
      <c r="E594" s="192" t="s">
        <v>2437</v>
      </c>
      <c r="F594" s="192" t="s">
        <v>14</v>
      </c>
      <c r="G594" s="192">
        <v>2163994</v>
      </c>
      <c r="H594" s="68"/>
      <c r="I594" s="198" t="s">
        <v>2826</v>
      </c>
      <c r="J594" s="68"/>
      <c r="K594" s="68"/>
      <c r="L594" s="68"/>
      <c r="M594" s="68"/>
      <c r="N594" s="364"/>
      <c r="O594" s="364"/>
      <c r="P594" s="216">
        <v>50</v>
      </c>
      <c r="Q594" s="216">
        <v>0</v>
      </c>
      <c r="R594" s="68" t="s">
        <v>638</v>
      </c>
      <c r="S594" s="366"/>
      <c r="T594" s="278"/>
    </row>
    <row r="595" spans="1:20" ht="63.75">
      <c r="A595" s="192">
        <v>597</v>
      </c>
      <c r="B595" s="68"/>
      <c r="C595" s="214" t="s">
        <v>677</v>
      </c>
      <c r="D595" s="215">
        <v>44964</v>
      </c>
      <c r="E595" s="192" t="s">
        <v>2438</v>
      </c>
      <c r="F595" s="192" t="s">
        <v>14</v>
      </c>
      <c r="G595" s="192">
        <v>2163996</v>
      </c>
      <c r="H595" s="68"/>
      <c r="I595" s="198" t="s">
        <v>2827</v>
      </c>
      <c r="J595" s="68"/>
      <c r="K595" s="68"/>
      <c r="L595" s="68"/>
      <c r="M595" s="68"/>
      <c r="N595" s="364"/>
      <c r="O595" s="364"/>
      <c r="P595" s="216">
        <v>50</v>
      </c>
      <c r="Q595" s="216">
        <v>0</v>
      </c>
      <c r="R595" s="68" t="s">
        <v>638</v>
      </c>
      <c r="S595" s="366"/>
      <c r="T595" s="278"/>
    </row>
    <row r="596" spans="1:20" ht="63.75">
      <c r="A596" s="192">
        <v>597</v>
      </c>
      <c r="B596" s="68"/>
      <c r="C596" s="214" t="s">
        <v>677</v>
      </c>
      <c r="D596" s="215">
        <v>44964</v>
      </c>
      <c r="E596" s="192" t="s">
        <v>2439</v>
      </c>
      <c r="F596" s="192" t="s">
        <v>14</v>
      </c>
      <c r="G596" s="192">
        <v>2163998</v>
      </c>
      <c r="H596" s="68"/>
      <c r="I596" s="198" t="s">
        <v>2828</v>
      </c>
      <c r="J596" s="68"/>
      <c r="K596" s="68"/>
      <c r="L596" s="68"/>
      <c r="M596" s="68"/>
      <c r="N596" s="364"/>
      <c r="O596" s="364"/>
      <c r="P596" s="216">
        <v>50</v>
      </c>
      <c r="Q596" s="216">
        <v>0</v>
      </c>
      <c r="R596" s="68" t="s">
        <v>638</v>
      </c>
      <c r="S596" s="366"/>
      <c r="T596" s="278"/>
    </row>
    <row r="597" spans="1:20" ht="63.75">
      <c r="A597" s="192">
        <v>291</v>
      </c>
      <c r="B597" s="68"/>
      <c r="C597" s="214" t="s">
        <v>119</v>
      </c>
      <c r="D597" s="215">
        <v>44964</v>
      </c>
      <c r="E597" s="192" t="s">
        <v>2440</v>
      </c>
      <c r="F597" s="192" t="s">
        <v>10</v>
      </c>
      <c r="G597" s="192">
        <v>2164145</v>
      </c>
      <c r="H597" s="68"/>
      <c r="I597" s="198" t="s">
        <v>2829</v>
      </c>
      <c r="J597" s="68"/>
      <c r="K597" s="68"/>
      <c r="L597" s="68"/>
      <c r="M597" s="68"/>
      <c r="N597" s="364"/>
      <c r="O597" s="364"/>
      <c r="P597" s="216">
        <v>50</v>
      </c>
      <c r="Q597" s="216">
        <v>0</v>
      </c>
      <c r="R597" s="68" t="s">
        <v>638</v>
      </c>
      <c r="S597" s="366"/>
      <c r="T597" s="278"/>
    </row>
    <row r="598" spans="1:20" ht="63.75">
      <c r="A598" s="192" t="s">
        <v>542</v>
      </c>
      <c r="B598" s="68"/>
      <c r="C598" s="214" t="s">
        <v>691</v>
      </c>
      <c r="D598" s="215">
        <v>44965</v>
      </c>
      <c r="E598" s="192" t="s">
        <v>2441</v>
      </c>
      <c r="F598" s="192" t="s">
        <v>6</v>
      </c>
      <c r="G598" s="192">
        <v>2165372</v>
      </c>
      <c r="H598" s="68"/>
      <c r="I598" s="198" t="s">
        <v>2830</v>
      </c>
      <c r="J598" s="68"/>
      <c r="K598" s="68"/>
      <c r="L598" s="68"/>
      <c r="M598" s="68"/>
      <c r="N598" s="364"/>
      <c r="O598" s="364"/>
      <c r="P598" s="216">
        <v>0</v>
      </c>
      <c r="Q598" s="216">
        <v>3975248.05</v>
      </c>
      <c r="R598" s="68" t="s">
        <v>638</v>
      </c>
      <c r="S598" s="366"/>
      <c r="T598" s="278"/>
    </row>
    <row r="599" spans="1:20" ht="63.75">
      <c r="A599" s="192" t="s">
        <v>544</v>
      </c>
      <c r="B599" s="68"/>
      <c r="C599" s="214" t="s">
        <v>683</v>
      </c>
      <c r="D599" s="215">
        <v>44965</v>
      </c>
      <c r="E599" s="192" t="s">
        <v>2442</v>
      </c>
      <c r="F599" s="192" t="s">
        <v>6</v>
      </c>
      <c r="G599" s="192">
        <v>1759971</v>
      </c>
      <c r="H599" s="68"/>
      <c r="I599" s="198" t="s">
        <v>2831</v>
      </c>
      <c r="J599" s="68"/>
      <c r="K599" s="68"/>
      <c r="L599" s="68"/>
      <c r="M599" s="68"/>
      <c r="N599" s="364"/>
      <c r="O599" s="364"/>
      <c r="P599" s="216">
        <v>0</v>
      </c>
      <c r="Q599" s="216">
        <v>6448</v>
      </c>
      <c r="R599" s="68" t="s">
        <v>638</v>
      </c>
      <c r="S599" s="366"/>
      <c r="T599" s="278"/>
    </row>
    <row r="600" spans="1:20" ht="63.75">
      <c r="A600" s="192" t="s">
        <v>542</v>
      </c>
      <c r="B600" s="68"/>
      <c r="C600" s="214" t="s">
        <v>691</v>
      </c>
      <c r="D600" s="215">
        <v>44965</v>
      </c>
      <c r="E600" s="192" t="s">
        <v>2443</v>
      </c>
      <c r="F600" s="192" t="s">
        <v>6</v>
      </c>
      <c r="G600" s="192">
        <v>2165650</v>
      </c>
      <c r="H600" s="68"/>
      <c r="I600" s="198" t="s">
        <v>2832</v>
      </c>
      <c r="J600" s="68"/>
      <c r="K600" s="68"/>
      <c r="L600" s="68"/>
      <c r="M600" s="68"/>
      <c r="N600" s="364"/>
      <c r="O600" s="364"/>
      <c r="P600" s="216">
        <v>0</v>
      </c>
      <c r="Q600" s="216">
        <v>125601.62</v>
      </c>
      <c r="R600" s="68" t="s">
        <v>638</v>
      </c>
      <c r="S600" s="366"/>
      <c r="T600" s="278"/>
    </row>
    <row r="601" spans="1:20" ht="51">
      <c r="A601" s="192" t="s">
        <v>541</v>
      </c>
      <c r="B601" s="68"/>
      <c r="C601" s="214" t="s">
        <v>590</v>
      </c>
      <c r="D601" s="215">
        <v>44966</v>
      </c>
      <c r="E601" s="192" t="s">
        <v>2444</v>
      </c>
      <c r="F601" s="192" t="s">
        <v>6</v>
      </c>
      <c r="G601" s="192">
        <v>1760714</v>
      </c>
      <c r="H601" s="68"/>
      <c r="I601" s="198" t="s">
        <v>2833</v>
      </c>
      <c r="J601" s="68"/>
      <c r="K601" s="68"/>
      <c r="L601" s="68"/>
      <c r="M601" s="68"/>
      <c r="N601" s="364"/>
      <c r="O601" s="364"/>
      <c r="P601" s="216">
        <v>0</v>
      </c>
      <c r="Q601" s="216">
        <v>3663712.76</v>
      </c>
      <c r="R601" s="68" t="s">
        <v>638</v>
      </c>
      <c r="S601" s="366"/>
      <c r="T601" s="278"/>
    </row>
    <row r="602" spans="1:20" ht="76.5">
      <c r="A602" s="192">
        <v>291</v>
      </c>
      <c r="B602" s="68"/>
      <c r="C602" s="214" t="s">
        <v>119</v>
      </c>
      <c r="D602" s="215">
        <v>44966</v>
      </c>
      <c r="E602" s="192" t="s">
        <v>2445</v>
      </c>
      <c r="F602" s="192" t="s">
        <v>10</v>
      </c>
      <c r="G602" s="192">
        <v>1053996</v>
      </c>
      <c r="H602" s="68"/>
      <c r="I602" s="198" t="s">
        <v>2834</v>
      </c>
      <c r="J602" s="68"/>
      <c r="K602" s="68"/>
      <c r="L602" s="68"/>
      <c r="M602" s="68"/>
      <c r="N602" s="364"/>
      <c r="O602" s="364"/>
      <c r="P602" s="216">
        <v>270</v>
      </c>
      <c r="Q602" s="216">
        <v>0</v>
      </c>
      <c r="R602" s="68" t="s">
        <v>638</v>
      </c>
      <c r="S602" s="366"/>
      <c r="T602" s="278"/>
    </row>
    <row r="603" spans="1:20" ht="76.5">
      <c r="A603" s="192" t="s">
        <v>541</v>
      </c>
      <c r="B603" s="68"/>
      <c r="C603" s="214" t="s">
        <v>590</v>
      </c>
      <c r="D603" s="215">
        <v>44967</v>
      </c>
      <c r="E603" s="192" t="s">
        <v>2446</v>
      </c>
      <c r="F603" s="192" t="s">
        <v>6</v>
      </c>
      <c r="G603" s="192">
        <v>1761166</v>
      </c>
      <c r="H603" s="68"/>
      <c r="I603" s="198" t="s">
        <v>2835</v>
      </c>
      <c r="J603" s="68"/>
      <c r="K603" s="68"/>
      <c r="L603" s="68"/>
      <c r="M603" s="68"/>
      <c r="N603" s="364"/>
      <c r="O603" s="364"/>
      <c r="P603" s="216">
        <v>0</v>
      </c>
      <c r="Q603" s="216">
        <v>23219313.77</v>
      </c>
      <c r="R603" s="68" t="s">
        <v>638</v>
      </c>
      <c r="S603" s="366"/>
      <c r="T603" s="278"/>
    </row>
    <row r="604" spans="1:20" ht="51">
      <c r="A604" s="192">
        <v>514</v>
      </c>
      <c r="B604" s="68"/>
      <c r="C604" s="214" t="s">
        <v>161</v>
      </c>
      <c r="D604" s="215">
        <v>44967</v>
      </c>
      <c r="E604" s="192" t="s">
        <v>2447</v>
      </c>
      <c r="F604" s="192" t="s">
        <v>639</v>
      </c>
      <c r="G604" s="192">
        <v>5175198</v>
      </c>
      <c r="H604" s="68"/>
      <c r="I604" s="198" t="s">
        <v>2836</v>
      </c>
      <c r="J604" s="68"/>
      <c r="K604" s="68"/>
      <c r="L604" s="68"/>
      <c r="M604" s="68"/>
      <c r="N604" s="364"/>
      <c r="O604" s="364"/>
      <c r="P604" s="216">
        <v>0</v>
      </c>
      <c r="Q604" s="216">
        <v>1074956.48</v>
      </c>
      <c r="R604" s="68" t="s">
        <v>638</v>
      </c>
      <c r="S604" s="366"/>
      <c r="T604" s="278"/>
    </row>
    <row r="605" spans="1:20" ht="63.75">
      <c r="A605" s="192" t="s">
        <v>542</v>
      </c>
      <c r="B605" s="68"/>
      <c r="C605" s="214" t="s">
        <v>691</v>
      </c>
      <c r="D605" s="215">
        <v>44972</v>
      </c>
      <c r="E605" s="192" t="s">
        <v>2448</v>
      </c>
      <c r="F605" s="192" t="s">
        <v>10</v>
      </c>
      <c r="G605" s="192">
        <v>16984</v>
      </c>
      <c r="H605" s="68"/>
      <c r="I605" s="198" t="s">
        <v>2837</v>
      </c>
      <c r="J605" s="68"/>
      <c r="K605" s="68"/>
      <c r="L605" s="68"/>
      <c r="M605" s="68"/>
      <c r="N605" s="364"/>
      <c r="O605" s="364"/>
      <c r="P605" s="216">
        <v>5779.61</v>
      </c>
      <c r="Q605" s="216">
        <v>0</v>
      </c>
      <c r="R605" s="68" t="s">
        <v>638</v>
      </c>
      <c r="S605" s="366"/>
      <c r="T605" s="278"/>
    </row>
    <row r="606" spans="1:20" ht="51">
      <c r="A606" s="192" t="s">
        <v>542</v>
      </c>
      <c r="B606" s="68"/>
      <c r="C606" s="214" t="s">
        <v>691</v>
      </c>
      <c r="D606" s="215">
        <v>44972</v>
      </c>
      <c r="E606" s="192" t="s">
        <v>2449</v>
      </c>
      <c r="F606" s="192" t="s">
        <v>10</v>
      </c>
      <c r="G606" s="192">
        <v>16981</v>
      </c>
      <c r="H606" s="68"/>
      <c r="I606" s="198" t="s">
        <v>2838</v>
      </c>
      <c r="J606" s="68"/>
      <c r="K606" s="68"/>
      <c r="L606" s="68"/>
      <c r="M606" s="68"/>
      <c r="N606" s="364"/>
      <c r="O606" s="364"/>
      <c r="P606" s="216">
        <v>4565.8</v>
      </c>
      <c r="Q606" s="216">
        <v>0</v>
      </c>
      <c r="R606" s="68" t="s">
        <v>638</v>
      </c>
      <c r="S606" s="366"/>
      <c r="T606" s="278"/>
    </row>
    <row r="607" spans="1:20" ht="51">
      <c r="A607" s="192" t="s">
        <v>542</v>
      </c>
      <c r="B607" s="68"/>
      <c r="C607" s="214" t="s">
        <v>691</v>
      </c>
      <c r="D607" s="215">
        <v>44972</v>
      </c>
      <c r="E607" s="192" t="s">
        <v>2450</v>
      </c>
      <c r="F607" s="192" t="s">
        <v>10</v>
      </c>
      <c r="G607" s="192">
        <v>16982</v>
      </c>
      <c r="H607" s="68"/>
      <c r="I607" s="198" t="s">
        <v>2839</v>
      </c>
      <c r="J607" s="68"/>
      <c r="K607" s="68"/>
      <c r="L607" s="68"/>
      <c r="M607" s="68"/>
      <c r="N607" s="364"/>
      <c r="O607" s="364"/>
      <c r="P607" s="216">
        <v>628.44000000000005</v>
      </c>
      <c r="Q607" s="216">
        <v>0</v>
      </c>
      <c r="R607" s="68" t="s">
        <v>638</v>
      </c>
      <c r="S607" s="366"/>
      <c r="T607" s="278"/>
    </row>
    <row r="608" spans="1:20" ht="51">
      <c r="A608" s="192" t="s">
        <v>542</v>
      </c>
      <c r="B608" s="68"/>
      <c r="C608" s="214" t="s">
        <v>691</v>
      </c>
      <c r="D608" s="215">
        <v>44972</v>
      </c>
      <c r="E608" s="192" t="s">
        <v>2451</v>
      </c>
      <c r="F608" s="192" t="s">
        <v>10</v>
      </c>
      <c r="G608" s="192">
        <v>16983</v>
      </c>
      <c r="H608" s="68"/>
      <c r="I608" s="198" t="s">
        <v>2840</v>
      </c>
      <c r="J608" s="68"/>
      <c r="K608" s="68"/>
      <c r="L608" s="68"/>
      <c r="M608" s="68"/>
      <c r="N608" s="364"/>
      <c r="O608" s="364"/>
      <c r="P608" s="216">
        <v>2345.0100000000002</v>
      </c>
      <c r="Q608" s="216">
        <v>0</v>
      </c>
      <c r="R608" s="68" t="s">
        <v>638</v>
      </c>
      <c r="S608" s="366"/>
      <c r="T608" s="278"/>
    </row>
    <row r="609" spans="1:20" ht="51">
      <c r="A609" s="192" t="s">
        <v>541</v>
      </c>
      <c r="B609" s="68"/>
      <c r="C609" s="214" t="s">
        <v>590</v>
      </c>
      <c r="D609" s="215">
        <v>44972</v>
      </c>
      <c r="E609" s="192" t="s">
        <v>2452</v>
      </c>
      <c r="F609" s="192" t="s">
        <v>6</v>
      </c>
      <c r="G609" s="192">
        <v>1763671</v>
      </c>
      <c r="H609" s="68"/>
      <c r="I609" s="198" t="s">
        <v>2841</v>
      </c>
      <c r="J609" s="68"/>
      <c r="K609" s="68"/>
      <c r="L609" s="68"/>
      <c r="M609" s="68"/>
      <c r="N609" s="364"/>
      <c r="O609" s="364"/>
      <c r="P609" s="216">
        <v>0</v>
      </c>
      <c r="Q609" s="216">
        <v>189745.18</v>
      </c>
      <c r="R609" s="68" t="s">
        <v>638</v>
      </c>
      <c r="S609" s="366"/>
      <c r="T609" s="278"/>
    </row>
    <row r="610" spans="1:20" ht="76.5">
      <c r="A610" s="192">
        <v>597</v>
      </c>
      <c r="B610" s="68"/>
      <c r="C610" s="214" t="s">
        <v>677</v>
      </c>
      <c r="D610" s="215">
        <v>44972</v>
      </c>
      <c r="E610" s="192" t="s">
        <v>2453</v>
      </c>
      <c r="F610" s="192" t="s">
        <v>6</v>
      </c>
      <c r="G610" s="192">
        <v>2173929</v>
      </c>
      <c r="H610" s="68"/>
      <c r="I610" s="198" t="s">
        <v>2842</v>
      </c>
      <c r="J610" s="68"/>
      <c r="K610" s="68"/>
      <c r="L610" s="68"/>
      <c r="M610" s="68"/>
      <c r="N610" s="364"/>
      <c r="O610" s="364"/>
      <c r="P610" s="216">
        <v>0</v>
      </c>
      <c r="Q610" s="216">
        <v>1824.76</v>
      </c>
      <c r="R610" s="68" t="s">
        <v>638</v>
      </c>
      <c r="S610" s="366"/>
      <c r="T610" s="278"/>
    </row>
    <row r="611" spans="1:20" ht="63.75">
      <c r="A611" s="192">
        <v>597</v>
      </c>
      <c r="B611" s="68"/>
      <c r="C611" s="214" t="s">
        <v>677</v>
      </c>
      <c r="D611" s="215">
        <v>44972</v>
      </c>
      <c r="E611" s="192" t="s">
        <v>2454</v>
      </c>
      <c r="F611" s="192" t="s">
        <v>6</v>
      </c>
      <c r="G611" s="192">
        <v>2173931</v>
      </c>
      <c r="H611" s="68"/>
      <c r="I611" s="198" t="s">
        <v>2843</v>
      </c>
      <c r="J611" s="68"/>
      <c r="K611" s="68"/>
      <c r="L611" s="68"/>
      <c r="M611" s="68"/>
      <c r="N611" s="364"/>
      <c r="O611" s="364"/>
      <c r="P611" s="216">
        <v>0</v>
      </c>
      <c r="Q611" s="216">
        <v>610540</v>
      </c>
      <c r="R611" s="68" t="s">
        <v>638</v>
      </c>
      <c r="S611" s="366"/>
      <c r="T611" s="278"/>
    </row>
    <row r="612" spans="1:20" ht="51">
      <c r="A612" s="192" t="s">
        <v>544</v>
      </c>
      <c r="B612" s="68"/>
      <c r="C612" s="214" t="s">
        <v>683</v>
      </c>
      <c r="D612" s="215">
        <v>44972</v>
      </c>
      <c r="E612" s="192" t="s">
        <v>2455</v>
      </c>
      <c r="F612" s="192" t="s">
        <v>6</v>
      </c>
      <c r="G612" s="192">
        <v>1763778</v>
      </c>
      <c r="H612" s="68"/>
      <c r="I612" s="198" t="s">
        <v>2844</v>
      </c>
      <c r="J612" s="68"/>
      <c r="K612" s="68"/>
      <c r="L612" s="68"/>
      <c r="M612" s="68"/>
      <c r="N612" s="364"/>
      <c r="O612" s="364"/>
      <c r="P612" s="216">
        <v>0</v>
      </c>
      <c r="Q612" s="216">
        <v>329254.59999999998</v>
      </c>
      <c r="R612" s="68" t="s">
        <v>638</v>
      </c>
      <c r="S612" s="366"/>
      <c r="T612" s="278"/>
    </row>
    <row r="613" spans="1:20" ht="51">
      <c r="A613" s="192" t="s">
        <v>542</v>
      </c>
      <c r="B613" s="68"/>
      <c r="C613" s="214" t="s">
        <v>691</v>
      </c>
      <c r="D613" s="215">
        <v>44972</v>
      </c>
      <c r="E613" s="192" t="s">
        <v>2456</v>
      </c>
      <c r="F613" s="192" t="s">
        <v>10</v>
      </c>
      <c r="G613" s="192">
        <v>17098</v>
      </c>
      <c r="H613" s="68"/>
      <c r="I613" s="198" t="s">
        <v>2845</v>
      </c>
      <c r="J613" s="68"/>
      <c r="K613" s="68"/>
      <c r="L613" s="68"/>
      <c r="M613" s="68"/>
      <c r="N613" s="364"/>
      <c r="O613" s="364"/>
      <c r="P613" s="216">
        <v>657.18</v>
      </c>
      <c r="Q613" s="216">
        <v>0</v>
      </c>
      <c r="R613" s="68" t="s">
        <v>638</v>
      </c>
      <c r="S613" s="366"/>
      <c r="T613" s="278"/>
    </row>
    <row r="614" spans="1:20" ht="89.25">
      <c r="A614" s="192">
        <v>513</v>
      </c>
      <c r="B614" s="68"/>
      <c r="C614" s="214" t="s">
        <v>160</v>
      </c>
      <c r="D614" s="215">
        <v>44972</v>
      </c>
      <c r="E614" s="192" t="s">
        <v>2457</v>
      </c>
      <c r="F614" s="192" t="s">
        <v>10</v>
      </c>
      <c r="G614" s="192">
        <v>1054621</v>
      </c>
      <c r="H614" s="68"/>
      <c r="I614" s="198" t="s">
        <v>2846</v>
      </c>
      <c r="J614" s="68"/>
      <c r="K614" s="68"/>
      <c r="L614" s="68"/>
      <c r="M614" s="68"/>
      <c r="N614" s="364"/>
      <c r="O614" s="364"/>
      <c r="P614" s="216">
        <v>1232.46</v>
      </c>
      <c r="Q614" s="216">
        <v>0</v>
      </c>
      <c r="R614" s="68" t="s">
        <v>638</v>
      </c>
      <c r="S614" s="366"/>
      <c r="T614" s="278"/>
    </row>
    <row r="615" spans="1:20" ht="63.75">
      <c r="A615" s="192">
        <v>597</v>
      </c>
      <c r="B615" s="68"/>
      <c r="C615" s="214" t="s">
        <v>677</v>
      </c>
      <c r="D615" s="215">
        <v>44972</v>
      </c>
      <c r="E615" s="192" t="s">
        <v>2458</v>
      </c>
      <c r="F615" s="192" t="s">
        <v>14</v>
      </c>
      <c r="G615" s="192">
        <v>2173930</v>
      </c>
      <c r="H615" s="68"/>
      <c r="I615" s="198" t="s">
        <v>2847</v>
      </c>
      <c r="J615" s="68"/>
      <c r="K615" s="68"/>
      <c r="L615" s="68"/>
      <c r="M615" s="68"/>
      <c r="N615" s="364"/>
      <c r="O615" s="364"/>
      <c r="P615" s="216">
        <v>50</v>
      </c>
      <c r="Q615" s="216">
        <v>0</v>
      </c>
      <c r="R615" s="68" t="s">
        <v>638</v>
      </c>
      <c r="S615" s="366"/>
      <c r="T615" s="278"/>
    </row>
    <row r="616" spans="1:20" ht="63.75">
      <c r="A616" s="192">
        <v>597</v>
      </c>
      <c r="B616" s="68"/>
      <c r="C616" s="214" t="s">
        <v>677</v>
      </c>
      <c r="D616" s="215">
        <v>44972</v>
      </c>
      <c r="E616" s="192" t="s">
        <v>2459</v>
      </c>
      <c r="F616" s="192" t="s">
        <v>14</v>
      </c>
      <c r="G616" s="192">
        <v>2173932</v>
      </c>
      <c r="H616" s="68"/>
      <c r="I616" s="198" t="s">
        <v>2848</v>
      </c>
      <c r="J616" s="68"/>
      <c r="K616" s="68"/>
      <c r="L616" s="68"/>
      <c r="M616" s="68"/>
      <c r="N616" s="364"/>
      <c r="O616" s="364"/>
      <c r="P616" s="216">
        <v>50</v>
      </c>
      <c r="Q616" s="216">
        <v>0</v>
      </c>
      <c r="R616" s="68" t="s">
        <v>638</v>
      </c>
      <c r="S616" s="366"/>
      <c r="T616" s="278"/>
    </row>
    <row r="617" spans="1:20" ht="89.25">
      <c r="A617" s="192">
        <v>590</v>
      </c>
      <c r="B617" s="68"/>
      <c r="C617" s="214" t="s">
        <v>1287</v>
      </c>
      <c r="D617" s="215">
        <v>44973</v>
      </c>
      <c r="E617" s="192" t="s">
        <v>2460</v>
      </c>
      <c r="F617" s="192" t="s">
        <v>10</v>
      </c>
      <c r="G617" s="192">
        <v>1054663</v>
      </c>
      <c r="H617" s="68"/>
      <c r="I617" s="198" t="s">
        <v>2849</v>
      </c>
      <c r="J617" s="68"/>
      <c r="K617" s="68"/>
      <c r="L617" s="68"/>
      <c r="M617" s="68"/>
      <c r="N617" s="364"/>
      <c r="O617" s="364"/>
      <c r="P617" s="216">
        <v>283.86</v>
      </c>
      <c r="Q617" s="216">
        <v>0</v>
      </c>
      <c r="R617" s="68" t="s">
        <v>638</v>
      </c>
      <c r="S617" s="366"/>
      <c r="T617" s="278"/>
    </row>
    <row r="618" spans="1:20" ht="89.25">
      <c r="A618" s="192">
        <v>590</v>
      </c>
      <c r="B618" s="68"/>
      <c r="C618" s="214" t="s">
        <v>1287</v>
      </c>
      <c r="D618" s="215">
        <v>44973</v>
      </c>
      <c r="E618" s="192" t="s">
        <v>2461</v>
      </c>
      <c r="F618" s="192" t="s">
        <v>10</v>
      </c>
      <c r="G618" s="192">
        <v>1054667</v>
      </c>
      <c r="H618" s="68"/>
      <c r="I618" s="198" t="s">
        <v>2850</v>
      </c>
      <c r="J618" s="68"/>
      <c r="K618" s="68"/>
      <c r="L618" s="68"/>
      <c r="M618" s="68"/>
      <c r="N618" s="364"/>
      <c r="O618" s="364"/>
      <c r="P618" s="216">
        <v>1992.07</v>
      </c>
      <c r="Q618" s="216">
        <v>0</v>
      </c>
      <c r="R618" s="68" t="s">
        <v>638</v>
      </c>
      <c r="S618" s="366"/>
      <c r="T618" s="278"/>
    </row>
    <row r="619" spans="1:20" ht="89.25">
      <c r="A619" s="192">
        <v>132</v>
      </c>
      <c r="B619" s="68"/>
      <c r="C619" s="214" t="s">
        <v>59</v>
      </c>
      <c r="D619" s="215">
        <v>44973</v>
      </c>
      <c r="E619" s="192" t="s">
        <v>2462</v>
      </c>
      <c r="F619" s="192" t="s">
        <v>10</v>
      </c>
      <c r="G619" s="192">
        <v>1054696</v>
      </c>
      <c r="H619" s="68"/>
      <c r="I619" s="198" t="s">
        <v>2851</v>
      </c>
      <c r="J619" s="68"/>
      <c r="K619" s="68"/>
      <c r="L619" s="68"/>
      <c r="M619" s="68"/>
      <c r="N619" s="364"/>
      <c r="O619" s="364"/>
      <c r="P619" s="216">
        <v>270</v>
      </c>
      <c r="Q619" s="216">
        <v>0</v>
      </c>
      <c r="R619" s="68" t="s">
        <v>638</v>
      </c>
      <c r="S619" s="366"/>
      <c r="T619" s="278"/>
    </row>
    <row r="620" spans="1:20" ht="63.75">
      <c r="A620" s="192" t="s">
        <v>542</v>
      </c>
      <c r="B620" s="68"/>
      <c r="C620" s="214" t="s">
        <v>691</v>
      </c>
      <c r="D620" s="215">
        <v>44979</v>
      </c>
      <c r="E620" s="192" t="s">
        <v>2463</v>
      </c>
      <c r="F620" s="192" t="s">
        <v>639</v>
      </c>
      <c r="G620" s="192">
        <v>5194488</v>
      </c>
      <c r="H620" s="68"/>
      <c r="I620" s="198" t="s">
        <v>2852</v>
      </c>
      <c r="J620" s="68"/>
      <c r="K620" s="68"/>
      <c r="L620" s="68"/>
      <c r="M620" s="68"/>
      <c r="N620" s="364"/>
      <c r="O620" s="364"/>
      <c r="P620" s="216">
        <v>0</v>
      </c>
      <c r="Q620" s="216">
        <v>691.31</v>
      </c>
      <c r="R620" s="68" t="s">
        <v>638</v>
      </c>
      <c r="S620" s="366"/>
      <c r="T620" s="278"/>
    </row>
    <row r="621" spans="1:20" ht="63.75">
      <c r="A621" s="192">
        <v>597</v>
      </c>
      <c r="B621" s="68"/>
      <c r="C621" s="214" t="s">
        <v>677</v>
      </c>
      <c r="D621" s="215">
        <v>44979</v>
      </c>
      <c r="E621" s="192" t="s">
        <v>2464</v>
      </c>
      <c r="F621" s="192" t="s">
        <v>6</v>
      </c>
      <c r="G621" s="192">
        <v>2178240</v>
      </c>
      <c r="H621" s="68"/>
      <c r="I621" s="198" t="s">
        <v>2853</v>
      </c>
      <c r="J621" s="68"/>
      <c r="K621" s="68"/>
      <c r="L621" s="68"/>
      <c r="M621" s="68"/>
      <c r="N621" s="364"/>
      <c r="O621" s="364"/>
      <c r="P621" s="216">
        <v>0</v>
      </c>
      <c r="Q621" s="216">
        <v>14289.38</v>
      </c>
      <c r="R621" s="68" t="s">
        <v>638</v>
      </c>
      <c r="S621" s="366"/>
      <c r="T621" s="278"/>
    </row>
    <row r="622" spans="1:20" ht="63.75">
      <c r="A622" s="192">
        <v>597</v>
      </c>
      <c r="B622" s="68"/>
      <c r="C622" s="214" t="s">
        <v>677</v>
      </c>
      <c r="D622" s="215">
        <v>44979</v>
      </c>
      <c r="E622" s="192" t="s">
        <v>2465</v>
      </c>
      <c r="F622" s="192" t="s">
        <v>14</v>
      </c>
      <c r="G622" s="192">
        <v>2178241</v>
      </c>
      <c r="H622" s="68"/>
      <c r="I622" s="198" t="s">
        <v>2854</v>
      </c>
      <c r="J622" s="68"/>
      <c r="K622" s="68"/>
      <c r="L622" s="68"/>
      <c r="M622" s="68"/>
      <c r="N622" s="364"/>
      <c r="O622" s="364"/>
      <c r="P622" s="216">
        <v>50</v>
      </c>
      <c r="Q622" s="216">
        <v>0</v>
      </c>
      <c r="R622" s="68" t="s">
        <v>638</v>
      </c>
      <c r="S622" s="366"/>
      <c r="T622" s="278"/>
    </row>
    <row r="623" spans="1:20" ht="76.5">
      <c r="A623" s="192" t="s">
        <v>542</v>
      </c>
      <c r="B623" s="68"/>
      <c r="C623" s="214" t="s">
        <v>691</v>
      </c>
      <c r="D623" s="215">
        <v>44979</v>
      </c>
      <c r="E623" s="192" t="s">
        <v>2466</v>
      </c>
      <c r="F623" s="192" t="s">
        <v>10</v>
      </c>
      <c r="G623" s="192">
        <v>17046</v>
      </c>
      <c r="H623" s="68"/>
      <c r="I623" s="198" t="s">
        <v>2855</v>
      </c>
      <c r="J623" s="68"/>
      <c r="K623" s="68"/>
      <c r="L623" s="68"/>
      <c r="M623" s="68"/>
      <c r="N623" s="364"/>
      <c r="O623" s="364"/>
      <c r="P623" s="216">
        <v>331.88</v>
      </c>
      <c r="Q623" s="216">
        <v>0</v>
      </c>
      <c r="R623" s="68" t="s">
        <v>638</v>
      </c>
      <c r="S623" s="366"/>
      <c r="T623" s="278"/>
    </row>
    <row r="624" spans="1:20" ht="89.25">
      <c r="A624" s="192">
        <v>598</v>
      </c>
      <c r="B624" s="68"/>
      <c r="C624" s="214" t="s">
        <v>672</v>
      </c>
      <c r="D624" s="215">
        <v>44979</v>
      </c>
      <c r="E624" s="192" t="s">
        <v>2467</v>
      </c>
      <c r="F624" s="192" t="s">
        <v>12</v>
      </c>
      <c r="G624" s="192">
        <v>1054815</v>
      </c>
      <c r="H624" s="68"/>
      <c r="I624" s="198" t="s">
        <v>2856</v>
      </c>
      <c r="J624" s="68"/>
      <c r="K624" s="68"/>
      <c r="L624" s="68"/>
      <c r="M624" s="68"/>
      <c r="N624" s="364"/>
      <c r="O624" s="364"/>
      <c r="P624" s="216">
        <v>2213220.59</v>
      </c>
      <c r="Q624" s="216">
        <v>0</v>
      </c>
      <c r="R624" s="68" t="s">
        <v>638</v>
      </c>
      <c r="S624" s="366"/>
      <c r="T624" s="278"/>
    </row>
    <row r="625" spans="1:20" ht="76.5">
      <c r="A625" s="192">
        <v>598</v>
      </c>
      <c r="B625" s="68"/>
      <c r="C625" s="214" t="s">
        <v>672</v>
      </c>
      <c r="D625" s="215">
        <v>44979</v>
      </c>
      <c r="E625" s="192" t="s">
        <v>2468</v>
      </c>
      <c r="F625" s="192" t="s">
        <v>10</v>
      </c>
      <c r="G625" s="192">
        <v>1054818</v>
      </c>
      <c r="H625" s="68"/>
      <c r="I625" s="198" t="s">
        <v>2857</v>
      </c>
      <c r="J625" s="68"/>
      <c r="K625" s="68"/>
      <c r="L625" s="68"/>
      <c r="M625" s="68"/>
      <c r="N625" s="364"/>
      <c r="O625" s="364"/>
      <c r="P625" s="216">
        <v>50</v>
      </c>
      <c r="Q625" s="216">
        <v>0</v>
      </c>
      <c r="R625" s="68" t="s">
        <v>638</v>
      </c>
      <c r="S625" s="366"/>
      <c r="T625" s="278"/>
    </row>
    <row r="626" spans="1:20" ht="63.75">
      <c r="A626" s="192">
        <v>597</v>
      </c>
      <c r="B626" s="68"/>
      <c r="C626" s="214" t="s">
        <v>677</v>
      </c>
      <c r="D626" s="215">
        <v>44979</v>
      </c>
      <c r="E626" s="192" t="s">
        <v>2469</v>
      </c>
      <c r="F626" s="192" t="s">
        <v>6</v>
      </c>
      <c r="G626" s="192">
        <v>2178397</v>
      </c>
      <c r="H626" s="68"/>
      <c r="I626" s="198" t="s">
        <v>2858</v>
      </c>
      <c r="J626" s="68"/>
      <c r="K626" s="68"/>
      <c r="L626" s="68"/>
      <c r="M626" s="68"/>
      <c r="N626" s="364"/>
      <c r="O626" s="364"/>
      <c r="P626" s="216">
        <v>0</v>
      </c>
      <c r="Q626" s="216">
        <v>1166.2</v>
      </c>
      <c r="R626" s="68" t="s">
        <v>638</v>
      </c>
      <c r="S626" s="366"/>
      <c r="T626" s="278"/>
    </row>
    <row r="627" spans="1:20" ht="63.75">
      <c r="A627" s="192">
        <v>597</v>
      </c>
      <c r="B627" s="68"/>
      <c r="C627" s="214" t="s">
        <v>677</v>
      </c>
      <c r="D627" s="215">
        <v>44979</v>
      </c>
      <c r="E627" s="192" t="s">
        <v>2470</v>
      </c>
      <c r="F627" s="192" t="s">
        <v>6</v>
      </c>
      <c r="G627" s="192">
        <v>2178399</v>
      </c>
      <c r="H627" s="68"/>
      <c r="I627" s="198" t="s">
        <v>2859</v>
      </c>
      <c r="J627" s="68"/>
      <c r="K627" s="68"/>
      <c r="L627" s="68"/>
      <c r="M627" s="68"/>
      <c r="N627" s="364"/>
      <c r="O627" s="364"/>
      <c r="P627" s="216">
        <v>0</v>
      </c>
      <c r="Q627" s="216">
        <v>1330.84</v>
      </c>
      <c r="R627" s="68" t="s">
        <v>638</v>
      </c>
      <c r="S627" s="366"/>
      <c r="T627" s="278"/>
    </row>
    <row r="628" spans="1:20" ht="63.75">
      <c r="A628" s="192">
        <v>597</v>
      </c>
      <c r="B628" s="68"/>
      <c r="C628" s="214" t="s">
        <v>677</v>
      </c>
      <c r="D628" s="215">
        <v>44979</v>
      </c>
      <c r="E628" s="192" t="s">
        <v>2471</v>
      </c>
      <c r="F628" s="192" t="s">
        <v>14</v>
      </c>
      <c r="G628" s="192">
        <v>2178398</v>
      </c>
      <c r="H628" s="68"/>
      <c r="I628" s="198" t="s">
        <v>2860</v>
      </c>
      <c r="J628" s="68"/>
      <c r="K628" s="68"/>
      <c r="L628" s="68"/>
      <c r="M628" s="68"/>
      <c r="N628" s="364"/>
      <c r="O628" s="364"/>
      <c r="P628" s="216">
        <v>50</v>
      </c>
      <c r="Q628" s="216">
        <v>0</v>
      </c>
      <c r="R628" s="68" t="s">
        <v>638</v>
      </c>
      <c r="S628" s="366"/>
      <c r="T628" s="278"/>
    </row>
    <row r="629" spans="1:20" ht="63.75">
      <c r="A629" s="192">
        <v>597</v>
      </c>
      <c r="B629" s="68"/>
      <c r="C629" s="214" t="s">
        <v>677</v>
      </c>
      <c r="D629" s="215">
        <v>44979</v>
      </c>
      <c r="E629" s="192" t="s">
        <v>2472</v>
      </c>
      <c r="F629" s="192" t="s">
        <v>14</v>
      </c>
      <c r="G629" s="192">
        <v>2178400</v>
      </c>
      <c r="H629" s="68"/>
      <c r="I629" s="198" t="s">
        <v>2861</v>
      </c>
      <c r="J629" s="68"/>
      <c r="K629" s="68"/>
      <c r="L629" s="68"/>
      <c r="M629" s="68"/>
      <c r="N629" s="364"/>
      <c r="O629" s="364"/>
      <c r="P629" s="216">
        <v>50</v>
      </c>
      <c r="Q629" s="216">
        <v>0</v>
      </c>
      <c r="R629" s="68" t="s">
        <v>638</v>
      </c>
      <c r="S629" s="366"/>
      <c r="T629" s="278"/>
    </row>
    <row r="630" spans="1:20" ht="89.25">
      <c r="A630" s="192" t="s">
        <v>542</v>
      </c>
      <c r="B630" s="68"/>
      <c r="C630" s="214" t="s">
        <v>691</v>
      </c>
      <c r="D630" s="215">
        <v>44979</v>
      </c>
      <c r="E630" s="192" t="s">
        <v>2473</v>
      </c>
      <c r="F630" s="192" t="s">
        <v>10</v>
      </c>
      <c r="G630" s="192">
        <v>1054840</v>
      </c>
      <c r="H630" s="68"/>
      <c r="I630" s="198" t="s">
        <v>2862</v>
      </c>
      <c r="J630" s="68"/>
      <c r="K630" s="68"/>
      <c r="L630" s="68"/>
      <c r="M630" s="68"/>
      <c r="N630" s="364"/>
      <c r="O630" s="364"/>
      <c r="P630" s="216">
        <v>2991.43</v>
      </c>
      <c r="Q630" s="216">
        <v>0</v>
      </c>
      <c r="R630" s="68" t="s">
        <v>638</v>
      </c>
      <c r="S630" s="366"/>
      <c r="T630" s="278"/>
    </row>
    <row r="631" spans="1:20" ht="102">
      <c r="A631" s="192" t="s">
        <v>542</v>
      </c>
      <c r="B631" s="68"/>
      <c r="C631" s="214" t="s">
        <v>691</v>
      </c>
      <c r="D631" s="215">
        <v>44979</v>
      </c>
      <c r="E631" s="192" t="s">
        <v>2474</v>
      </c>
      <c r="F631" s="192" t="s">
        <v>19</v>
      </c>
      <c r="G631" s="192">
        <v>1054840</v>
      </c>
      <c r="H631" s="68"/>
      <c r="I631" s="198" t="s">
        <v>2863</v>
      </c>
      <c r="J631" s="68"/>
      <c r="K631" s="68"/>
      <c r="L631" s="68"/>
      <c r="M631" s="68"/>
      <c r="N631" s="364"/>
      <c r="O631" s="364"/>
      <c r="P631" s="216">
        <v>3944618.98</v>
      </c>
      <c r="Q631" s="216">
        <v>0</v>
      </c>
      <c r="R631" s="68" t="s">
        <v>638</v>
      </c>
      <c r="S631" s="366"/>
      <c r="T631" s="278"/>
    </row>
    <row r="632" spans="1:20" ht="63.75">
      <c r="A632" s="192" t="s">
        <v>542</v>
      </c>
      <c r="B632" s="68"/>
      <c r="C632" s="214" t="s">
        <v>691</v>
      </c>
      <c r="D632" s="215">
        <v>44979</v>
      </c>
      <c r="E632" s="192" t="s">
        <v>2475</v>
      </c>
      <c r="F632" s="192" t="s">
        <v>10</v>
      </c>
      <c r="G632" s="192">
        <v>1054839</v>
      </c>
      <c r="H632" s="68"/>
      <c r="I632" s="198" t="s">
        <v>2864</v>
      </c>
      <c r="J632" s="68"/>
      <c r="K632" s="68"/>
      <c r="L632" s="68"/>
      <c r="M632" s="68"/>
      <c r="N632" s="364"/>
      <c r="O632" s="364"/>
      <c r="P632" s="216">
        <v>26470.26</v>
      </c>
      <c r="Q632" s="216">
        <v>0</v>
      </c>
      <c r="R632" s="68" t="s">
        <v>638</v>
      </c>
      <c r="S632" s="366"/>
      <c r="T632" s="278"/>
    </row>
    <row r="633" spans="1:20" ht="63.75">
      <c r="A633" s="192" t="s">
        <v>542</v>
      </c>
      <c r="B633" s="68"/>
      <c r="C633" s="214" t="s">
        <v>691</v>
      </c>
      <c r="D633" s="215">
        <v>44979</v>
      </c>
      <c r="E633" s="192" t="s">
        <v>2476</v>
      </c>
      <c r="F633" s="192" t="s">
        <v>19</v>
      </c>
      <c r="G633" s="192">
        <v>1054839</v>
      </c>
      <c r="H633" s="68"/>
      <c r="I633" s="198" t="s">
        <v>2865</v>
      </c>
      <c r="J633" s="68"/>
      <c r="K633" s="68"/>
      <c r="L633" s="68"/>
      <c r="M633" s="68"/>
      <c r="N633" s="364"/>
      <c r="O633" s="364"/>
      <c r="P633" s="216">
        <v>37974596.939999998</v>
      </c>
      <c r="Q633" s="216">
        <v>0</v>
      </c>
      <c r="R633" s="68" t="s">
        <v>638</v>
      </c>
      <c r="S633" s="366"/>
      <c r="T633" s="278"/>
    </row>
    <row r="634" spans="1:20" ht="63.75">
      <c r="A634" s="192" t="s">
        <v>542</v>
      </c>
      <c r="B634" s="68"/>
      <c r="C634" s="214" t="s">
        <v>691</v>
      </c>
      <c r="D634" s="215">
        <v>44979</v>
      </c>
      <c r="E634" s="192" t="s">
        <v>2477</v>
      </c>
      <c r="F634" s="192" t="s">
        <v>10</v>
      </c>
      <c r="G634" s="192">
        <v>1054838</v>
      </c>
      <c r="H634" s="68"/>
      <c r="I634" s="198" t="s">
        <v>2866</v>
      </c>
      <c r="J634" s="68"/>
      <c r="K634" s="68"/>
      <c r="L634" s="68"/>
      <c r="M634" s="68"/>
      <c r="N634" s="364"/>
      <c r="O634" s="364"/>
      <c r="P634" s="216">
        <v>34436.300000000003</v>
      </c>
      <c r="Q634" s="216">
        <v>0</v>
      </c>
      <c r="R634" s="68" t="s">
        <v>638</v>
      </c>
      <c r="S634" s="366"/>
      <c r="T634" s="278"/>
    </row>
    <row r="635" spans="1:20" ht="63.75">
      <c r="A635" s="192" t="s">
        <v>542</v>
      </c>
      <c r="B635" s="68"/>
      <c r="C635" s="214" t="s">
        <v>691</v>
      </c>
      <c r="D635" s="215">
        <v>44979</v>
      </c>
      <c r="E635" s="192" t="s">
        <v>2478</v>
      </c>
      <c r="F635" s="192" t="s">
        <v>19</v>
      </c>
      <c r="G635" s="192">
        <v>1054838</v>
      </c>
      <c r="H635" s="68"/>
      <c r="I635" s="198" t="s">
        <v>2867</v>
      </c>
      <c r="J635" s="68"/>
      <c r="K635" s="68"/>
      <c r="L635" s="68"/>
      <c r="M635" s="68"/>
      <c r="N635" s="364"/>
      <c r="O635" s="364"/>
      <c r="P635" s="216">
        <v>49520538.640000001</v>
      </c>
      <c r="Q635" s="216">
        <v>0</v>
      </c>
      <c r="R635" s="68" t="s">
        <v>638</v>
      </c>
      <c r="S635" s="366"/>
      <c r="T635" s="278"/>
    </row>
    <row r="636" spans="1:20" ht="63.75">
      <c r="A636" s="192">
        <v>597</v>
      </c>
      <c r="B636" s="68"/>
      <c r="C636" s="214" t="s">
        <v>677</v>
      </c>
      <c r="D636" s="215">
        <v>44980</v>
      </c>
      <c r="E636" s="192" t="s">
        <v>2479</v>
      </c>
      <c r="F636" s="192" t="s">
        <v>6</v>
      </c>
      <c r="G636" s="192">
        <v>2179680</v>
      </c>
      <c r="H636" s="68"/>
      <c r="I636" s="198" t="s">
        <v>2868</v>
      </c>
      <c r="J636" s="68"/>
      <c r="K636" s="68"/>
      <c r="L636" s="68"/>
      <c r="M636" s="68"/>
      <c r="N636" s="364"/>
      <c r="O636" s="364"/>
      <c r="P636" s="216">
        <v>0</v>
      </c>
      <c r="Q636" s="216">
        <v>263753.28000000003</v>
      </c>
      <c r="R636" s="68" t="s">
        <v>638</v>
      </c>
      <c r="S636" s="366"/>
      <c r="T636" s="278"/>
    </row>
    <row r="637" spans="1:20" ht="63.75">
      <c r="A637" s="192">
        <v>597</v>
      </c>
      <c r="B637" s="68"/>
      <c r="C637" s="214" t="s">
        <v>677</v>
      </c>
      <c r="D637" s="215">
        <v>44980</v>
      </c>
      <c r="E637" s="192" t="s">
        <v>2480</v>
      </c>
      <c r="F637" s="192" t="s">
        <v>6</v>
      </c>
      <c r="G637" s="192">
        <v>2179682</v>
      </c>
      <c r="H637" s="68"/>
      <c r="I637" s="198" t="s">
        <v>2869</v>
      </c>
      <c r="J637" s="68"/>
      <c r="K637" s="68"/>
      <c r="L637" s="68"/>
      <c r="M637" s="68"/>
      <c r="N637" s="364"/>
      <c r="O637" s="364"/>
      <c r="P637" s="216">
        <v>0</v>
      </c>
      <c r="Q637" s="216">
        <v>4472720</v>
      </c>
      <c r="R637" s="68" t="s">
        <v>638</v>
      </c>
      <c r="S637" s="366"/>
      <c r="T637" s="278"/>
    </row>
    <row r="638" spans="1:20" ht="63.75">
      <c r="A638" s="192">
        <v>597</v>
      </c>
      <c r="B638" s="68"/>
      <c r="C638" s="214" t="s">
        <v>677</v>
      </c>
      <c r="D638" s="215">
        <v>44980</v>
      </c>
      <c r="E638" s="192" t="s">
        <v>2481</v>
      </c>
      <c r="F638" s="192" t="s">
        <v>14</v>
      </c>
      <c r="G638" s="192">
        <v>2179681</v>
      </c>
      <c r="H638" s="68"/>
      <c r="I638" s="198" t="s">
        <v>2870</v>
      </c>
      <c r="J638" s="68"/>
      <c r="K638" s="68"/>
      <c r="L638" s="68"/>
      <c r="M638" s="68"/>
      <c r="N638" s="364"/>
      <c r="O638" s="364"/>
      <c r="P638" s="216">
        <v>50</v>
      </c>
      <c r="Q638" s="216">
        <v>0</v>
      </c>
      <c r="R638" s="68" t="s">
        <v>638</v>
      </c>
      <c r="S638" s="366"/>
      <c r="T638" s="278"/>
    </row>
    <row r="639" spans="1:20" ht="63.75">
      <c r="A639" s="192">
        <v>597</v>
      </c>
      <c r="B639" s="68"/>
      <c r="C639" s="214" t="s">
        <v>677</v>
      </c>
      <c r="D639" s="215">
        <v>44980</v>
      </c>
      <c r="E639" s="192" t="s">
        <v>2482</v>
      </c>
      <c r="F639" s="192" t="s">
        <v>14</v>
      </c>
      <c r="G639" s="192">
        <v>2179683</v>
      </c>
      <c r="H639" s="68"/>
      <c r="I639" s="198" t="s">
        <v>2871</v>
      </c>
      <c r="J639" s="68"/>
      <c r="K639" s="68"/>
      <c r="L639" s="68"/>
      <c r="M639" s="68"/>
      <c r="N639" s="364"/>
      <c r="O639" s="364"/>
      <c r="P639" s="216">
        <v>50</v>
      </c>
      <c r="Q639" s="216">
        <v>0</v>
      </c>
      <c r="R639" s="68" t="s">
        <v>638</v>
      </c>
      <c r="S639" s="366"/>
      <c r="T639" s="278"/>
    </row>
    <row r="640" spans="1:20" ht="76.5">
      <c r="A640" s="192" t="s">
        <v>541</v>
      </c>
      <c r="B640" s="68"/>
      <c r="C640" s="214" t="s">
        <v>590</v>
      </c>
      <c r="D640" s="215">
        <v>44981</v>
      </c>
      <c r="E640" s="192" t="s">
        <v>2483</v>
      </c>
      <c r="F640" s="192" t="s">
        <v>14</v>
      </c>
      <c r="G640" s="192">
        <v>2180583</v>
      </c>
      <c r="H640" s="68"/>
      <c r="I640" s="198" t="s">
        <v>2872</v>
      </c>
      <c r="J640" s="68"/>
      <c r="K640" s="68"/>
      <c r="L640" s="68"/>
      <c r="M640" s="68"/>
      <c r="N640" s="364"/>
      <c r="O640" s="364"/>
      <c r="P640" s="216">
        <v>50</v>
      </c>
      <c r="Q640" s="216">
        <v>0</v>
      </c>
      <c r="R640" s="68" t="s">
        <v>638</v>
      </c>
      <c r="S640" s="366"/>
      <c r="T640" s="278"/>
    </row>
    <row r="641" spans="1:20" ht="76.5">
      <c r="A641" s="192" t="s">
        <v>541</v>
      </c>
      <c r="B641" s="68"/>
      <c r="C641" s="214" t="s">
        <v>590</v>
      </c>
      <c r="D641" s="215">
        <v>44981</v>
      </c>
      <c r="E641" s="192" t="s">
        <v>2484</v>
      </c>
      <c r="F641" s="192" t="s">
        <v>6</v>
      </c>
      <c r="G641" s="192">
        <v>1767854</v>
      </c>
      <c r="H641" s="68"/>
      <c r="I641" s="198" t="s">
        <v>2873</v>
      </c>
      <c r="J641" s="68"/>
      <c r="K641" s="68"/>
      <c r="L641" s="68"/>
      <c r="M641" s="68"/>
      <c r="N641" s="364"/>
      <c r="O641" s="364"/>
      <c r="P641" s="216">
        <v>0</v>
      </c>
      <c r="Q641" s="216">
        <v>468410.35</v>
      </c>
      <c r="R641" s="68" t="s">
        <v>638</v>
      </c>
      <c r="S641" s="366"/>
      <c r="T641" s="278"/>
    </row>
    <row r="642" spans="1:20" ht="76.5">
      <c r="A642" s="192" t="s">
        <v>541</v>
      </c>
      <c r="B642" s="68"/>
      <c r="C642" s="214" t="s">
        <v>590</v>
      </c>
      <c r="D642" s="215">
        <v>44981</v>
      </c>
      <c r="E642" s="192" t="s">
        <v>2485</v>
      </c>
      <c r="F642" s="192" t="s">
        <v>6</v>
      </c>
      <c r="G642" s="192">
        <v>1768004</v>
      </c>
      <c r="H642" s="68"/>
      <c r="I642" s="198" t="s">
        <v>2874</v>
      </c>
      <c r="J642" s="68"/>
      <c r="K642" s="68"/>
      <c r="L642" s="68"/>
      <c r="M642" s="68"/>
      <c r="N642" s="364"/>
      <c r="O642" s="364"/>
      <c r="P642" s="216">
        <v>0</v>
      </c>
      <c r="Q642" s="216">
        <v>108060.68</v>
      </c>
      <c r="R642" s="68" t="s">
        <v>638</v>
      </c>
      <c r="S642" s="366"/>
      <c r="T642" s="278"/>
    </row>
    <row r="643" spans="1:20" ht="63.75">
      <c r="A643" s="192">
        <v>66</v>
      </c>
      <c r="B643" s="68"/>
      <c r="C643" s="214" t="s">
        <v>46</v>
      </c>
      <c r="D643" s="215">
        <v>44984</v>
      </c>
      <c r="E643" s="192" t="s">
        <v>2486</v>
      </c>
      <c r="F643" s="192" t="s">
        <v>639</v>
      </c>
      <c r="G643" s="192">
        <v>5215246</v>
      </c>
      <c r="H643" s="68"/>
      <c r="I643" s="198" t="s">
        <v>2875</v>
      </c>
      <c r="J643" s="68"/>
      <c r="K643" s="68"/>
      <c r="L643" s="68"/>
      <c r="M643" s="68"/>
      <c r="N643" s="364"/>
      <c r="O643" s="364"/>
      <c r="P643" s="216">
        <v>0</v>
      </c>
      <c r="Q643" s="216">
        <v>27041.26</v>
      </c>
      <c r="R643" s="68" t="s">
        <v>638</v>
      </c>
      <c r="S643" s="366"/>
      <c r="T643" s="278"/>
    </row>
    <row r="644" spans="1:20" ht="63.75">
      <c r="A644" s="192">
        <v>66</v>
      </c>
      <c r="B644" s="68"/>
      <c r="C644" s="214" t="s">
        <v>46</v>
      </c>
      <c r="D644" s="215">
        <v>44984</v>
      </c>
      <c r="E644" s="192" t="s">
        <v>2486</v>
      </c>
      <c r="F644" s="192" t="s">
        <v>639</v>
      </c>
      <c r="G644" s="192">
        <v>5215171</v>
      </c>
      <c r="H644" s="68"/>
      <c r="I644" s="198" t="s">
        <v>2876</v>
      </c>
      <c r="J644" s="68"/>
      <c r="K644" s="68"/>
      <c r="L644" s="68"/>
      <c r="M644" s="68"/>
      <c r="N644" s="364"/>
      <c r="O644" s="364"/>
      <c r="P644" s="216">
        <v>0</v>
      </c>
      <c r="Q644" s="216">
        <v>430318.81</v>
      </c>
      <c r="R644" s="68" t="s">
        <v>638</v>
      </c>
      <c r="S644" s="366"/>
      <c r="T644" s="278"/>
    </row>
    <row r="645" spans="1:20" ht="63.75">
      <c r="A645" s="192">
        <v>66</v>
      </c>
      <c r="B645" s="68"/>
      <c r="C645" s="214" t="s">
        <v>46</v>
      </c>
      <c r="D645" s="215">
        <v>44984</v>
      </c>
      <c r="E645" s="192" t="s">
        <v>2486</v>
      </c>
      <c r="F645" s="192" t="s">
        <v>639</v>
      </c>
      <c r="G645" s="192">
        <v>5215181</v>
      </c>
      <c r="H645" s="68"/>
      <c r="I645" s="198" t="s">
        <v>2877</v>
      </c>
      <c r="J645" s="68"/>
      <c r="K645" s="68"/>
      <c r="L645" s="68"/>
      <c r="M645" s="68"/>
      <c r="N645" s="364"/>
      <c r="O645" s="364"/>
      <c r="P645" s="216">
        <v>0</v>
      </c>
      <c r="Q645" s="216">
        <v>9830.2800000000007</v>
      </c>
      <c r="R645" s="68" t="s">
        <v>638</v>
      </c>
      <c r="S645" s="366"/>
      <c r="T645" s="278"/>
    </row>
    <row r="646" spans="1:20" ht="63.75">
      <c r="A646" s="192">
        <v>66</v>
      </c>
      <c r="B646" s="68"/>
      <c r="C646" s="214" t="s">
        <v>46</v>
      </c>
      <c r="D646" s="215">
        <v>44984</v>
      </c>
      <c r="E646" s="192" t="s">
        <v>2486</v>
      </c>
      <c r="F646" s="192" t="s">
        <v>639</v>
      </c>
      <c r="G646" s="192">
        <v>5215163</v>
      </c>
      <c r="H646" s="68"/>
      <c r="I646" s="198" t="s">
        <v>2878</v>
      </c>
      <c r="J646" s="68"/>
      <c r="K646" s="68"/>
      <c r="L646" s="68"/>
      <c r="M646" s="68"/>
      <c r="N646" s="364"/>
      <c r="O646" s="364"/>
      <c r="P646" s="216">
        <v>0</v>
      </c>
      <c r="Q646" s="216">
        <v>14376.97</v>
      </c>
      <c r="R646" s="68" t="s">
        <v>638</v>
      </c>
      <c r="S646" s="366"/>
      <c r="T646" s="278"/>
    </row>
    <row r="647" spans="1:20" ht="63.75">
      <c r="A647" s="192">
        <v>66</v>
      </c>
      <c r="B647" s="68"/>
      <c r="C647" s="214" t="s">
        <v>46</v>
      </c>
      <c r="D647" s="215">
        <v>44984</v>
      </c>
      <c r="E647" s="192" t="s">
        <v>2486</v>
      </c>
      <c r="F647" s="192" t="s">
        <v>639</v>
      </c>
      <c r="G647" s="192">
        <v>5215157</v>
      </c>
      <c r="H647" s="68"/>
      <c r="I647" s="198" t="s">
        <v>2879</v>
      </c>
      <c r="J647" s="68"/>
      <c r="K647" s="68"/>
      <c r="L647" s="68"/>
      <c r="M647" s="68"/>
      <c r="N647" s="364"/>
      <c r="O647" s="364"/>
      <c r="P647" s="216">
        <v>0</v>
      </c>
      <c r="Q647" s="216">
        <v>10824.29</v>
      </c>
      <c r="R647" s="68" t="s">
        <v>638</v>
      </c>
      <c r="S647" s="366"/>
      <c r="T647" s="278"/>
    </row>
    <row r="648" spans="1:20" ht="63.75">
      <c r="A648" s="192">
        <v>66</v>
      </c>
      <c r="B648" s="68"/>
      <c r="C648" s="214" t="s">
        <v>46</v>
      </c>
      <c r="D648" s="215">
        <v>44984</v>
      </c>
      <c r="E648" s="192" t="s">
        <v>2486</v>
      </c>
      <c r="F648" s="192" t="s">
        <v>639</v>
      </c>
      <c r="G648" s="192">
        <v>5215241</v>
      </c>
      <c r="H648" s="68"/>
      <c r="I648" s="198" t="s">
        <v>2880</v>
      </c>
      <c r="J648" s="68"/>
      <c r="K648" s="68"/>
      <c r="L648" s="68"/>
      <c r="M648" s="68"/>
      <c r="N648" s="364"/>
      <c r="O648" s="364"/>
      <c r="P648" s="216">
        <v>0</v>
      </c>
      <c r="Q648" s="216">
        <v>56601.8</v>
      </c>
      <c r="R648" s="68" t="s">
        <v>638</v>
      </c>
      <c r="S648" s="366"/>
      <c r="T648" s="278"/>
    </row>
    <row r="649" spans="1:20" ht="63.75">
      <c r="A649" s="192">
        <v>66</v>
      </c>
      <c r="B649" s="68"/>
      <c r="C649" s="214" t="s">
        <v>46</v>
      </c>
      <c r="D649" s="215">
        <v>44984</v>
      </c>
      <c r="E649" s="192" t="s">
        <v>2486</v>
      </c>
      <c r="F649" s="192" t="s">
        <v>639</v>
      </c>
      <c r="G649" s="192">
        <v>5215231</v>
      </c>
      <c r="H649" s="68"/>
      <c r="I649" s="198" t="s">
        <v>2881</v>
      </c>
      <c r="J649" s="68"/>
      <c r="K649" s="68"/>
      <c r="L649" s="68"/>
      <c r="M649" s="68"/>
      <c r="N649" s="364"/>
      <c r="O649" s="364"/>
      <c r="P649" s="216">
        <v>0</v>
      </c>
      <c r="Q649" s="216">
        <v>35042.449999999997</v>
      </c>
      <c r="R649" s="68" t="s">
        <v>638</v>
      </c>
      <c r="S649" s="366"/>
      <c r="T649" s="278"/>
    </row>
    <row r="650" spans="1:20" ht="63.75">
      <c r="A650" s="192">
        <v>66</v>
      </c>
      <c r="B650" s="68"/>
      <c r="C650" s="214" t="s">
        <v>46</v>
      </c>
      <c r="D650" s="215">
        <v>44984</v>
      </c>
      <c r="E650" s="192" t="s">
        <v>2486</v>
      </c>
      <c r="F650" s="192" t="s">
        <v>639</v>
      </c>
      <c r="G650" s="192">
        <v>5215260</v>
      </c>
      <c r="H650" s="68"/>
      <c r="I650" s="198" t="s">
        <v>2882</v>
      </c>
      <c r="J650" s="68"/>
      <c r="K650" s="68"/>
      <c r="L650" s="68"/>
      <c r="M650" s="68"/>
      <c r="N650" s="364"/>
      <c r="O650" s="364"/>
      <c r="P650" s="216">
        <v>0</v>
      </c>
      <c r="Q650" s="216">
        <v>1123587.83</v>
      </c>
      <c r="R650" s="68" t="s">
        <v>638</v>
      </c>
      <c r="S650" s="366"/>
      <c r="T650" s="278"/>
    </row>
    <row r="651" spans="1:20" ht="63.75">
      <c r="A651" s="192">
        <v>66</v>
      </c>
      <c r="B651" s="68"/>
      <c r="C651" s="214" t="s">
        <v>46</v>
      </c>
      <c r="D651" s="215">
        <v>44984</v>
      </c>
      <c r="E651" s="192" t="s">
        <v>2486</v>
      </c>
      <c r="F651" s="192" t="s">
        <v>639</v>
      </c>
      <c r="G651" s="192">
        <v>5215258</v>
      </c>
      <c r="H651" s="68"/>
      <c r="I651" s="198" t="s">
        <v>2883</v>
      </c>
      <c r="J651" s="68"/>
      <c r="K651" s="68"/>
      <c r="L651" s="68"/>
      <c r="M651" s="68"/>
      <c r="N651" s="364"/>
      <c r="O651" s="364"/>
      <c r="P651" s="216">
        <v>0</v>
      </c>
      <c r="Q651" s="216">
        <v>18042.12</v>
      </c>
      <c r="R651" s="68" t="s">
        <v>638</v>
      </c>
      <c r="S651" s="366"/>
      <c r="T651" s="278"/>
    </row>
    <row r="652" spans="1:20" ht="89.25">
      <c r="A652" s="192" t="s">
        <v>541</v>
      </c>
      <c r="B652" s="68"/>
      <c r="C652" s="214" t="s">
        <v>590</v>
      </c>
      <c r="D652" s="215">
        <v>44984</v>
      </c>
      <c r="E652" s="192" t="s">
        <v>2487</v>
      </c>
      <c r="F652" s="192" t="s">
        <v>639</v>
      </c>
      <c r="G652" s="192">
        <v>5230037</v>
      </c>
      <c r="H652" s="68"/>
      <c r="I652" s="198" t="s">
        <v>2884</v>
      </c>
      <c r="J652" s="68"/>
      <c r="K652" s="68"/>
      <c r="L652" s="68"/>
      <c r="M652" s="68"/>
      <c r="N652" s="364"/>
      <c r="O652" s="364"/>
      <c r="P652" s="216">
        <v>0</v>
      </c>
      <c r="Q652" s="216">
        <v>692773.35</v>
      </c>
      <c r="R652" s="68" t="s">
        <v>638</v>
      </c>
      <c r="S652" s="366"/>
      <c r="T652" s="278"/>
    </row>
    <row r="653" spans="1:20" ht="51">
      <c r="A653" s="192">
        <v>291</v>
      </c>
      <c r="B653" s="68"/>
      <c r="C653" s="214" t="s">
        <v>119</v>
      </c>
      <c r="D653" s="215">
        <v>44984</v>
      </c>
      <c r="E653" s="192" t="s">
        <v>2488</v>
      </c>
      <c r="F653" s="192" t="s">
        <v>6</v>
      </c>
      <c r="G653" s="192">
        <v>1768961</v>
      </c>
      <c r="H653" s="68"/>
      <c r="I653" s="198" t="s">
        <v>2885</v>
      </c>
      <c r="J653" s="68"/>
      <c r="K653" s="68"/>
      <c r="L653" s="68"/>
      <c r="M653" s="68"/>
      <c r="N653" s="364"/>
      <c r="O653" s="364"/>
      <c r="P653" s="216">
        <v>0</v>
      </c>
      <c r="Q653" s="216">
        <v>4495.99</v>
      </c>
      <c r="R653" s="68" t="s">
        <v>638</v>
      </c>
      <c r="S653" s="366"/>
      <c r="T653" s="278"/>
    </row>
    <row r="654" spans="1:20" ht="76.5">
      <c r="A654" s="192" t="s">
        <v>544</v>
      </c>
      <c r="B654" s="68"/>
      <c r="C654" s="214" t="s">
        <v>683</v>
      </c>
      <c r="D654" s="215">
        <v>44984</v>
      </c>
      <c r="E654" s="192" t="s">
        <v>2489</v>
      </c>
      <c r="F654" s="192" t="s">
        <v>6</v>
      </c>
      <c r="G654" s="192">
        <v>1769015</v>
      </c>
      <c r="H654" s="68"/>
      <c r="I654" s="198" t="s">
        <v>2886</v>
      </c>
      <c r="J654" s="68"/>
      <c r="K654" s="68"/>
      <c r="L654" s="68"/>
      <c r="M654" s="68"/>
      <c r="N654" s="364"/>
      <c r="O654" s="364"/>
      <c r="P654" s="216">
        <v>0</v>
      </c>
      <c r="Q654" s="216">
        <v>414136.24</v>
      </c>
      <c r="R654" s="68" t="s">
        <v>638</v>
      </c>
      <c r="S654" s="366"/>
      <c r="T654" s="278"/>
    </row>
    <row r="655" spans="1:20" ht="38.25">
      <c r="A655" s="192" t="s">
        <v>667</v>
      </c>
      <c r="B655" s="68"/>
      <c r="C655" s="214" t="s">
        <v>1256</v>
      </c>
      <c r="D655" s="215">
        <v>44984</v>
      </c>
      <c r="E655" s="192" t="s">
        <v>2490</v>
      </c>
      <c r="F655" s="192" t="s">
        <v>12</v>
      </c>
      <c r="G655" s="192">
        <v>442235</v>
      </c>
      <c r="H655" s="68"/>
      <c r="I655" s="198" t="s">
        <v>2088</v>
      </c>
      <c r="J655" s="68"/>
      <c r="K655" s="68"/>
      <c r="L655" s="68"/>
      <c r="M655" s="68"/>
      <c r="N655" s="364"/>
      <c r="O655" s="364"/>
      <c r="P655" s="216">
        <v>39824.22</v>
      </c>
      <c r="Q655" s="216">
        <v>0</v>
      </c>
      <c r="R655" s="68" t="s">
        <v>638</v>
      </c>
      <c r="S655" s="366"/>
      <c r="T655" s="278"/>
    </row>
    <row r="656" spans="1:20" ht="38.25">
      <c r="A656" s="192" t="s">
        <v>667</v>
      </c>
      <c r="B656" s="68"/>
      <c r="C656" s="214" t="s">
        <v>1256</v>
      </c>
      <c r="D656" s="215">
        <v>44984</v>
      </c>
      <c r="E656" s="192" t="s">
        <v>2491</v>
      </c>
      <c r="F656" s="192" t="s">
        <v>12</v>
      </c>
      <c r="G656" s="192">
        <v>442237</v>
      </c>
      <c r="H656" s="68"/>
      <c r="I656" s="198" t="s">
        <v>2088</v>
      </c>
      <c r="J656" s="68"/>
      <c r="K656" s="68"/>
      <c r="L656" s="68"/>
      <c r="M656" s="68"/>
      <c r="N656" s="364"/>
      <c r="O656" s="364"/>
      <c r="P656" s="216">
        <v>39824.22</v>
      </c>
      <c r="Q656" s="216">
        <v>0</v>
      </c>
      <c r="R656" s="68" t="s">
        <v>638</v>
      </c>
      <c r="S656" s="366"/>
      <c r="T656" s="278"/>
    </row>
    <row r="657" spans="1:20" ht="38.25">
      <c r="A657" s="192" t="s">
        <v>667</v>
      </c>
      <c r="B657" s="68"/>
      <c r="C657" s="214" t="s">
        <v>1256</v>
      </c>
      <c r="D657" s="215">
        <v>44984</v>
      </c>
      <c r="E657" s="192" t="s">
        <v>2492</v>
      </c>
      <c r="F657" s="192" t="s">
        <v>12</v>
      </c>
      <c r="G657" s="192">
        <v>442239</v>
      </c>
      <c r="H657" s="68"/>
      <c r="I657" s="198" t="s">
        <v>2088</v>
      </c>
      <c r="J657" s="68"/>
      <c r="K657" s="68"/>
      <c r="L657" s="68"/>
      <c r="M657" s="68"/>
      <c r="N657" s="364"/>
      <c r="O657" s="364"/>
      <c r="P657" s="216">
        <v>39824.22</v>
      </c>
      <c r="Q657" s="216">
        <v>0</v>
      </c>
      <c r="R657" s="68" t="s">
        <v>638</v>
      </c>
      <c r="S657" s="366"/>
      <c r="T657" s="278"/>
    </row>
    <row r="658" spans="1:20" ht="38.25">
      <c r="A658" s="192" t="s">
        <v>667</v>
      </c>
      <c r="B658" s="68"/>
      <c r="C658" s="214" t="s">
        <v>1256</v>
      </c>
      <c r="D658" s="215">
        <v>44984</v>
      </c>
      <c r="E658" s="192" t="s">
        <v>2493</v>
      </c>
      <c r="F658" s="192" t="s">
        <v>12</v>
      </c>
      <c r="G658" s="192">
        <v>442241</v>
      </c>
      <c r="H658" s="68"/>
      <c r="I658" s="198" t="s">
        <v>2088</v>
      </c>
      <c r="J658" s="68"/>
      <c r="K658" s="68"/>
      <c r="L658" s="68"/>
      <c r="M658" s="68"/>
      <c r="N658" s="364"/>
      <c r="O658" s="364"/>
      <c r="P658" s="216">
        <v>47558.39</v>
      </c>
      <c r="Q658" s="216">
        <v>0</v>
      </c>
      <c r="R658" s="68" t="s">
        <v>638</v>
      </c>
      <c r="S658" s="366"/>
      <c r="T658" s="278"/>
    </row>
    <row r="659" spans="1:20" ht="38.25">
      <c r="A659" s="192" t="s">
        <v>667</v>
      </c>
      <c r="B659" s="68"/>
      <c r="C659" s="214" t="s">
        <v>1256</v>
      </c>
      <c r="D659" s="215">
        <v>44984</v>
      </c>
      <c r="E659" s="192" t="s">
        <v>2494</v>
      </c>
      <c r="F659" s="192" t="s">
        <v>12</v>
      </c>
      <c r="G659" s="192">
        <v>442243</v>
      </c>
      <c r="H659" s="68"/>
      <c r="I659" s="198" t="s">
        <v>2088</v>
      </c>
      <c r="J659" s="68"/>
      <c r="K659" s="68"/>
      <c r="L659" s="68"/>
      <c r="M659" s="68"/>
      <c r="N659" s="364"/>
      <c r="O659" s="364"/>
      <c r="P659" s="216">
        <v>4932.13</v>
      </c>
      <c r="Q659" s="216">
        <v>0</v>
      </c>
      <c r="R659" s="68" t="s">
        <v>638</v>
      </c>
      <c r="S659" s="366"/>
      <c r="T659" s="278"/>
    </row>
    <row r="660" spans="1:20" ht="38.25">
      <c r="A660" s="192" t="s">
        <v>667</v>
      </c>
      <c r="B660" s="68"/>
      <c r="C660" s="214" t="s">
        <v>1256</v>
      </c>
      <c r="D660" s="215">
        <v>44984</v>
      </c>
      <c r="E660" s="192" t="s">
        <v>2495</v>
      </c>
      <c r="F660" s="192" t="s">
        <v>12</v>
      </c>
      <c r="G660" s="192">
        <v>442245</v>
      </c>
      <c r="H660" s="68"/>
      <c r="I660" s="198" t="s">
        <v>2088</v>
      </c>
      <c r="J660" s="68"/>
      <c r="K660" s="68"/>
      <c r="L660" s="68"/>
      <c r="M660" s="68"/>
      <c r="N660" s="364"/>
      <c r="O660" s="364"/>
      <c r="P660" s="216">
        <v>1268</v>
      </c>
      <c r="Q660" s="216">
        <v>0</v>
      </c>
      <c r="R660" s="68" t="s">
        <v>638</v>
      </c>
      <c r="S660" s="366"/>
      <c r="T660" s="278"/>
    </row>
    <row r="661" spans="1:20" ht="38.25">
      <c r="A661" s="192" t="s">
        <v>667</v>
      </c>
      <c r="B661" s="68"/>
      <c r="C661" s="214" t="s">
        <v>1256</v>
      </c>
      <c r="D661" s="215">
        <v>44984</v>
      </c>
      <c r="E661" s="192" t="s">
        <v>2496</v>
      </c>
      <c r="F661" s="192" t="s">
        <v>12</v>
      </c>
      <c r="G661" s="192">
        <v>442247</v>
      </c>
      <c r="H661" s="68"/>
      <c r="I661" s="198" t="s">
        <v>2088</v>
      </c>
      <c r="J661" s="68"/>
      <c r="K661" s="68"/>
      <c r="L661" s="68"/>
      <c r="M661" s="68"/>
      <c r="N661" s="364"/>
      <c r="O661" s="364"/>
      <c r="P661" s="216">
        <v>13955.3</v>
      </c>
      <c r="Q661" s="216">
        <v>0</v>
      </c>
      <c r="R661" s="68" t="s">
        <v>638</v>
      </c>
      <c r="S661" s="366"/>
      <c r="T661" s="278"/>
    </row>
    <row r="662" spans="1:20" ht="38.25">
      <c r="A662" s="192" t="s">
        <v>667</v>
      </c>
      <c r="B662" s="68"/>
      <c r="C662" s="214" t="s">
        <v>1256</v>
      </c>
      <c r="D662" s="215">
        <v>44984</v>
      </c>
      <c r="E662" s="192" t="s">
        <v>2497</v>
      </c>
      <c r="F662" s="192" t="s">
        <v>12</v>
      </c>
      <c r="G662" s="192">
        <v>442249</v>
      </c>
      <c r="H662" s="68"/>
      <c r="I662" s="198" t="s">
        <v>2088</v>
      </c>
      <c r="J662" s="68"/>
      <c r="K662" s="68"/>
      <c r="L662" s="68"/>
      <c r="M662" s="68"/>
      <c r="N662" s="364"/>
      <c r="O662" s="364"/>
      <c r="P662" s="216">
        <v>13942.2</v>
      </c>
      <c r="Q662" s="216">
        <v>0</v>
      </c>
      <c r="R662" s="68" t="s">
        <v>638</v>
      </c>
      <c r="S662" s="366"/>
      <c r="T662" s="278"/>
    </row>
    <row r="663" spans="1:20" ht="38.25">
      <c r="A663" s="192" t="s">
        <v>667</v>
      </c>
      <c r="B663" s="68"/>
      <c r="C663" s="214" t="s">
        <v>1256</v>
      </c>
      <c r="D663" s="215">
        <v>44984</v>
      </c>
      <c r="E663" s="192" t="s">
        <v>2498</v>
      </c>
      <c r="F663" s="192" t="s">
        <v>12</v>
      </c>
      <c r="G663" s="192">
        <v>442251</v>
      </c>
      <c r="H663" s="68"/>
      <c r="I663" s="198" t="s">
        <v>2088</v>
      </c>
      <c r="J663" s="68"/>
      <c r="K663" s="68"/>
      <c r="L663" s="68"/>
      <c r="M663" s="68"/>
      <c r="N663" s="364"/>
      <c r="O663" s="364"/>
      <c r="P663" s="216">
        <v>9854.32</v>
      </c>
      <c r="Q663" s="216">
        <v>0</v>
      </c>
      <c r="R663" s="68" t="s">
        <v>638</v>
      </c>
      <c r="S663" s="366"/>
      <c r="T663" s="278"/>
    </row>
    <row r="664" spans="1:20" ht="38.25">
      <c r="A664" s="192" t="s">
        <v>667</v>
      </c>
      <c r="B664" s="68"/>
      <c r="C664" s="214" t="s">
        <v>1256</v>
      </c>
      <c r="D664" s="215">
        <v>44984</v>
      </c>
      <c r="E664" s="192" t="s">
        <v>2499</v>
      </c>
      <c r="F664" s="192" t="s">
        <v>12</v>
      </c>
      <c r="G664" s="192">
        <v>442253</v>
      </c>
      <c r="H664" s="68"/>
      <c r="I664" s="198" t="s">
        <v>2088</v>
      </c>
      <c r="J664" s="68"/>
      <c r="K664" s="68"/>
      <c r="L664" s="68"/>
      <c r="M664" s="68"/>
      <c r="N664" s="364"/>
      <c r="O664" s="364"/>
      <c r="P664" s="216">
        <v>38293.89</v>
      </c>
      <c r="Q664" s="216">
        <v>0</v>
      </c>
      <c r="R664" s="68" t="s">
        <v>638</v>
      </c>
      <c r="S664" s="366"/>
      <c r="T664" s="278"/>
    </row>
    <row r="665" spans="1:20" ht="38.25">
      <c r="A665" s="192" t="s">
        <v>667</v>
      </c>
      <c r="B665" s="68"/>
      <c r="C665" s="214" t="s">
        <v>1256</v>
      </c>
      <c r="D665" s="215">
        <v>44984</v>
      </c>
      <c r="E665" s="192" t="s">
        <v>2500</v>
      </c>
      <c r="F665" s="192" t="s">
        <v>12</v>
      </c>
      <c r="G665" s="192">
        <v>442256</v>
      </c>
      <c r="H665" s="68"/>
      <c r="I665" s="198" t="s">
        <v>2088</v>
      </c>
      <c r="J665" s="68"/>
      <c r="K665" s="68"/>
      <c r="L665" s="68"/>
      <c r="M665" s="68"/>
      <c r="N665" s="364"/>
      <c r="O665" s="364"/>
      <c r="P665" s="216">
        <v>521523.89</v>
      </c>
      <c r="Q665" s="216">
        <v>0</v>
      </c>
      <c r="R665" s="68" t="s">
        <v>638</v>
      </c>
      <c r="S665" s="366"/>
      <c r="T665" s="278"/>
    </row>
    <row r="666" spans="1:20" ht="38.25">
      <c r="A666" s="192" t="s">
        <v>667</v>
      </c>
      <c r="B666" s="68"/>
      <c r="C666" s="214" t="s">
        <v>1256</v>
      </c>
      <c r="D666" s="215">
        <v>44984</v>
      </c>
      <c r="E666" s="192" t="s">
        <v>2501</v>
      </c>
      <c r="F666" s="192" t="s">
        <v>12</v>
      </c>
      <c r="G666" s="192">
        <v>442258</v>
      </c>
      <c r="H666" s="68"/>
      <c r="I666" s="198" t="s">
        <v>2088</v>
      </c>
      <c r="J666" s="68"/>
      <c r="K666" s="68"/>
      <c r="L666" s="68"/>
      <c r="M666" s="68"/>
      <c r="N666" s="364"/>
      <c r="O666" s="364"/>
      <c r="P666" s="216">
        <v>16282211.65</v>
      </c>
      <c r="Q666" s="216">
        <v>0</v>
      </c>
      <c r="R666" s="68" t="s">
        <v>638</v>
      </c>
      <c r="S666" s="366"/>
      <c r="T666" s="278"/>
    </row>
    <row r="667" spans="1:20" ht="38.25">
      <c r="A667" s="192" t="s">
        <v>667</v>
      </c>
      <c r="B667" s="68"/>
      <c r="C667" s="214" t="s">
        <v>1256</v>
      </c>
      <c r="D667" s="215">
        <v>44984</v>
      </c>
      <c r="E667" s="192" t="s">
        <v>2502</v>
      </c>
      <c r="F667" s="192" t="s">
        <v>12</v>
      </c>
      <c r="G667" s="192">
        <v>442260</v>
      </c>
      <c r="H667" s="68"/>
      <c r="I667" s="198" t="s">
        <v>2088</v>
      </c>
      <c r="J667" s="68"/>
      <c r="K667" s="68"/>
      <c r="L667" s="68"/>
      <c r="M667" s="68"/>
      <c r="N667" s="364"/>
      <c r="O667" s="364"/>
      <c r="P667" s="216">
        <v>10459479.869999999</v>
      </c>
      <c r="Q667" s="216">
        <v>0</v>
      </c>
      <c r="R667" s="68" t="s">
        <v>638</v>
      </c>
      <c r="S667" s="366"/>
      <c r="T667" s="278"/>
    </row>
    <row r="668" spans="1:20" ht="38.25">
      <c r="A668" s="192" t="s">
        <v>667</v>
      </c>
      <c r="B668" s="68"/>
      <c r="C668" s="214" t="s">
        <v>1256</v>
      </c>
      <c r="D668" s="215">
        <v>44984</v>
      </c>
      <c r="E668" s="192" t="s">
        <v>2503</v>
      </c>
      <c r="F668" s="192" t="s">
        <v>12</v>
      </c>
      <c r="G668" s="192">
        <v>442262</v>
      </c>
      <c r="H668" s="68"/>
      <c r="I668" s="198" t="s">
        <v>2088</v>
      </c>
      <c r="J668" s="68"/>
      <c r="K668" s="68"/>
      <c r="L668" s="68"/>
      <c r="M668" s="68"/>
      <c r="N668" s="364"/>
      <c r="O668" s="364"/>
      <c r="P668" s="216">
        <v>2995613.69</v>
      </c>
      <c r="Q668" s="216">
        <v>0</v>
      </c>
      <c r="R668" s="68" t="s">
        <v>638</v>
      </c>
      <c r="S668" s="366"/>
      <c r="T668" s="278"/>
    </row>
    <row r="669" spans="1:20" ht="38.25">
      <c r="A669" s="192" t="s">
        <v>667</v>
      </c>
      <c r="B669" s="68"/>
      <c r="C669" s="214" t="s">
        <v>1256</v>
      </c>
      <c r="D669" s="215">
        <v>44984</v>
      </c>
      <c r="E669" s="192" t="s">
        <v>2504</v>
      </c>
      <c r="F669" s="192" t="s">
        <v>12</v>
      </c>
      <c r="G669" s="192">
        <v>442264</v>
      </c>
      <c r="H669" s="68"/>
      <c r="I669" s="198" t="s">
        <v>2088</v>
      </c>
      <c r="J669" s="68"/>
      <c r="K669" s="68"/>
      <c r="L669" s="68"/>
      <c r="M669" s="68"/>
      <c r="N669" s="364"/>
      <c r="O669" s="364"/>
      <c r="P669" s="216">
        <v>98258.73</v>
      </c>
      <c r="Q669" s="216">
        <v>0</v>
      </c>
      <c r="R669" s="68" t="s">
        <v>638</v>
      </c>
      <c r="S669" s="366"/>
      <c r="T669" s="278"/>
    </row>
    <row r="670" spans="1:20" ht="38.25">
      <c r="A670" s="192" t="s">
        <v>667</v>
      </c>
      <c r="B670" s="68"/>
      <c r="C670" s="214" t="s">
        <v>1256</v>
      </c>
      <c r="D670" s="215">
        <v>44984</v>
      </c>
      <c r="E670" s="192" t="s">
        <v>2505</v>
      </c>
      <c r="F670" s="192" t="s">
        <v>12</v>
      </c>
      <c r="G670" s="192">
        <v>442266</v>
      </c>
      <c r="H670" s="68"/>
      <c r="I670" s="198" t="s">
        <v>2088</v>
      </c>
      <c r="J670" s="68"/>
      <c r="K670" s="68"/>
      <c r="L670" s="68"/>
      <c r="M670" s="68"/>
      <c r="N670" s="364"/>
      <c r="O670" s="364"/>
      <c r="P670" s="216">
        <v>1924343.05</v>
      </c>
      <c r="Q670" s="216">
        <v>0</v>
      </c>
      <c r="R670" s="68" t="s">
        <v>638</v>
      </c>
      <c r="S670" s="366"/>
      <c r="T670" s="278"/>
    </row>
    <row r="671" spans="1:20" ht="38.25">
      <c r="A671" s="192" t="s">
        <v>667</v>
      </c>
      <c r="B671" s="68"/>
      <c r="C671" s="214" t="s">
        <v>1256</v>
      </c>
      <c r="D671" s="215">
        <v>44984</v>
      </c>
      <c r="E671" s="192" t="s">
        <v>2506</v>
      </c>
      <c r="F671" s="192" t="s">
        <v>12</v>
      </c>
      <c r="G671" s="192">
        <v>442268</v>
      </c>
      <c r="H671" s="68"/>
      <c r="I671" s="198" t="s">
        <v>2088</v>
      </c>
      <c r="J671" s="68"/>
      <c r="K671" s="68"/>
      <c r="L671" s="68"/>
      <c r="M671" s="68"/>
      <c r="N671" s="364"/>
      <c r="O671" s="364"/>
      <c r="P671" s="216">
        <v>2093294.08</v>
      </c>
      <c r="Q671" s="216">
        <v>0</v>
      </c>
      <c r="R671" s="68" t="s">
        <v>638</v>
      </c>
      <c r="S671" s="366"/>
      <c r="T671" s="278"/>
    </row>
    <row r="672" spans="1:20" ht="38.25">
      <c r="A672" s="192" t="s">
        <v>667</v>
      </c>
      <c r="B672" s="68"/>
      <c r="C672" s="214" t="s">
        <v>1256</v>
      </c>
      <c r="D672" s="215">
        <v>44984</v>
      </c>
      <c r="E672" s="192" t="s">
        <v>2507</v>
      </c>
      <c r="F672" s="192" t="s">
        <v>12</v>
      </c>
      <c r="G672" s="192">
        <v>442270</v>
      </c>
      <c r="H672" s="68"/>
      <c r="I672" s="198" t="s">
        <v>2088</v>
      </c>
      <c r="J672" s="68"/>
      <c r="K672" s="68"/>
      <c r="L672" s="68"/>
      <c r="M672" s="68"/>
      <c r="N672" s="364"/>
      <c r="O672" s="364"/>
      <c r="P672" s="216">
        <v>2091330.75</v>
      </c>
      <c r="Q672" s="216">
        <v>0</v>
      </c>
      <c r="R672" s="68" t="s">
        <v>638</v>
      </c>
      <c r="S672" s="366"/>
      <c r="T672" s="278"/>
    </row>
    <row r="673" spans="1:20" ht="38.25">
      <c r="A673" s="192" t="s">
        <v>667</v>
      </c>
      <c r="B673" s="68"/>
      <c r="C673" s="214" t="s">
        <v>1256</v>
      </c>
      <c r="D673" s="215">
        <v>44984</v>
      </c>
      <c r="E673" s="192" t="s">
        <v>2508</v>
      </c>
      <c r="F673" s="192" t="s">
        <v>12</v>
      </c>
      <c r="G673" s="192">
        <v>442272</v>
      </c>
      <c r="H673" s="68"/>
      <c r="I673" s="198" t="s">
        <v>2088</v>
      </c>
      <c r="J673" s="68"/>
      <c r="K673" s="68"/>
      <c r="L673" s="68"/>
      <c r="M673" s="68"/>
      <c r="N673" s="364"/>
      <c r="O673" s="364"/>
      <c r="P673" s="216">
        <v>5744085.5800000001</v>
      </c>
      <c r="Q673" s="216">
        <v>0</v>
      </c>
      <c r="R673" s="68" t="s">
        <v>638</v>
      </c>
      <c r="S673" s="366"/>
      <c r="T673" s="278"/>
    </row>
    <row r="674" spans="1:20" ht="38.25">
      <c r="A674" s="192" t="s">
        <v>667</v>
      </c>
      <c r="B674" s="68"/>
      <c r="C674" s="214" t="s">
        <v>1256</v>
      </c>
      <c r="D674" s="215">
        <v>44984</v>
      </c>
      <c r="E674" s="192" t="s">
        <v>2509</v>
      </c>
      <c r="F674" s="192" t="s">
        <v>12</v>
      </c>
      <c r="G674" s="192">
        <v>442274</v>
      </c>
      <c r="H674" s="68"/>
      <c r="I674" s="198" t="s">
        <v>2088</v>
      </c>
      <c r="J674" s="68"/>
      <c r="K674" s="68"/>
      <c r="L674" s="68"/>
      <c r="M674" s="68"/>
      <c r="N674" s="364"/>
      <c r="O674" s="364"/>
      <c r="P674" s="216">
        <v>1478150.34</v>
      </c>
      <c r="Q674" s="216">
        <v>0</v>
      </c>
      <c r="R674" s="68" t="s">
        <v>638</v>
      </c>
      <c r="S674" s="366"/>
      <c r="T674" s="278"/>
    </row>
    <row r="675" spans="1:20" ht="38.25">
      <c r="A675" s="192" t="s">
        <v>667</v>
      </c>
      <c r="B675" s="68"/>
      <c r="C675" s="214" t="s">
        <v>1256</v>
      </c>
      <c r="D675" s="215">
        <v>44984</v>
      </c>
      <c r="E675" s="192" t="s">
        <v>2510</v>
      </c>
      <c r="F675" s="192" t="s">
        <v>12</v>
      </c>
      <c r="G675" s="192">
        <v>442282</v>
      </c>
      <c r="H675" s="68"/>
      <c r="I675" s="198" t="s">
        <v>2088</v>
      </c>
      <c r="J675" s="68"/>
      <c r="K675" s="68"/>
      <c r="L675" s="68"/>
      <c r="M675" s="68"/>
      <c r="N675" s="364"/>
      <c r="O675" s="364"/>
      <c r="P675" s="216">
        <v>3439163.11</v>
      </c>
      <c r="Q675" s="216">
        <v>0</v>
      </c>
      <c r="R675" s="68" t="s">
        <v>638</v>
      </c>
      <c r="S675" s="366"/>
      <c r="T675" s="278"/>
    </row>
    <row r="676" spans="1:20" ht="38.25">
      <c r="A676" s="192" t="s">
        <v>667</v>
      </c>
      <c r="B676" s="68"/>
      <c r="C676" s="214" t="s">
        <v>1256</v>
      </c>
      <c r="D676" s="215">
        <v>44984</v>
      </c>
      <c r="E676" s="192" t="s">
        <v>2511</v>
      </c>
      <c r="F676" s="192" t="s">
        <v>12</v>
      </c>
      <c r="G676" s="192">
        <v>442276</v>
      </c>
      <c r="H676" s="68"/>
      <c r="I676" s="198" t="s">
        <v>2088</v>
      </c>
      <c r="J676" s="68"/>
      <c r="K676" s="68"/>
      <c r="L676" s="68"/>
      <c r="M676" s="68"/>
      <c r="N676" s="364"/>
      <c r="O676" s="364"/>
      <c r="P676" s="216">
        <v>4865829.5599999996</v>
      </c>
      <c r="Q676" s="216">
        <v>0</v>
      </c>
      <c r="R676" s="68" t="s">
        <v>638</v>
      </c>
      <c r="S676" s="366"/>
      <c r="T676" s="278"/>
    </row>
    <row r="677" spans="1:20" ht="38.25">
      <c r="A677" s="192" t="s">
        <v>667</v>
      </c>
      <c r="B677" s="68"/>
      <c r="C677" s="214" t="s">
        <v>1256</v>
      </c>
      <c r="D677" s="215">
        <v>44984</v>
      </c>
      <c r="E677" s="192" t="s">
        <v>2512</v>
      </c>
      <c r="F677" s="192" t="s">
        <v>12</v>
      </c>
      <c r="G677" s="192">
        <v>442278</v>
      </c>
      <c r="H677" s="68"/>
      <c r="I677" s="198" t="s">
        <v>2088</v>
      </c>
      <c r="J677" s="68"/>
      <c r="K677" s="68"/>
      <c r="L677" s="68"/>
      <c r="M677" s="68"/>
      <c r="N677" s="364"/>
      <c r="O677" s="364"/>
      <c r="P677" s="216">
        <v>4870397.63</v>
      </c>
      <c r="Q677" s="216">
        <v>0</v>
      </c>
      <c r="R677" s="68" t="s">
        <v>638</v>
      </c>
      <c r="S677" s="366"/>
      <c r="T677" s="278"/>
    </row>
    <row r="678" spans="1:20" ht="38.25">
      <c r="A678" s="192" t="s">
        <v>667</v>
      </c>
      <c r="B678" s="68"/>
      <c r="C678" s="214" t="s">
        <v>1256</v>
      </c>
      <c r="D678" s="215">
        <v>44984</v>
      </c>
      <c r="E678" s="192" t="s">
        <v>2513</v>
      </c>
      <c r="F678" s="192" t="s">
        <v>12</v>
      </c>
      <c r="G678" s="192">
        <v>442280</v>
      </c>
      <c r="H678" s="68"/>
      <c r="I678" s="198" t="s">
        <v>2088</v>
      </c>
      <c r="J678" s="68"/>
      <c r="K678" s="68"/>
      <c r="L678" s="68"/>
      <c r="M678" s="68"/>
      <c r="N678" s="364"/>
      <c r="O678" s="364"/>
      <c r="P678" s="216">
        <v>1252144.8899999999</v>
      </c>
      <c r="Q678" s="216">
        <v>0</v>
      </c>
      <c r="R678" s="68" t="s">
        <v>638</v>
      </c>
      <c r="S678" s="366"/>
      <c r="T678" s="278"/>
    </row>
    <row r="679" spans="1:20" ht="38.25">
      <c r="A679" s="192" t="s">
        <v>667</v>
      </c>
      <c r="B679" s="68"/>
      <c r="C679" s="214" t="s">
        <v>1256</v>
      </c>
      <c r="D679" s="215">
        <v>44984</v>
      </c>
      <c r="E679" s="192" t="s">
        <v>2514</v>
      </c>
      <c r="F679" s="192" t="s">
        <v>12</v>
      </c>
      <c r="G679" s="192">
        <v>442284</v>
      </c>
      <c r="H679" s="68"/>
      <c r="I679" s="198" t="s">
        <v>2088</v>
      </c>
      <c r="J679" s="68"/>
      <c r="K679" s="68"/>
      <c r="L679" s="68"/>
      <c r="M679" s="68"/>
      <c r="N679" s="364"/>
      <c r="O679" s="364"/>
      <c r="P679" s="216">
        <v>13364572.42</v>
      </c>
      <c r="Q679" s="216">
        <v>0</v>
      </c>
      <c r="R679" s="68" t="s">
        <v>638</v>
      </c>
      <c r="S679" s="366"/>
      <c r="T679" s="278"/>
    </row>
    <row r="680" spans="1:20" ht="38.25">
      <c r="A680" s="192" t="s">
        <v>667</v>
      </c>
      <c r="B680" s="68"/>
      <c r="C680" s="214" t="s">
        <v>1256</v>
      </c>
      <c r="D680" s="215">
        <v>44984</v>
      </c>
      <c r="E680" s="192" t="s">
        <v>2515</v>
      </c>
      <c r="F680" s="192" t="s">
        <v>12</v>
      </c>
      <c r="G680" s="192">
        <v>442286</v>
      </c>
      <c r="H680" s="68"/>
      <c r="I680" s="198" t="s">
        <v>2088</v>
      </c>
      <c r="J680" s="68"/>
      <c r="K680" s="68"/>
      <c r="L680" s="68"/>
      <c r="M680" s="68"/>
      <c r="N680" s="364"/>
      <c r="O680" s="364"/>
      <c r="P680" s="216">
        <v>2458824.17</v>
      </c>
      <c r="Q680" s="216">
        <v>0</v>
      </c>
      <c r="R680" s="68" t="s">
        <v>638</v>
      </c>
      <c r="S680" s="366"/>
      <c r="T680" s="278"/>
    </row>
    <row r="681" spans="1:20" ht="38.25">
      <c r="A681" s="192" t="s">
        <v>667</v>
      </c>
      <c r="B681" s="68"/>
      <c r="C681" s="214" t="s">
        <v>1256</v>
      </c>
      <c r="D681" s="215">
        <v>44984</v>
      </c>
      <c r="E681" s="192" t="s">
        <v>2516</v>
      </c>
      <c r="F681" s="192" t="s">
        <v>12</v>
      </c>
      <c r="G681" s="192">
        <v>442288</v>
      </c>
      <c r="H681" s="68"/>
      <c r="I681" s="198" t="s">
        <v>2088</v>
      </c>
      <c r="J681" s="68"/>
      <c r="K681" s="68"/>
      <c r="L681" s="68"/>
      <c r="M681" s="68"/>
      <c r="N681" s="364"/>
      <c r="O681" s="364"/>
      <c r="P681" s="216">
        <v>632739.85</v>
      </c>
      <c r="Q681" s="216">
        <v>0</v>
      </c>
      <c r="R681" s="68" t="s">
        <v>638</v>
      </c>
      <c r="S681" s="366"/>
      <c r="T681" s="278"/>
    </row>
    <row r="682" spans="1:20" ht="38.25">
      <c r="A682" s="192" t="s">
        <v>667</v>
      </c>
      <c r="B682" s="68"/>
      <c r="C682" s="214" t="s">
        <v>1256</v>
      </c>
      <c r="D682" s="215">
        <v>44984</v>
      </c>
      <c r="E682" s="192" t="s">
        <v>2517</v>
      </c>
      <c r="F682" s="192" t="s">
        <v>12</v>
      </c>
      <c r="G682" s="192">
        <v>442290</v>
      </c>
      <c r="H682" s="68"/>
      <c r="I682" s="198" t="s">
        <v>2088</v>
      </c>
      <c r="J682" s="68"/>
      <c r="K682" s="68"/>
      <c r="L682" s="68"/>
      <c r="M682" s="68"/>
      <c r="N682" s="364"/>
      <c r="O682" s="364"/>
      <c r="P682" s="216">
        <v>16597871.869999999</v>
      </c>
      <c r="Q682" s="216">
        <v>0</v>
      </c>
      <c r="R682" s="68" t="s">
        <v>638</v>
      </c>
      <c r="S682" s="366"/>
      <c r="T682" s="278"/>
    </row>
    <row r="683" spans="1:20" ht="38.25">
      <c r="A683" s="192" t="s">
        <v>667</v>
      </c>
      <c r="B683" s="68"/>
      <c r="C683" s="214" t="s">
        <v>1256</v>
      </c>
      <c r="D683" s="215">
        <v>44984</v>
      </c>
      <c r="E683" s="192" t="s">
        <v>2518</v>
      </c>
      <c r="F683" s="192" t="s">
        <v>12</v>
      </c>
      <c r="G683" s="192">
        <v>442292</v>
      </c>
      <c r="H683" s="68"/>
      <c r="I683" s="198" t="s">
        <v>2088</v>
      </c>
      <c r="J683" s="68"/>
      <c r="K683" s="68"/>
      <c r="L683" s="68"/>
      <c r="M683" s="68"/>
      <c r="N683" s="364"/>
      <c r="O683" s="364"/>
      <c r="P683" s="216">
        <v>16273999.4</v>
      </c>
      <c r="Q683" s="216">
        <v>0</v>
      </c>
      <c r="R683" s="68" t="s">
        <v>638</v>
      </c>
      <c r="S683" s="366"/>
      <c r="T683" s="278"/>
    </row>
    <row r="684" spans="1:20" ht="38.25">
      <c r="A684" s="192" t="s">
        <v>667</v>
      </c>
      <c r="B684" s="68"/>
      <c r="C684" s="214" t="s">
        <v>1256</v>
      </c>
      <c r="D684" s="215">
        <v>44984</v>
      </c>
      <c r="E684" s="192" t="s">
        <v>2519</v>
      </c>
      <c r="F684" s="192" t="s">
        <v>12</v>
      </c>
      <c r="G684" s="192">
        <v>442294</v>
      </c>
      <c r="H684" s="68"/>
      <c r="I684" s="198" t="s">
        <v>2088</v>
      </c>
      <c r="J684" s="68"/>
      <c r="K684" s="68"/>
      <c r="L684" s="68"/>
      <c r="M684" s="68"/>
      <c r="N684" s="364"/>
      <c r="O684" s="364"/>
      <c r="P684" s="216">
        <v>8037602.6900000004</v>
      </c>
      <c r="Q684" s="216">
        <v>0</v>
      </c>
      <c r="R684" s="68" t="s">
        <v>638</v>
      </c>
      <c r="S684" s="366"/>
      <c r="T684" s="278"/>
    </row>
    <row r="685" spans="1:20" ht="38.25">
      <c r="A685" s="192" t="s">
        <v>667</v>
      </c>
      <c r="B685" s="68"/>
      <c r="C685" s="214" t="s">
        <v>1256</v>
      </c>
      <c r="D685" s="215">
        <v>44984</v>
      </c>
      <c r="E685" s="192" t="s">
        <v>2520</v>
      </c>
      <c r="F685" s="192" t="s">
        <v>12</v>
      </c>
      <c r="G685" s="192">
        <v>442296</v>
      </c>
      <c r="H685" s="68"/>
      <c r="I685" s="198" t="s">
        <v>2088</v>
      </c>
      <c r="J685" s="68"/>
      <c r="K685" s="68"/>
      <c r="L685" s="68"/>
      <c r="M685" s="68"/>
      <c r="N685" s="364"/>
      <c r="O685" s="364"/>
      <c r="P685" s="216">
        <v>93539454.129999995</v>
      </c>
      <c r="Q685" s="216">
        <v>0</v>
      </c>
      <c r="R685" s="68" t="s">
        <v>638</v>
      </c>
      <c r="S685" s="366"/>
      <c r="T685" s="278"/>
    </row>
    <row r="686" spans="1:20" ht="38.25">
      <c r="A686" s="192" t="s">
        <v>667</v>
      </c>
      <c r="B686" s="68"/>
      <c r="C686" s="214" t="s">
        <v>1256</v>
      </c>
      <c r="D686" s="215">
        <v>44984</v>
      </c>
      <c r="E686" s="192" t="s">
        <v>2521</v>
      </c>
      <c r="F686" s="192" t="s">
        <v>12</v>
      </c>
      <c r="G686" s="192">
        <v>442298</v>
      </c>
      <c r="H686" s="68"/>
      <c r="I686" s="198" t="s">
        <v>2088</v>
      </c>
      <c r="J686" s="68"/>
      <c r="K686" s="68"/>
      <c r="L686" s="68"/>
      <c r="M686" s="68"/>
      <c r="N686" s="364"/>
      <c r="O686" s="364"/>
      <c r="P686" s="216">
        <v>40203203.899999999</v>
      </c>
      <c r="Q686" s="216">
        <v>0</v>
      </c>
      <c r="R686" s="68" t="s">
        <v>638</v>
      </c>
      <c r="S686" s="366"/>
      <c r="T686" s="278"/>
    </row>
    <row r="687" spans="1:20" ht="38.25">
      <c r="A687" s="192" t="s">
        <v>667</v>
      </c>
      <c r="B687" s="68"/>
      <c r="C687" s="214" t="s">
        <v>1256</v>
      </c>
      <c r="D687" s="215">
        <v>44984</v>
      </c>
      <c r="E687" s="192" t="s">
        <v>2522</v>
      </c>
      <c r="F687" s="192" t="s">
        <v>12</v>
      </c>
      <c r="G687" s="192">
        <v>442300</v>
      </c>
      <c r="H687" s="68"/>
      <c r="I687" s="198" t="s">
        <v>2088</v>
      </c>
      <c r="J687" s="68"/>
      <c r="K687" s="68"/>
      <c r="L687" s="68"/>
      <c r="M687" s="68"/>
      <c r="N687" s="364"/>
      <c r="O687" s="364"/>
      <c r="P687" s="216">
        <v>7133755.8499999996</v>
      </c>
      <c r="Q687" s="216">
        <v>0</v>
      </c>
      <c r="R687" s="68" t="s">
        <v>638</v>
      </c>
      <c r="S687" s="366"/>
      <c r="T687" s="278"/>
    </row>
    <row r="688" spans="1:20" ht="38.25">
      <c r="A688" s="192" t="s">
        <v>667</v>
      </c>
      <c r="B688" s="68"/>
      <c r="C688" s="214" t="s">
        <v>1256</v>
      </c>
      <c r="D688" s="215">
        <v>44984</v>
      </c>
      <c r="E688" s="192" t="s">
        <v>2523</v>
      </c>
      <c r="F688" s="192" t="s">
        <v>12</v>
      </c>
      <c r="G688" s="192">
        <v>442302</v>
      </c>
      <c r="H688" s="68"/>
      <c r="I688" s="198" t="s">
        <v>2088</v>
      </c>
      <c r="J688" s="68"/>
      <c r="K688" s="68"/>
      <c r="L688" s="68"/>
      <c r="M688" s="68"/>
      <c r="N688" s="364"/>
      <c r="O688" s="364"/>
      <c r="P688" s="216">
        <v>16985.98</v>
      </c>
      <c r="Q688" s="216">
        <v>0</v>
      </c>
      <c r="R688" s="68" t="s">
        <v>638</v>
      </c>
      <c r="S688" s="366"/>
      <c r="T688" s="278"/>
    </row>
    <row r="689" spans="1:20" ht="38.25">
      <c r="A689" s="192" t="s">
        <v>667</v>
      </c>
      <c r="B689" s="68"/>
      <c r="C689" s="214" t="s">
        <v>1256</v>
      </c>
      <c r="D689" s="215">
        <v>44984</v>
      </c>
      <c r="E689" s="192" t="s">
        <v>2524</v>
      </c>
      <c r="F689" s="192" t="s">
        <v>12</v>
      </c>
      <c r="G689" s="192">
        <v>442304</v>
      </c>
      <c r="H689" s="68"/>
      <c r="I689" s="198" t="s">
        <v>2088</v>
      </c>
      <c r="J689" s="68"/>
      <c r="K689" s="68"/>
      <c r="L689" s="68"/>
      <c r="M689" s="68"/>
      <c r="N689" s="364"/>
      <c r="O689" s="364"/>
      <c r="P689" s="216">
        <v>544.07000000000005</v>
      </c>
      <c r="Q689" s="216">
        <v>0</v>
      </c>
      <c r="R689" s="68" t="s">
        <v>638</v>
      </c>
      <c r="S689" s="366"/>
      <c r="T689" s="278"/>
    </row>
    <row r="690" spans="1:20" ht="38.25">
      <c r="A690" s="192" t="s">
        <v>667</v>
      </c>
      <c r="B690" s="68"/>
      <c r="C690" s="214" t="s">
        <v>1256</v>
      </c>
      <c r="D690" s="215">
        <v>44984</v>
      </c>
      <c r="E690" s="192" t="s">
        <v>2525</v>
      </c>
      <c r="F690" s="192" t="s">
        <v>12</v>
      </c>
      <c r="G690" s="192">
        <v>442306</v>
      </c>
      <c r="H690" s="68"/>
      <c r="I690" s="198" t="s">
        <v>2088</v>
      </c>
      <c r="J690" s="68"/>
      <c r="K690" s="68"/>
      <c r="L690" s="68"/>
      <c r="M690" s="68"/>
      <c r="N690" s="364"/>
      <c r="O690" s="364"/>
      <c r="P690" s="216">
        <v>557.16999999999996</v>
      </c>
      <c r="Q690" s="216">
        <v>0</v>
      </c>
      <c r="R690" s="68" t="s">
        <v>638</v>
      </c>
      <c r="S690" s="366"/>
      <c r="T690" s="278"/>
    </row>
    <row r="691" spans="1:20" ht="38.25">
      <c r="A691" s="192" t="s">
        <v>667</v>
      </c>
      <c r="B691" s="68"/>
      <c r="C691" s="214" t="s">
        <v>1256</v>
      </c>
      <c r="D691" s="215">
        <v>44984</v>
      </c>
      <c r="E691" s="192" t="s">
        <v>2526</v>
      </c>
      <c r="F691" s="192" t="s">
        <v>12</v>
      </c>
      <c r="G691" s="192">
        <v>442308</v>
      </c>
      <c r="H691" s="68"/>
      <c r="I691" s="198" t="s">
        <v>2088</v>
      </c>
      <c r="J691" s="68"/>
      <c r="K691" s="68"/>
      <c r="L691" s="68"/>
      <c r="M691" s="68"/>
      <c r="N691" s="364"/>
      <c r="O691" s="364"/>
      <c r="P691" s="216">
        <v>14499.36</v>
      </c>
      <c r="Q691" s="216">
        <v>0</v>
      </c>
      <c r="R691" s="68" t="s">
        <v>638</v>
      </c>
      <c r="S691" s="366"/>
      <c r="T691" s="278"/>
    </row>
    <row r="692" spans="1:20" ht="38.25">
      <c r="A692" s="192" t="s">
        <v>667</v>
      </c>
      <c r="B692" s="68"/>
      <c r="C692" s="214" t="s">
        <v>1256</v>
      </c>
      <c r="D692" s="215">
        <v>44984</v>
      </c>
      <c r="E692" s="192" t="s">
        <v>2527</v>
      </c>
      <c r="F692" s="192" t="s">
        <v>12</v>
      </c>
      <c r="G692" s="192">
        <v>442310</v>
      </c>
      <c r="H692" s="68"/>
      <c r="I692" s="198" t="s">
        <v>2088</v>
      </c>
      <c r="J692" s="68"/>
      <c r="K692" s="68"/>
      <c r="L692" s="68"/>
      <c r="M692" s="68"/>
      <c r="N692" s="364"/>
      <c r="O692" s="364"/>
      <c r="P692" s="216">
        <v>14499.36</v>
      </c>
      <c r="Q692" s="216">
        <v>0</v>
      </c>
      <c r="R692" s="68" t="s">
        <v>638</v>
      </c>
      <c r="S692" s="366"/>
      <c r="T692" s="278"/>
    </row>
    <row r="693" spans="1:20" ht="38.25">
      <c r="A693" s="192" t="s">
        <v>667</v>
      </c>
      <c r="B693" s="68"/>
      <c r="C693" s="214" t="s">
        <v>1256</v>
      </c>
      <c r="D693" s="215">
        <v>44984</v>
      </c>
      <c r="E693" s="192" t="s">
        <v>2528</v>
      </c>
      <c r="F693" s="192" t="s">
        <v>12</v>
      </c>
      <c r="G693" s="192">
        <v>442312</v>
      </c>
      <c r="H693" s="68"/>
      <c r="I693" s="198" t="s">
        <v>2088</v>
      </c>
      <c r="J693" s="68"/>
      <c r="K693" s="68"/>
      <c r="L693" s="68"/>
      <c r="M693" s="68"/>
      <c r="N693" s="364"/>
      <c r="O693" s="364"/>
      <c r="P693" s="216">
        <v>14499.36</v>
      </c>
      <c r="Q693" s="216">
        <v>0</v>
      </c>
      <c r="R693" s="68" t="s">
        <v>638</v>
      </c>
      <c r="S693" s="366"/>
      <c r="T693" s="278"/>
    </row>
    <row r="694" spans="1:20" ht="38.25">
      <c r="A694" s="192" t="s">
        <v>667</v>
      </c>
      <c r="B694" s="68"/>
      <c r="C694" s="214" t="s">
        <v>1256</v>
      </c>
      <c r="D694" s="215">
        <v>44984</v>
      </c>
      <c r="E694" s="192" t="s">
        <v>2529</v>
      </c>
      <c r="F694" s="192" t="s">
        <v>12</v>
      </c>
      <c r="G694" s="192">
        <v>442314</v>
      </c>
      <c r="H694" s="68"/>
      <c r="I694" s="198" t="s">
        <v>2088</v>
      </c>
      <c r="J694" s="68"/>
      <c r="K694" s="68"/>
      <c r="L694" s="68"/>
      <c r="M694" s="68"/>
      <c r="N694" s="364"/>
      <c r="O694" s="364"/>
      <c r="P694" s="216">
        <v>268021.37</v>
      </c>
      <c r="Q694" s="216">
        <v>0</v>
      </c>
      <c r="R694" s="68" t="s">
        <v>638</v>
      </c>
      <c r="S694" s="366"/>
      <c r="T694" s="278"/>
    </row>
    <row r="695" spans="1:20" ht="38.25">
      <c r="A695" s="192" t="s">
        <v>667</v>
      </c>
      <c r="B695" s="68"/>
      <c r="C695" s="214" t="s">
        <v>1256</v>
      </c>
      <c r="D695" s="215">
        <v>44984</v>
      </c>
      <c r="E695" s="192" t="s">
        <v>2530</v>
      </c>
      <c r="F695" s="192" t="s">
        <v>12</v>
      </c>
      <c r="G695" s="192">
        <v>442316</v>
      </c>
      <c r="H695" s="68"/>
      <c r="I695" s="198" t="s">
        <v>2088</v>
      </c>
      <c r="J695" s="68"/>
      <c r="K695" s="68"/>
      <c r="L695" s="68"/>
      <c r="M695" s="68"/>
      <c r="N695" s="364"/>
      <c r="O695" s="364"/>
      <c r="P695" s="216">
        <v>2174903.7999999998</v>
      </c>
      <c r="Q695" s="216">
        <v>0</v>
      </c>
      <c r="R695" s="68" t="s">
        <v>638</v>
      </c>
      <c r="S695" s="366"/>
      <c r="T695" s="278"/>
    </row>
    <row r="696" spans="1:20" ht="38.25">
      <c r="A696" s="192" t="s">
        <v>667</v>
      </c>
      <c r="B696" s="68"/>
      <c r="C696" s="214" t="s">
        <v>1256</v>
      </c>
      <c r="D696" s="215">
        <v>44984</v>
      </c>
      <c r="E696" s="192" t="s">
        <v>2531</v>
      </c>
      <c r="F696" s="192" t="s">
        <v>12</v>
      </c>
      <c r="G696" s="192">
        <v>442318</v>
      </c>
      <c r="H696" s="68"/>
      <c r="I696" s="198" t="s">
        <v>2088</v>
      </c>
      <c r="J696" s="68"/>
      <c r="K696" s="68"/>
      <c r="L696" s="68"/>
      <c r="M696" s="68"/>
      <c r="N696" s="364"/>
      <c r="O696" s="364"/>
      <c r="P696" s="216">
        <v>2174903.7999999998</v>
      </c>
      <c r="Q696" s="216">
        <v>0</v>
      </c>
      <c r="R696" s="68" t="s">
        <v>638</v>
      </c>
      <c r="S696" s="366"/>
      <c r="T696" s="278"/>
    </row>
    <row r="697" spans="1:20" ht="38.25">
      <c r="A697" s="192" t="s">
        <v>667</v>
      </c>
      <c r="B697" s="68"/>
      <c r="C697" s="214" t="s">
        <v>1256</v>
      </c>
      <c r="D697" s="215">
        <v>44984</v>
      </c>
      <c r="E697" s="192" t="s">
        <v>2532</v>
      </c>
      <c r="F697" s="192" t="s">
        <v>12</v>
      </c>
      <c r="G697" s="192">
        <v>442320</v>
      </c>
      <c r="H697" s="68"/>
      <c r="I697" s="198" t="s">
        <v>2088</v>
      </c>
      <c r="J697" s="68"/>
      <c r="K697" s="68"/>
      <c r="L697" s="68"/>
      <c r="M697" s="68"/>
      <c r="N697" s="364"/>
      <c r="O697" s="364"/>
      <c r="P697" s="216">
        <v>2174903.7999999998</v>
      </c>
      <c r="Q697" s="216">
        <v>0</v>
      </c>
      <c r="R697" s="68" t="s">
        <v>638</v>
      </c>
      <c r="S697" s="366"/>
      <c r="T697" s="278"/>
    </row>
    <row r="698" spans="1:20" ht="38.25">
      <c r="A698" s="192" t="s">
        <v>667</v>
      </c>
      <c r="B698" s="68"/>
      <c r="C698" s="214" t="s">
        <v>1256</v>
      </c>
      <c r="D698" s="215">
        <v>44984</v>
      </c>
      <c r="E698" s="192" t="s">
        <v>2533</v>
      </c>
      <c r="F698" s="192" t="s">
        <v>12</v>
      </c>
      <c r="G698" s="192">
        <v>442322</v>
      </c>
      <c r="H698" s="68"/>
      <c r="I698" s="198" t="s">
        <v>2088</v>
      </c>
      <c r="J698" s="68"/>
      <c r="K698" s="68"/>
      <c r="L698" s="68"/>
      <c r="M698" s="68"/>
      <c r="N698" s="364"/>
      <c r="O698" s="364"/>
      <c r="P698" s="216">
        <v>2174903.7999999998</v>
      </c>
      <c r="Q698" s="216">
        <v>0</v>
      </c>
      <c r="R698" s="68" t="s">
        <v>638</v>
      </c>
      <c r="S698" s="366"/>
      <c r="T698" s="278"/>
    </row>
    <row r="699" spans="1:20" ht="38.25">
      <c r="A699" s="192" t="s">
        <v>667</v>
      </c>
      <c r="B699" s="68"/>
      <c r="C699" s="214" t="s">
        <v>1256</v>
      </c>
      <c r="D699" s="215">
        <v>44984</v>
      </c>
      <c r="E699" s="192" t="s">
        <v>2534</v>
      </c>
      <c r="F699" s="192" t="s">
        <v>12</v>
      </c>
      <c r="G699" s="192">
        <v>442324</v>
      </c>
      <c r="H699" s="68"/>
      <c r="I699" s="198" t="s">
        <v>2088</v>
      </c>
      <c r="J699" s="68"/>
      <c r="K699" s="68"/>
      <c r="L699" s="68"/>
      <c r="M699" s="68"/>
      <c r="N699" s="364"/>
      <c r="O699" s="364"/>
      <c r="P699" s="216">
        <v>2174903.7999999998</v>
      </c>
      <c r="Q699" s="216">
        <v>0</v>
      </c>
      <c r="R699" s="68" t="s">
        <v>638</v>
      </c>
      <c r="S699" s="366"/>
      <c r="T699" s="278"/>
    </row>
    <row r="700" spans="1:20" ht="38.25">
      <c r="A700" s="192" t="s">
        <v>667</v>
      </c>
      <c r="B700" s="68"/>
      <c r="C700" s="214" t="s">
        <v>1256</v>
      </c>
      <c r="D700" s="215">
        <v>44984</v>
      </c>
      <c r="E700" s="192" t="s">
        <v>2535</v>
      </c>
      <c r="F700" s="192" t="s">
        <v>12</v>
      </c>
      <c r="G700" s="192">
        <v>442326</v>
      </c>
      <c r="H700" s="68"/>
      <c r="I700" s="198" t="s">
        <v>2088</v>
      </c>
      <c r="J700" s="68"/>
      <c r="K700" s="68"/>
      <c r="L700" s="68"/>
      <c r="M700" s="68"/>
      <c r="N700" s="364"/>
      <c r="O700" s="364"/>
      <c r="P700" s="216">
        <v>6003.25</v>
      </c>
      <c r="Q700" s="216">
        <v>0</v>
      </c>
      <c r="R700" s="68" t="s">
        <v>638</v>
      </c>
      <c r="S700" s="366"/>
      <c r="T700" s="278"/>
    </row>
    <row r="701" spans="1:20" ht="38.25">
      <c r="A701" s="192" t="s">
        <v>667</v>
      </c>
      <c r="B701" s="68"/>
      <c r="C701" s="214" t="s">
        <v>1256</v>
      </c>
      <c r="D701" s="215">
        <v>44984</v>
      </c>
      <c r="E701" s="192" t="s">
        <v>2536</v>
      </c>
      <c r="F701" s="192" t="s">
        <v>12</v>
      </c>
      <c r="G701" s="192">
        <v>442328</v>
      </c>
      <c r="H701" s="68"/>
      <c r="I701" s="198" t="s">
        <v>2088</v>
      </c>
      <c r="J701" s="68"/>
      <c r="K701" s="68"/>
      <c r="L701" s="68"/>
      <c r="M701" s="68"/>
      <c r="N701" s="364"/>
      <c r="O701" s="364"/>
      <c r="P701" s="216">
        <v>3856.42</v>
      </c>
      <c r="Q701" s="216">
        <v>0</v>
      </c>
      <c r="R701" s="68" t="s">
        <v>638</v>
      </c>
      <c r="S701" s="366"/>
      <c r="T701" s="278"/>
    </row>
    <row r="702" spans="1:20" ht="38.25">
      <c r="A702" s="192" t="s">
        <v>667</v>
      </c>
      <c r="B702" s="68"/>
      <c r="C702" s="214" t="s">
        <v>1256</v>
      </c>
      <c r="D702" s="215">
        <v>44984</v>
      </c>
      <c r="E702" s="192" t="s">
        <v>2537</v>
      </c>
      <c r="F702" s="192" t="s">
        <v>12</v>
      </c>
      <c r="G702" s="192">
        <v>442330</v>
      </c>
      <c r="H702" s="68"/>
      <c r="I702" s="198" t="s">
        <v>2088</v>
      </c>
      <c r="J702" s="68"/>
      <c r="K702" s="68"/>
      <c r="L702" s="68"/>
      <c r="M702" s="68"/>
      <c r="N702" s="364"/>
      <c r="O702" s="364"/>
      <c r="P702" s="216">
        <v>196.88</v>
      </c>
      <c r="Q702" s="216">
        <v>0</v>
      </c>
      <c r="R702" s="68" t="s">
        <v>638</v>
      </c>
      <c r="S702" s="366"/>
      <c r="T702" s="278"/>
    </row>
    <row r="703" spans="1:20" ht="38.25">
      <c r="A703" s="192" t="s">
        <v>667</v>
      </c>
      <c r="B703" s="68"/>
      <c r="C703" s="214" t="s">
        <v>1256</v>
      </c>
      <c r="D703" s="215">
        <v>44984</v>
      </c>
      <c r="E703" s="192" t="s">
        <v>2538</v>
      </c>
      <c r="F703" s="192" t="s">
        <v>12</v>
      </c>
      <c r="G703" s="192">
        <v>442332</v>
      </c>
      <c r="H703" s="68"/>
      <c r="I703" s="198" t="s">
        <v>2088</v>
      </c>
      <c r="J703" s="68"/>
      <c r="K703" s="68"/>
      <c r="L703" s="68"/>
      <c r="M703" s="68"/>
      <c r="N703" s="364"/>
      <c r="O703" s="364"/>
      <c r="P703" s="216">
        <v>5124.42</v>
      </c>
      <c r="Q703" s="216">
        <v>0</v>
      </c>
      <c r="R703" s="68" t="s">
        <v>638</v>
      </c>
      <c r="S703" s="366"/>
      <c r="T703" s="278"/>
    </row>
    <row r="704" spans="1:20" ht="38.25">
      <c r="A704" s="192" t="s">
        <v>667</v>
      </c>
      <c r="B704" s="68"/>
      <c r="C704" s="214" t="s">
        <v>1256</v>
      </c>
      <c r="D704" s="215">
        <v>44984</v>
      </c>
      <c r="E704" s="192" t="s">
        <v>2539</v>
      </c>
      <c r="F704" s="192" t="s">
        <v>12</v>
      </c>
      <c r="G704" s="192">
        <v>442334</v>
      </c>
      <c r="H704" s="68"/>
      <c r="I704" s="198" t="s">
        <v>2088</v>
      </c>
      <c r="J704" s="68"/>
      <c r="K704" s="68"/>
      <c r="L704" s="68"/>
      <c r="M704" s="68"/>
      <c r="N704" s="364"/>
      <c r="O704" s="364"/>
      <c r="P704" s="216">
        <v>5973628.7999999998</v>
      </c>
      <c r="Q704" s="216">
        <v>0</v>
      </c>
      <c r="R704" s="68" t="s">
        <v>638</v>
      </c>
      <c r="S704" s="366"/>
      <c r="T704" s="278"/>
    </row>
    <row r="705" spans="1:20" ht="38.25">
      <c r="A705" s="192" t="s">
        <v>667</v>
      </c>
      <c r="B705" s="68"/>
      <c r="C705" s="214" t="s">
        <v>1256</v>
      </c>
      <c r="D705" s="215">
        <v>44984</v>
      </c>
      <c r="E705" s="192" t="s">
        <v>2540</v>
      </c>
      <c r="F705" s="192" t="s">
        <v>12</v>
      </c>
      <c r="G705" s="192">
        <v>442336</v>
      </c>
      <c r="H705" s="68"/>
      <c r="I705" s="198" t="s">
        <v>2088</v>
      </c>
      <c r="J705" s="68"/>
      <c r="K705" s="68"/>
      <c r="L705" s="68"/>
      <c r="M705" s="68"/>
      <c r="N705" s="364"/>
      <c r="O705" s="364"/>
      <c r="P705" s="216">
        <v>5973628.7999999998</v>
      </c>
      <c r="Q705" s="216">
        <v>0</v>
      </c>
      <c r="R705" s="68" t="s">
        <v>638</v>
      </c>
      <c r="S705" s="366"/>
      <c r="T705" s="278"/>
    </row>
    <row r="706" spans="1:20" ht="38.25">
      <c r="A706" s="192" t="s">
        <v>667</v>
      </c>
      <c r="B706" s="68"/>
      <c r="C706" s="214" t="s">
        <v>1256</v>
      </c>
      <c r="D706" s="215">
        <v>44984</v>
      </c>
      <c r="E706" s="192" t="s">
        <v>2541</v>
      </c>
      <c r="F706" s="192" t="s">
        <v>12</v>
      </c>
      <c r="G706" s="192">
        <v>442338</v>
      </c>
      <c r="H706" s="68"/>
      <c r="I706" s="198" t="s">
        <v>2088</v>
      </c>
      <c r="J706" s="68"/>
      <c r="K706" s="68"/>
      <c r="L706" s="68"/>
      <c r="M706" s="68"/>
      <c r="N706" s="364"/>
      <c r="O706" s="364"/>
      <c r="P706" s="216">
        <v>5973628.7999999998</v>
      </c>
      <c r="Q706" s="216">
        <v>0</v>
      </c>
      <c r="R706" s="68" t="s">
        <v>638</v>
      </c>
      <c r="S706" s="366"/>
      <c r="T706" s="278"/>
    </row>
    <row r="707" spans="1:20" ht="38.25">
      <c r="A707" s="192" t="s">
        <v>667</v>
      </c>
      <c r="B707" s="68"/>
      <c r="C707" s="214" t="s">
        <v>1256</v>
      </c>
      <c r="D707" s="215">
        <v>44984</v>
      </c>
      <c r="E707" s="192" t="s">
        <v>2542</v>
      </c>
      <c r="F707" s="192" t="s">
        <v>12</v>
      </c>
      <c r="G707" s="192">
        <v>442340</v>
      </c>
      <c r="H707" s="68"/>
      <c r="I707" s="198" t="s">
        <v>2088</v>
      </c>
      <c r="J707" s="68"/>
      <c r="K707" s="68"/>
      <c r="L707" s="68"/>
      <c r="M707" s="68"/>
      <c r="N707" s="364"/>
      <c r="O707" s="364"/>
      <c r="P707" s="216">
        <v>5973628.7999999998</v>
      </c>
      <c r="Q707" s="216">
        <v>0</v>
      </c>
      <c r="R707" s="68" t="s">
        <v>638</v>
      </c>
      <c r="S707" s="366"/>
      <c r="T707" s="278"/>
    </row>
    <row r="708" spans="1:20" ht="38.25">
      <c r="A708" s="192" t="s">
        <v>667</v>
      </c>
      <c r="B708" s="68"/>
      <c r="C708" s="214" t="s">
        <v>1256</v>
      </c>
      <c r="D708" s="215">
        <v>44984</v>
      </c>
      <c r="E708" s="192" t="s">
        <v>2543</v>
      </c>
      <c r="F708" s="192" t="s">
        <v>12</v>
      </c>
      <c r="G708" s="192">
        <v>442342</v>
      </c>
      <c r="H708" s="68"/>
      <c r="I708" s="198" t="s">
        <v>2088</v>
      </c>
      <c r="J708" s="68"/>
      <c r="K708" s="68"/>
      <c r="L708" s="68"/>
      <c r="M708" s="68"/>
      <c r="N708" s="364"/>
      <c r="O708" s="364"/>
      <c r="P708" s="216">
        <v>5973628.7999999998</v>
      </c>
      <c r="Q708" s="216">
        <v>0</v>
      </c>
      <c r="R708" s="68" t="s">
        <v>638</v>
      </c>
      <c r="S708" s="366"/>
      <c r="T708" s="278"/>
    </row>
    <row r="709" spans="1:20" ht="38.25">
      <c r="A709" s="192" t="s">
        <v>667</v>
      </c>
      <c r="B709" s="68"/>
      <c r="C709" s="214" t="s">
        <v>1256</v>
      </c>
      <c r="D709" s="215">
        <v>44984</v>
      </c>
      <c r="E709" s="192" t="s">
        <v>2544</v>
      </c>
      <c r="F709" s="192" t="s">
        <v>12</v>
      </c>
      <c r="G709" s="192">
        <v>442350</v>
      </c>
      <c r="H709" s="68"/>
      <c r="I709" s="198" t="s">
        <v>2088</v>
      </c>
      <c r="J709" s="68"/>
      <c r="K709" s="68"/>
      <c r="L709" s="68"/>
      <c r="M709" s="68"/>
      <c r="N709" s="364"/>
      <c r="O709" s="364"/>
      <c r="P709" s="216">
        <v>5060276.1900000004</v>
      </c>
      <c r="Q709" s="216">
        <v>0</v>
      </c>
      <c r="R709" s="68" t="s">
        <v>638</v>
      </c>
      <c r="S709" s="366"/>
      <c r="T709" s="278"/>
    </row>
    <row r="710" spans="1:20" ht="38.25">
      <c r="A710" s="192" t="s">
        <v>667</v>
      </c>
      <c r="B710" s="68"/>
      <c r="C710" s="214" t="s">
        <v>1256</v>
      </c>
      <c r="D710" s="215">
        <v>44984</v>
      </c>
      <c r="E710" s="192" t="s">
        <v>2545</v>
      </c>
      <c r="F710" s="192" t="s">
        <v>12</v>
      </c>
      <c r="G710" s="192">
        <v>442344</v>
      </c>
      <c r="H710" s="68"/>
      <c r="I710" s="198" t="s">
        <v>2088</v>
      </c>
      <c r="J710" s="68"/>
      <c r="K710" s="68"/>
      <c r="L710" s="68"/>
      <c r="M710" s="68"/>
      <c r="N710" s="364"/>
      <c r="O710" s="364"/>
      <c r="P710" s="216">
        <v>5060276.1900000004</v>
      </c>
      <c r="Q710" s="216">
        <v>0</v>
      </c>
      <c r="R710" s="68" t="s">
        <v>638</v>
      </c>
      <c r="S710" s="366"/>
      <c r="T710" s="278"/>
    </row>
    <row r="711" spans="1:20" ht="38.25">
      <c r="A711" s="192" t="s">
        <v>667</v>
      </c>
      <c r="B711" s="68"/>
      <c r="C711" s="214" t="s">
        <v>1256</v>
      </c>
      <c r="D711" s="215">
        <v>44984</v>
      </c>
      <c r="E711" s="192" t="s">
        <v>2546</v>
      </c>
      <c r="F711" s="192" t="s">
        <v>12</v>
      </c>
      <c r="G711" s="192">
        <v>442346</v>
      </c>
      <c r="H711" s="68"/>
      <c r="I711" s="198" t="s">
        <v>2088</v>
      </c>
      <c r="J711" s="68"/>
      <c r="K711" s="68"/>
      <c r="L711" s="68"/>
      <c r="M711" s="68"/>
      <c r="N711" s="364"/>
      <c r="O711" s="364"/>
      <c r="P711" s="216">
        <v>5060276.1900000004</v>
      </c>
      <c r="Q711" s="216">
        <v>0</v>
      </c>
      <c r="R711" s="68" t="s">
        <v>638</v>
      </c>
      <c r="S711" s="366"/>
      <c r="T711" s="278"/>
    </row>
    <row r="712" spans="1:20" ht="38.25">
      <c r="A712" s="192" t="s">
        <v>667</v>
      </c>
      <c r="B712" s="68"/>
      <c r="C712" s="214" t="s">
        <v>1256</v>
      </c>
      <c r="D712" s="215">
        <v>44984</v>
      </c>
      <c r="E712" s="192" t="s">
        <v>2547</v>
      </c>
      <c r="F712" s="192" t="s">
        <v>12</v>
      </c>
      <c r="G712" s="192">
        <v>442348</v>
      </c>
      <c r="H712" s="68"/>
      <c r="I712" s="198" t="s">
        <v>2088</v>
      </c>
      <c r="J712" s="68"/>
      <c r="K712" s="68"/>
      <c r="L712" s="68"/>
      <c r="M712" s="68"/>
      <c r="N712" s="364"/>
      <c r="O712" s="364"/>
      <c r="P712" s="216">
        <v>5060276.1900000004</v>
      </c>
      <c r="Q712" s="216">
        <v>0</v>
      </c>
      <c r="R712" s="68" t="s">
        <v>638</v>
      </c>
      <c r="S712" s="366"/>
      <c r="T712" s="278"/>
    </row>
    <row r="713" spans="1:20" ht="38.25">
      <c r="A713" s="192" t="s">
        <v>667</v>
      </c>
      <c r="B713" s="68"/>
      <c r="C713" s="214" t="s">
        <v>1256</v>
      </c>
      <c r="D713" s="215">
        <v>44984</v>
      </c>
      <c r="E713" s="192" t="s">
        <v>2548</v>
      </c>
      <c r="F713" s="192" t="s">
        <v>12</v>
      </c>
      <c r="G713" s="192">
        <v>442352</v>
      </c>
      <c r="H713" s="68"/>
      <c r="I713" s="198" t="s">
        <v>2088</v>
      </c>
      <c r="J713" s="68"/>
      <c r="K713" s="68"/>
      <c r="L713" s="68"/>
      <c r="M713" s="68"/>
      <c r="N713" s="364"/>
      <c r="O713" s="364"/>
      <c r="P713" s="216">
        <v>5060276.1900000004</v>
      </c>
      <c r="Q713" s="216">
        <v>0</v>
      </c>
      <c r="R713" s="68" t="s">
        <v>638</v>
      </c>
      <c r="S713" s="366"/>
      <c r="T713" s="278"/>
    </row>
    <row r="714" spans="1:20" ht="38.25">
      <c r="A714" s="192" t="s">
        <v>667</v>
      </c>
      <c r="B714" s="68"/>
      <c r="C714" s="214" t="s">
        <v>1256</v>
      </c>
      <c r="D714" s="215">
        <v>44984</v>
      </c>
      <c r="E714" s="192" t="s">
        <v>2549</v>
      </c>
      <c r="F714" s="192" t="s">
        <v>12</v>
      </c>
      <c r="G714" s="192">
        <v>442354</v>
      </c>
      <c r="H714" s="68"/>
      <c r="I714" s="198" t="s">
        <v>2088</v>
      </c>
      <c r="J714" s="68"/>
      <c r="K714" s="68"/>
      <c r="L714" s="68"/>
      <c r="M714" s="68"/>
      <c r="N714" s="364"/>
      <c r="O714" s="364"/>
      <c r="P714" s="216">
        <v>13898642.98</v>
      </c>
      <c r="Q714" s="216">
        <v>0</v>
      </c>
      <c r="R714" s="68" t="s">
        <v>638</v>
      </c>
      <c r="S714" s="366"/>
      <c r="T714" s="278"/>
    </row>
    <row r="715" spans="1:20" ht="38.25">
      <c r="A715" s="192" t="s">
        <v>667</v>
      </c>
      <c r="B715" s="68"/>
      <c r="C715" s="214" t="s">
        <v>1256</v>
      </c>
      <c r="D715" s="215">
        <v>44984</v>
      </c>
      <c r="E715" s="192" t="s">
        <v>2550</v>
      </c>
      <c r="F715" s="192" t="s">
        <v>12</v>
      </c>
      <c r="G715" s="192">
        <v>442356</v>
      </c>
      <c r="H715" s="68"/>
      <c r="I715" s="198" t="s">
        <v>2088</v>
      </c>
      <c r="J715" s="68"/>
      <c r="K715" s="68"/>
      <c r="L715" s="68"/>
      <c r="M715" s="68"/>
      <c r="N715" s="364"/>
      <c r="O715" s="364"/>
      <c r="P715" s="216">
        <v>13898642.98</v>
      </c>
      <c r="Q715" s="216">
        <v>0</v>
      </c>
      <c r="R715" s="68" t="s">
        <v>638</v>
      </c>
      <c r="S715" s="366"/>
      <c r="T715" s="278"/>
    </row>
    <row r="716" spans="1:20" ht="38.25">
      <c r="A716" s="192" t="s">
        <v>667</v>
      </c>
      <c r="B716" s="68"/>
      <c r="C716" s="214" t="s">
        <v>1256</v>
      </c>
      <c r="D716" s="215">
        <v>44984</v>
      </c>
      <c r="E716" s="192" t="s">
        <v>2551</v>
      </c>
      <c r="F716" s="192" t="s">
        <v>12</v>
      </c>
      <c r="G716" s="192">
        <v>442358</v>
      </c>
      <c r="H716" s="68"/>
      <c r="I716" s="198" t="s">
        <v>2088</v>
      </c>
      <c r="J716" s="68"/>
      <c r="K716" s="68"/>
      <c r="L716" s="68"/>
      <c r="M716" s="68"/>
      <c r="N716" s="364"/>
      <c r="O716" s="364"/>
      <c r="P716" s="216">
        <v>13898642.98</v>
      </c>
      <c r="Q716" s="216">
        <v>0</v>
      </c>
      <c r="R716" s="68" t="s">
        <v>638</v>
      </c>
      <c r="S716" s="366"/>
      <c r="T716" s="278"/>
    </row>
    <row r="717" spans="1:20" ht="38.25">
      <c r="A717" s="192" t="s">
        <v>667</v>
      </c>
      <c r="B717" s="68"/>
      <c r="C717" s="214" t="s">
        <v>1256</v>
      </c>
      <c r="D717" s="215">
        <v>44984</v>
      </c>
      <c r="E717" s="192" t="s">
        <v>2552</v>
      </c>
      <c r="F717" s="192" t="s">
        <v>12</v>
      </c>
      <c r="G717" s="192">
        <v>442360</v>
      </c>
      <c r="H717" s="68"/>
      <c r="I717" s="198" t="s">
        <v>2088</v>
      </c>
      <c r="J717" s="68"/>
      <c r="K717" s="68"/>
      <c r="L717" s="68"/>
      <c r="M717" s="68"/>
      <c r="N717" s="364"/>
      <c r="O717" s="364"/>
      <c r="P717" s="216">
        <v>13898642.98</v>
      </c>
      <c r="Q717" s="216">
        <v>0</v>
      </c>
      <c r="R717" s="68" t="s">
        <v>638</v>
      </c>
      <c r="S717" s="366"/>
      <c r="T717" s="278"/>
    </row>
    <row r="718" spans="1:20" ht="38.25">
      <c r="A718" s="192" t="s">
        <v>667</v>
      </c>
      <c r="B718" s="68"/>
      <c r="C718" s="214" t="s">
        <v>1256</v>
      </c>
      <c r="D718" s="215">
        <v>44984</v>
      </c>
      <c r="E718" s="192" t="s">
        <v>2553</v>
      </c>
      <c r="F718" s="192" t="s">
        <v>12</v>
      </c>
      <c r="G718" s="192">
        <v>442362</v>
      </c>
      <c r="H718" s="68"/>
      <c r="I718" s="198" t="s">
        <v>2088</v>
      </c>
      <c r="J718" s="68"/>
      <c r="K718" s="68"/>
      <c r="L718" s="68"/>
      <c r="M718" s="68"/>
      <c r="N718" s="364"/>
      <c r="O718" s="364"/>
      <c r="P718" s="216">
        <v>13898642.98</v>
      </c>
      <c r="Q718" s="216">
        <v>0</v>
      </c>
      <c r="R718" s="68" t="s">
        <v>638</v>
      </c>
      <c r="S718" s="366"/>
      <c r="T718" s="278"/>
    </row>
    <row r="719" spans="1:20" ht="38.25">
      <c r="A719" s="192" t="s">
        <v>667</v>
      </c>
      <c r="B719" s="68"/>
      <c r="C719" s="214" t="s">
        <v>1256</v>
      </c>
      <c r="D719" s="215">
        <v>44984</v>
      </c>
      <c r="E719" s="192" t="s">
        <v>2554</v>
      </c>
      <c r="F719" s="192" t="s">
        <v>12</v>
      </c>
      <c r="G719" s="192">
        <v>442364</v>
      </c>
      <c r="H719" s="68"/>
      <c r="I719" s="198" t="s">
        <v>2088</v>
      </c>
      <c r="J719" s="68"/>
      <c r="K719" s="68"/>
      <c r="L719" s="68"/>
      <c r="M719" s="68"/>
      <c r="N719" s="364"/>
      <c r="O719" s="364"/>
      <c r="P719" s="216">
        <v>2557082.9</v>
      </c>
      <c r="Q719" s="216">
        <v>0</v>
      </c>
      <c r="R719" s="68" t="s">
        <v>638</v>
      </c>
      <c r="S719" s="366"/>
      <c r="T719" s="278"/>
    </row>
    <row r="720" spans="1:20" ht="38.25">
      <c r="A720" s="192" t="s">
        <v>667</v>
      </c>
      <c r="B720" s="68"/>
      <c r="C720" s="214" t="s">
        <v>1256</v>
      </c>
      <c r="D720" s="215">
        <v>44984</v>
      </c>
      <c r="E720" s="192" t="s">
        <v>2555</v>
      </c>
      <c r="F720" s="192" t="s">
        <v>12</v>
      </c>
      <c r="G720" s="192">
        <v>442366</v>
      </c>
      <c r="H720" s="68"/>
      <c r="I720" s="198" t="s">
        <v>2088</v>
      </c>
      <c r="J720" s="68"/>
      <c r="K720" s="68"/>
      <c r="L720" s="68"/>
      <c r="M720" s="68"/>
      <c r="N720" s="364"/>
      <c r="O720" s="364"/>
      <c r="P720" s="216">
        <v>2557082.9</v>
      </c>
      <c r="Q720" s="216">
        <v>0</v>
      </c>
      <c r="R720" s="68" t="s">
        <v>638</v>
      </c>
      <c r="S720" s="366"/>
      <c r="T720" s="278"/>
    </row>
    <row r="721" spans="1:20" ht="38.25">
      <c r="A721" s="192" t="s">
        <v>667</v>
      </c>
      <c r="B721" s="68"/>
      <c r="C721" s="214" t="s">
        <v>1256</v>
      </c>
      <c r="D721" s="215">
        <v>44984</v>
      </c>
      <c r="E721" s="192" t="s">
        <v>2556</v>
      </c>
      <c r="F721" s="192" t="s">
        <v>12</v>
      </c>
      <c r="G721" s="192">
        <v>442368</v>
      </c>
      <c r="H721" s="68"/>
      <c r="I721" s="198" t="s">
        <v>2088</v>
      </c>
      <c r="J721" s="68"/>
      <c r="K721" s="68"/>
      <c r="L721" s="68"/>
      <c r="M721" s="68"/>
      <c r="N721" s="364"/>
      <c r="O721" s="364"/>
      <c r="P721" s="216">
        <v>2557082.9</v>
      </c>
      <c r="Q721" s="216">
        <v>0</v>
      </c>
      <c r="R721" s="68" t="s">
        <v>638</v>
      </c>
      <c r="S721" s="366"/>
      <c r="T721" s="278"/>
    </row>
    <row r="722" spans="1:20" ht="38.25">
      <c r="A722" s="192" t="s">
        <v>667</v>
      </c>
      <c r="B722" s="68"/>
      <c r="C722" s="214" t="s">
        <v>1256</v>
      </c>
      <c r="D722" s="215">
        <v>44984</v>
      </c>
      <c r="E722" s="192" t="s">
        <v>2557</v>
      </c>
      <c r="F722" s="192" t="s">
        <v>12</v>
      </c>
      <c r="G722" s="192">
        <v>442370</v>
      </c>
      <c r="H722" s="68"/>
      <c r="I722" s="198" t="s">
        <v>2088</v>
      </c>
      <c r="J722" s="68"/>
      <c r="K722" s="68"/>
      <c r="L722" s="68"/>
      <c r="M722" s="68"/>
      <c r="N722" s="364"/>
      <c r="O722" s="364"/>
      <c r="P722" s="216">
        <v>2557082.9</v>
      </c>
      <c r="Q722" s="216">
        <v>0</v>
      </c>
      <c r="R722" s="68" t="s">
        <v>638</v>
      </c>
      <c r="S722" s="366"/>
      <c r="T722" s="278"/>
    </row>
    <row r="723" spans="1:20" ht="38.25">
      <c r="A723" s="192" t="s">
        <v>667</v>
      </c>
      <c r="B723" s="68"/>
      <c r="C723" s="214" t="s">
        <v>1256</v>
      </c>
      <c r="D723" s="215">
        <v>44984</v>
      </c>
      <c r="E723" s="192" t="s">
        <v>2558</v>
      </c>
      <c r="F723" s="192" t="s">
        <v>12</v>
      </c>
      <c r="G723" s="192">
        <v>442372</v>
      </c>
      <c r="H723" s="68"/>
      <c r="I723" s="198" t="s">
        <v>2088</v>
      </c>
      <c r="J723" s="68"/>
      <c r="K723" s="68"/>
      <c r="L723" s="68"/>
      <c r="M723" s="68"/>
      <c r="N723" s="364"/>
      <c r="O723" s="364"/>
      <c r="P723" s="216">
        <v>2557082.9</v>
      </c>
      <c r="Q723" s="216">
        <v>0</v>
      </c>
      <c r="R723" s="68" t="s">
        <v>638</v>
      </c>
      <c r="S723" s="366"/>
      <c r="T723" s="278"/>
    </row>
    <row r="724" spans="1:20" ht="38.25">
      <c r="A724" s="192" t="s">
        <v>667</v>
      </c>
      <c r="B724" s="68"/>
      <c r="C724" s="214" t="s">
        <v>1256</v>
      </c>
      <c r="D724" s="215">
        <v>44984</v>
      </c>
      <c r="E724" s="192" t="s">
        <v>2559</v>
      </c>
      <c r="F724" s="192" t="s">
        <v>12</v>
      </c>
      <c r="G724" s="192">
        <v>442374</v>
      </c>
      <c r="H724" s="68"/>
      <c r="I724" s="198" t="s">
        <v>2088</v>
      </c>
      <c r="J724" s="68"/>
      <c r="K724" s="68"/>
      <c r="L724" s="68"/>
      <c r="M724" s="68"/>
      <c r="N724" s="364"/>
      <c r="O724" s="364"/>
      <c r="P724" s="216">
        <v>1636732.61</v>
      </c>
      <c r="Q724" s="216">
        <v>0</v>
      </c>
      <c r="R724" s="68" t="s">
        <v>638</v>
      </c>
      <c r="S724" s="366"/>
      <c r="T724" s="278"/>
    </row>
    <row r="725" spans="1:20" ht="38.25">
      <c r="A725" s="192" t="s">
        <v>667</v>
      </c>
      <c r="B725" s="68"/>
      <c r="C725" s="214" t="s">
        <v>1256</v>
      </c>
      <c r="D725" s="215">
        <v>44984</v>
      </c>
      <c r="E725" s="192" t="s">
        <v>2560</v>
      </c>
      <c r="F725" s="192" t="s">
        <v>12</v>
      </c>
      <c r="G725" s="192">
        <v>442376</v>
      </c>
      <c r="H725" s="68"/>
      <c r="I725" s="198" t="s">
        <v>2088</v>
      </c>
      <c r="J725" s="68"/>
      <c r="K725" s="68"/>
      <c r="L725" s="68"/>
      <c r="M725" s="68"/>
      <c r="N725" s="364"/>
      <c r="O725" s="364"/>
      <c r="P725" s="216">
        <v>81609.72</v>
      </c>
      <c r="Q725" s="216">
        <v>0</v>
      </c>
      <c r="R725" s="68" t="s">
        <v>638</v>
      </c>
      <c r="S725" s="366"/>
      <c r="T725" s="278"/>
    </row>
    <row r="726" spans="1:20" ht="38.25">
      <c r="A726" s="192" t="s">
        <v>667</v>
      </c>
      <c r="B726" s="68"/>
      <c r="C726" s="214" t="s">
        <v>1256</v>
      </c>
      <c r="D726" s="215">
        <v>44984</v>
      </c>
      <c r="E726" s="192" t="s">
        <v>2561</v>
      </c>
      <c r="F726" s="192" t="s">
        <v>12</v>
      </c>
      <c r="G726" s="192">
        <v>442378</v>
      </c>
      <c r="H726" s="68"/>
      <c r="I726" s="198" t="s">
        <v>2088</v>
      </c>
      <c r="J726" s="68"/>
      <c r="K726" s="68"/>
      <c r="L726" s="68"/>
      <c r="M726" s="68"/>
      <c r="N726" s="364"/>
      <c r="O726" s="364"/>
      <c r="P726" s="216">
        <v>2547892.2200000002</v>
      </c>
      <c r="Q726" s="216">
        <v>0</v>
      </c>
      <c r="R726" s="68" t="s">
        <v>638</v>
      </c>
      <c r="S726" s="366"/>
      <c r="T726" s="278"/>
    </row>
    <row r="727" spans="1:20" ht="38.25">
      <c r="A727" s="192" t="s">
        <v>667</v>
      </c>
      <c r="B727" s="68"/>
      <c r="C727" s="214" t="s">
        <v>1256</v>
      </c>
      <c r="D727" s="215">
        <v>44984</v>
      </c>
      <c r="E727" s="192" t="s">
        <v>2562</v>
      </c>
      <c r="F727" s="192" t="s">
        <v>12</v>
      </c>
      <c r="G727" s="192">
        <v>442380</v>
      </c>
      <c r="H727" s="68"/>
      <c r="I727" s="198" t="s">
        <v>2088</v>
      </c>
      <c r="J727" s="68"/>
      <c r="K727" s="68"/>
      <c r="L727" s="68"/>
      <c r="M727" s="68"/>
      <c r="N727" s="364"/>
      <c r="O727" s="364"/>
      <c r="P727" s="216">
        <v>83573.05</v>
      </c>
      <c r="Q727" s="216">
        <v>0</v>
      </c>
      <c r="R727" s="68" t="s">
        <v>638</v>
      </c>
      <c r="S727" s="366"/>
      <c r="T727" s="278"/>
    </row>
    <row r="728" spans="1:20" ht="38.25">
      <c r="A728" s="192" t="s">
        <v>667</v>
      </c>
      <c r="B728" s="68"/>
      <c r="C728" s="214" t="s">
        <v>1256</v>
      </c>
      <c r="D728" s="215">
        <v>44984</v>
      </c>
      <c r="E728" s="192" t="s">
        <v>2563</v>
      </c>
      <c r="F728" s="192" t="s">
        <v>12</v>
      </c>
      <c r="G728" s="192">
        <v>442382</v>
      </c>
      <c r="H728" s="68"/>
      <c r="I728" s="198" t="s">
        <v>2088</v>
      </c>
      <c r="J728" s="68"/>
      <c r="K728" s="68"/>
      <c r="L728" s="68"/>
      <c r="M728" s="68"/>
      <c r="N728" s="364"/>
      <c r="O728" s="364"/>
      <c r="P728" s="216">
        <v>4495478.46</v>
      </c>
      <c r="Q728" s="216">
        <v>0</v>
      </c>
      <c r="R728" s="68" t="s">
        <v>638</v>
      </c>
      <c r="S728" s="366"/>
      <c r="T728" s="278"/>
    </row>
    <row r="729" spans="1:20" ht="38.25">
      <c r="A729" s="192" t="s">
        <v>667</v>
      </c>
      <c r="B729" s="68"/>
      <c r="C729" s="214" t="s">
        <v>1256</v>
      </c>
      <c r="D729" s="215">
        <v>44984</v>
      </c>
      <c r="E729" s="192" t="s">
        <v>2564</v>
      </c>
      <c r="F729" s="192" t="s">
        <v>12</v>
      </c>
      <c r="G729" s="192">
        <v>442384</v>
      </c>
      <c r="H729" s="68"/>
      <c r="I729" s="198" t="s">
        <v>2088</v>
      </c>
      <c r="J729" s="68"/>
      <c r="K729" s="68"/>
      <c r="L729" s="68"/>
      <c r="M729" s="68"/>
      <c r="N729" s="364"/>
      <c r="O729" s="364"/>
      <c r="P729" s="216">
        <v>229543.21</v>
      </c>
      <c r="Q729" s="216">
        <v>0</v>
      </c>
      <c r="R729" s="68" t="s">
        <v>638</v>
      </c>
      <c r="S729" s="366"/>
      <c r="T729" s="278"/>
    </row>
    <row r="730" spans="1:20" ht="38.25">
      <c r="A730" s="192" t="s">
        <v>667</v>
      </c>
      <c r="B730" s="68"/>
      <c r="C730" s="214" t="s">
        <v>1256</v>
      </c>
      <c r="D730" s="215">
        <v>44984</v>
      </c>
      <c r="E730" s="192" t="s">
        <v>2565</v>
      </c>
      <c r="F730" s="192" t="s">
        <v>12</v>
      </c>
      <c r="G730" s="192">
        <v>442386</v>
      </c>
      <c r="H730" s="68"/>
      <c r="I730" s="198" t="s">
        <v>2088</v>
      </c>
      <c r="J730" s="68"/>
      <c r="K730" s="68"/>
      <c r="L730" s="68"/>
      <c r="M730" s="68"/>
      <c r="N730" s="364"/>
      <c r="O730" s="364"/>
      <c r="P730" s="216">
        <v>6998085.21</v>
      </c>
      <c r="Q730" s="216">
        <v>0</v>
      </c>
      <c r="R730" s="68" t="s">
        <v>638</v>
      </c>
      <c r="S730" s="366"/>
      <c r="T730" s="278"/>
    </row>
    <row r="731" spans="1:20" ht="38.25">
      <c r="A731" s="192" t="s">
        <v>667</v>
      </c>
      <c r="B731" s="68"/>
      <c r="C731" s="214" t="s">
        <v>1256</v>
      </c>
      <c r="D731" s="215">
        <v>44984</v>
      </c>
      <c r="E731" s="192" t="s">
        <v>2566</v>
      </c>
      <c r="F731" s="192" t="s">
        <v>12</v>
      </c>
      <c r="G731" s="192">
        <v>442388</v>
      </c>
      <c r="H731" s="68"/>
      <c r="I731" s="198" t="s">
        <v>2088</v>
      </c>
      <c r="J731" s="68"/>
      <c r="K731" s="68"/>
      <c r="L731" s="68"/>
      <c r="M731" s="68"/>
      <c r="N731" s="364"/>
      <c r="O731" s="364"/>
      <c r="P731" s="216">
        <v>224150.64</v>
      </c>
      <c r="Q731" s="216">
        <v>0</v>
      </c>
      <c r="R731" s="68" t="s">
        <v>638</v>
      </c>
      <c r="S731" s="366"/>
      <c r="T731" s="278"/>
    </row>
    <row r="732" spans="1:20" ht="38.25">
      <c r="A732" s="192" t="s">
        <v>667</v>
      </c>
      <c r="B732" s="68"/>
      <c r="C732" s="214" t="s">
        <v>1256</v>
      </c>
      <c r="D732" s="215">
        <v>44984</v>
      </c>
      <c r="E732" s="192" t="s">
        <v>2567</v>
      </c>
      <c r="F732" s="192" t="s">
        <v>12</v>
      </c>
      <c r="G732" s="192">
        <v>442390</v>
      </c>
      <c r="H732" s="68"/>
      <c r="I732" s="198" t="s">
        <v>2088</v>
      </c>
      <c r="J732" s="68"/>
      <c r="K732" s="68"/>
      <c r="L732" s="68"/>
      <c r="M732" s="68"/>
      <c r="N732" s="364"/>
      <c r="O732" s="364"/>
      <c r="P732" s="216">
        <v>194446.63</v>
      </c>
      <c r="Q732" s="216">
        <v>0</v>
      </c>
      <c r="R732" s="68" t="s">
        <v>638</v>
      </c>
      <c r="S732" s="366"/>
      <c r="T732" s="278"/>
    </row>
    <row r="733" spans="1:20" ht="38.25">
      <c r="A733" s="192" t="s">
        <v>667</v>
      </c>
      <c r="B733" s="68"/>
      <c r="C733" s="214" t="s">
        <v>1256</v>
      </c>
      <c r="D733" s="215">
        <v>44984</v>
      </c>
      <c r="E733" s="192" t="s">
        <v>2568</v>
      </c>
      <c r="F733" s="192" t="s">
        <v>12</v>
      </c>
      <c r="G733" s="192">
        <v>442392</v>
      </c>
      <c r="H733" s="68"/>
      <c r="I733" s="198" t="s">
        <v>2088</v>
      </c>
      <c r="J733" s="68"/>
      <c r="K733" s="68"/>
      <c r="L733" s="68"/>
      <c r="M733" s="68"/>
      <c r="N733" s="364"/>
      <c r="O733" s="364"/>
      <c r="P733" s="216">
        <v>3808131.29</v>
      </c>
      <c r="Q733" s="216">
        <v>0</v>
      </c>
      <c r="R733" s="68" t="s">
        <v>638</v>
      </c>
      <c r="S733" s="366"/>
      <c r="T733" s="278"/>
    </row>
    <row r="734" spans="1:20" ht="38.25">
      <c r="A734" s="192" t="s">
        <v>667</v>
      </c>
      <c r="B734" s="68"/>
      <c r="C734" s="214" t="s">
        <v>1256</v>
      </c>
      <c r="D734" s="215">
        <v>44984</v>
      </c>
      <c r="E734" s="192" t="s">
        <v>2569</v>
      </c>
      <c r="F734" s="192" t="s">
        <v>12</v>
      </c>
      <c r="G734" s="192">
        <v>442394</v>
      </c>
      <c r="H734" s="68"/>
      <c r="I734" s="198" t="s">
        <v>2088</v>
      </c>
      <c r="J734" s="68"/>
      <c r="K734" s="68"/>
      <c r="L734" s="68"/>
      <c r="M734" s="68"/>
      <c r="N734" s="364"/>
      <c r="O734" s="364"/>
      <c r="P734" s="216">
        <v>5928095.8899999997</v>
      </c>
      <c r="Q734" s="216">
        <v>0</v>
      </c>
      <c r="R734" s="68" t="s">
        <v>638</v>
      </c>
      <c r="S734" s="366"/>
      <c r="T734" s="278"/>
    </row>
    <row r="735" spans="1:20" ht="38.25">
      <c r="A735" s="192" t="s">
        <v>667</v>
      </c>
      <c r="B735" s="68"/>
      <c r="C735" s="214" t="s">
        <v>1256</v>
      </c>
      <c r="D735" s="215">
        <v>44984</v>
      </c>
      <c r="E735" s="192" t="s">
        <v>2570</v>
      </c>
      <c r="F735" s="192" t="s">
        <v>12</v>
      </c>
      <c r="G735" s="192">
        <v>442396</v>
      </c>
      <c r="H735" s="68"/>
      <c r="I735" s="198" t="s">
        <v>2088</v>
      </c>
      <c r="J735" s="68"/>
      <c r="K735" s="68"/>
      <c r="L735" s="68"/>
      <c r="M735" s="68"/>
      <c r="N735" s="364"/>
      <c r="O735" s="364"/>
      <c r="P735" s="216">
        <v>189878.63</v>
      </c>
      <c r="Q735" s="216">
        <v>0</v>
      </c>
      <c r="R735" s="68" t="s">
        <v>638</v>
      </c>
      <c r="S735" s="366"/>
      <c r="T735" s="278"/>
    </row>
    <row r="736" spans="1:20" ht="38.25">
      <c r="A736" s="192" t="s">
        <v>667</v>
      </c>
      <c r="B736" s="68"/>
      <c r="C736" s="214" t="s">
        <v>1256</v>
      </c>
      <c r="D736" s="215">
        <v>44984</v>
      </c>
      <c r="E736" s="192" t="s">
        <v>2571</v>
      </c>
      <c r="F736" s="192" t="s">
        <v>12</v>
      </c>
      <c r="G736" s="192">
        <v>442398</v>
      </c>
      <c r="H736" s="68"/>
      <c r="I736" s="198" t="s">
        <v>2088</v>
      </c>
      <c r="J736" s="68"/>
      <c r="K736" s="68"/>
      <c r="L736" s="68"/>
      <c r="M736" s="68"/>
      <c r="N736" s="364"/>
      <c r="O736" s="364"/>
      <c r="P736" s="216">
        <v>534070.55000000005</v>
      </c>
      <c r="Q736" s="216">
        <v>0</v>
      </c>
      <c r="R736" s="68" t="s">
        <v>638</v>
      </c>
      <c r="S736" s="366"/>
      <c r="T736" s="278"/>
    </row>
    <row r="737" spans="1:20" ht="38.25">
      <c r="A737" s="192" t="s">
        <v>667</v>
      </c>
      <c r="B737" s="68"/>
      <c r="C737" s="214" t="s">
        <v>1256</v>
      </c>
      <c r="D737" s="215">
        <v>44984</v>
      </c>
      <c r="E737" s="192" t="s">
        <v>2572</v>
      </c>
      <c r="F737" s="192" t="s">
        <v>12</v>
      </c>
      <c r="G737" s="192">
        <v>442400</v>
      </c>
      <c r="H737" s="68"/>
      <c r="I737" s="198" t="s">
        <v>2088</v>
      </c>
      <c r="J737" s="68"/>
      <c r="K737" s="68"/>
      <c r="L737" s="68"/>
      <c r="M737" s="68"/>
      <c r="N737" s="364"/>
      <c r="O737" s="364"/>
      <c r="P737" s="216">
        <v>95950.34</v>
      </c>
      <c r="Q737" s="216">
        <v>0</v>
      </c>
      <c r="R737" s="68" t="s">
        <v>638</v>
      </c>
      <c r="S737" s="366"/>
      <c r="T737" s="278"/>
    </row>
    <row r="738" spans="1:20" ht="38.25">
      <c r="A738" s="192" t="s">
        <v>667</v>
      </c>
      <c r="B738" s="68"/>
      <c r="C738" s="214" t="s">
        <v>1256</v>
      </c>
      <c r="D738" s="215">
        <v>44984</v>
      </c>
      <c r="E738" s="192" t="s">
        <v>2573</v>
      </c>
      <c r="F738" s="192" t="s">
        <v>12</v>
      </c>
      <c r="G738" s="192">
        <v>442402</v>
      </c>
      <c r="H738" s="68"/>
      <c r="I738" s="198" t="s">
        <v>2088</v>
      </c>
      <c r="J738" s="68"/>
      <c r="K738" s="68"/>
      <c r="L738" s="68"/>
      <c r="M738" s="68"/>
      <c r="N738" s="364"/>
      <c r="O738" s="364"/>
      <c r="P738" s="216">
        <v>538171.18000000005</v>
      </c>
      <c r="Q738" s="216">
        <v>0</v>
      </c>
      <c r="R738" s="68" t="s">
        <v>638</v>
      </c>
      <c r="S738" s="366"/>
      <c r="T738" s="278"/>
    </row>
    <row r="739" spans="1:20" ht="38.25">
      <c r="A739" s="192" t="s">
        <v>667</v>
      </c>
      <c r="B739" s="68"/>
      <c r="C739" s="214" t="s">
        <v>1256</v>
      </c>
      <c r="D739" s="215">
        <v>44984</v>
      </c>
      <c r="E739" s="192" t="s">
        <v>2574</v>
      </c>
      <c r="F739" s="192" t="s">
        <v>12</v>
      </c>
      <c r="G739" s="192">
        <v>442404</v>
      </c>
      <c r="H739" s="68"/>
      <c r="I739" s="198" t="s">
        <v>2088</v>
      </c>
      <c r="J739" s="68"/>
      <c r="K739" s="68"/>
      <c r="L739" s="68"/>
      <c r="M739" s="68"/>
      <c r="N739" s="364"/>
      <c r="O739" s="364"/>
      <c r="P739" s="216">
        <v>5749478.1600000001</v>
      </c>
      <c r="Q739" s="216">
        <v>0</v>
      </c>
      <c r="R739" s="68" t="s">
        <v>638</v>
      </c>
      <c r="S739" s="366"/>
      <c r="T739" s="278"/>
    </row>
    <row r="740" spans="1:20" ht="38.25">
      <c r="A740" s="192" t="s">
        <v>667</v>
      </c>
      <c r="B740" s="68"/>
      <c r="C740" s="214" t="s">
        <v>1256</v>
      </c>
      <c r="D740" s="215">
        <v>44984</v>
      </c>
      <c r="E740" s="192" t="s">
        <v>2575</v>
      </c>
      <c r="F740" s="192" t="s">
        <v>12</v>
      </c>
      <c r="G740" s="192">
        <v>442406</v>
      </c>
      <c r="H740" s="68"/>
      <c r="I740" s="198" t="s">
        <v>2088</v>
      </c>
      <c r="J740" s="68"/>
      <c r="K740" s="68"/>
      <c r="L740" s="68"/>
      <c r="M740" s="68"/>
      <c r="N740" s="364"/>
      <c r="O740" s="364"/>
      <c r="P740" s="216">
        <v>13377119.16</v>
      </c>
      <c r="Q740" s="216">
        <v>0</v>
      </c>
      <c r="R740" s="68" t="s">
        <v>638</v>
      </c>
      <c r="S740" s="366"/>
      <c r="T740" s="278"/>
    </row>
    <row r="741" spans="1:20" ht="38.25">
      <c r="A741" s="192" t="s">
        <v>667</v>
      </c>
      <c r="B741" s="68"/>
      <c r="C741" s="214" t="s">
        <v>1256</v>
      </c>
      <c r="D741" s="215">
        <v>44984</v>
      </c>
      <c r="E741" s="192" t="s">
        <v>2576</v>
      </c>
      <c r="F741" s="192" t="s">
        <v>12</v>
      </c>
      <c r="G741" s="192">
        <v>442408</v>
      </c>
      <c r="H741" s="68"/>
      <c r="I741" s="198" t="s">
        <v>2088</v>
      </c>
      <c r="J741" s="68"/>
      <c r="K741" s="68"/>
      <c r="L741" s="68"/>
      <c r="M741" s="68"/>
      <c r="N741" s="364"/>
      <c r="O741" s="364"/>
      <c r="P741" s="216">
        <v>2461132.56</v>
      </c>
      <c r="Q741" s="216">
        <v>0</v>
      </c>
      <c r="R741" s="68" t="s">
        <v>638</v>
      </c>
      <c r="S741" s="366"/>
      <c r="T741" s="278"/>
    </row>
    <row r="742" spans="1:20" ht="38.25">
      <c r="A742" s="192" t="s">
        <v>667</v>
      </c>
      <c r="B742" s="68"/>
      <c r="C742" s="214" t="s">
        <v>1256</v>
      </c>
      <c r="D742" s="215">
        <v>44984</v>
      </c>
      <c r="E742" s="192" t="s">
        <v>2577</v>
      </c>
      <c r="F742" s="192" t="s">
        <v>12</v>
      </c>
      <c r="G742" s="192">
        <v>442410</v>
      </c>
      <c r="H742" s="68"/>
      <c r="I742" s="198" t="s">
        <v>2088</v>
      </c>
      <c r="J742" s="68"/>
      <c r="K742" s="68"/>
      <c r="L742" s="68"/>
      <c r="M742" s="68"/>
      <c r="N742" s="364"/>
      <c r="O742" s="364"/>
      <c r="P742" s="216">
        <v>20868851.550000001</v>
      </c>
      <c r="Q742" s="216">
        <v>0</v>
      </c>
      <c r="R742" s="68" t="s">
        <v>638</v>
      </c>
      <c r="S742" s="366"/>
      <c r="T742" s="278"/>
    </row>
    <row r="743" spans="1:20" ht="38.25">
      <c r="A743" s="192" t="s">
        <v>667</v>
      </c>
      <c r="B743" s="68"/>
      <c r="C743" s="214" t="s">
        <v>1256</v>
      </c>
      <c r="D743" s="215">
        <v>44984</v>
      </c>
      <c r="E743" s="192" t="s">
        <v>2578</v>
      </c>
      <c r="F743" s="192" t="s">
        <v>12</v>
      </c>
      <c r="G743" s="192">
        <v>442418</v>
      </c>
      <c r="H743" s="68"/>
      <c r="I743" s="198" t="s">
        <v>2088</v>
      </c>
      <c r="J743" s="68"/>
      <c r="K743" s="68"/>
      <c r="L743" s="68"/>
      <c r="M743" s="68"/>
      <c r="N743" s="364"/>
      <c r="O743" s="364"/>
      <c r="P743" s="216">
        <v>192.29</v>
      </c>
      <c r="Q743" s="216">
        <v>0</v>
      </c>
      <c r="R743" s="68" t="s">
        <v>638</v>
      </c>
      <c r="S743" s="366"/>
      <c r="T743" s="278"/>
    </row>
    <row r="744" spans="1:20" ht="38.25">
      <c r="A744" s="192" t="s">
        <v>667</v>
      </c>
      <c r="B744" s="68"/>
      <c r="C744" s="214" t="s">
        <v>1256</v>
      </c>
      <c r="D744" s="215">
        <v>44984</v>
      </c>
      <c r="E744" s="192" t="s">
        <v>2579</v>
      </c>
      <c r="F744" s="192" t="s">
        <v>12</v>
      </c>
      <c r="G744" s="192">
        <v>442412</v>
      </c>
      <c r="H744" s="68"/>
      <c r="I744" s="198" t="s">
        <v>2088</v>
      </c>
      <c r="J744" s="68"/>
      <c r="K744" s="68"/>
      <c r="L744" s="68"/>
      <c r="M744" s="68"/>
      <c r="N744" s="364"/>
      <c r="O744" s="364"/>
      <c r="P744" s="216">
        <v>10911.58</v>
      </c>
      <c r="Q744" s="216">
        <v>0</v>
      </c>
      <c r="R744" s="68" t="s">
        <v>638</v>
      </c>
      <c r="S744" s="366"/>
      <c r="T744" s="278"/>
    </row>
    <row r="745" spans="1:20" ht="38.25">
      <c r="A745" s="192" t="s">
        <v>667</v>
      </c>
      <c r="B745" s="68"/>
      <c r="C745" s="214" t="s">
        <v>1256</v>
      </c>
      <c r="D745" s="215">
        <v>44984</v>
      </c>
      <c r="E745" s="192" t="s">
        <v>2580</v>
      </c>
      <c r="F745" s="192" t="s">
        <v>12</v>
      </c>
      <c r="G745" s="192">
        <v>442414</v>
      </c>
      <c r="H745" s="68"/>
      <c r="I745" s="198" t="s">
        <v>2088</v>
      </c>
      <c r="J745" s="68"/>
      <c r="K745" s="68"/>
      <c r="L745" s="68"/>
      <c r="M745" s="68"/>
      <c r="N745" s="364"/>
      <c r="O745" s="364"/>
      <c r="P745" s="216">
        <v>14499.36</v>
      </c>
      <c r="Q745" s="216">
        <v>0</v>
      </c>
      <c r="R745" s="68" t="s">
        <v>638</v>
      </c>
      <c r="S745" s="366"/>
      <c r="T745" s="278"/>
    </row>
    <row r="746" spans="1:20" ht="38.25">
      <c r="A746" s="192" t="s">
        <v>667</v>
      </c>
      <c r="B746" s="68"/>
      <c r="C746" s="214" t="s">
        <v>1256</v>
      </c>
      <c r="D746" s="215">
        <v>44984</v>
      </c>
      <c r="E746" s="192" t="s">
        <v>2581</v>
      </c>
      <c r="F746" s="192" t="s">
        <v>12</v>
      </c>
      <c r="G746" s="192">
        <v>442416</v>
      </c>
      <c r="H746" s="68"/>
      <c r="I746" s="198" t="s">
        <v>2088</v>
      </c>
      <c r="J746" s="68"/>
      <c r="K746" s="68"/>
      <c r="L746" s="68"/>
      <c r="M746" s="68"/>
      <c r="N746" s="364"/>
      <c r="O746" s="364"/>
      <c r="P746" s="216">
        <v>14499.36</v>
      </c>
      <c r="Q746" s="216">
        <v>0</v>
      </c>
      <c r="R746" s="68" t="s">
        <v>638</v>
      </c>
      <c r="S746" s="366"/>
      <c r="T746" s="278"/>
    </row>
    <row r="747" spans="1:20" ht="38.25">
      <c r="A747" s="192" t="s">
        <v>667</v>
      </c>
      <c r="B747" s="68"/>
      <c r="C747" s="214" t="s">
        <v>1256</v>
      </c>
      <c r="D747" s="215">
        <v>44984</v>
      </c>
      <c r="E747" s="192" t="s">
        <v>2582</v>
      </c>
      <c r="F747" s="192" t="s">
        <v>12</v>
      </c>
      <c r="G747" s="192">
        <v>442420</v>
      </c>
      <c r="H747" s="68"/>
      <c r="I747" s="198" t="s">
        <v>2088</v>
      </c>
      <c r="J747" s="68"/>
      <c r="K747" s="68"/>
      <c r="L747" s="68"/>
      <c r="M747" s="68"/>
      <c r="N747" s="364"/>
      <c r="O747" s="364"/>
      <c r="P747" s="216">
        <v>5124.42</v>
      </c>
      <c r="Q747" s="216">
        <v>0</v>
      </c>
      <c r="R747" s="68" t="s">
        <v>638</v>
      </c>
      <c r="S747" s="366"/>
      <c r="T747" s="278"/>
    </row>
    <row r="748" spans="1:20" ht="38.25">
      <c r="A748" s="192" t="s">
        <v>667</v>
      </c>
      <c r="B748" s="68"/>
      <c r="C748" s="214" t="s">
        <v>1256</v>
      </c>
      <c r="D748" s="215">
        <v>44984</v>
      </c>
      <c r="E748" s="192" t="s">
        <v>2583</v>
      </c>
      <c r="F748" s="192" t="s">
        <v>12</v>
      </c>
      <c r="G748" s="192">
        <v>442422</v>
      </c>
      <c r="H748" s="68"/>
      <c r="I748" s="198" t="s">
        <v>2088</v>
      </c>
      <c r="J748" s="68"/>
      <c r="K748" s="68"/>
      <c r="L748" s="68"/>
      <c r="M748" s="68"/>
      <c r="N748" s="364"/>
      <c r="O748" s="364"/>
      <c r="P748" s="216">
        <v>1494.31</v>
      </c>
      <c r="Q748" s="216">
        <v>0</v>
      </c>
      <c r="R748" s="68" t="s">
        <v>638</v>
      </c>
      <c r="S748" s="366"/>
      <c r="T748" s="278"/>
    </row>
    <row r="749" spans="1:20" ht="38.25">
      <c r="A749" s="192" t="s">
        <v>667</v>
      </c>
      <c r="B749" s="68"/>
      <c r="C749" s="214" t="s">
        <v>1256</v>
      </c>
      <c r="D749" s="215">
        <v>44984</v>
      </c>
      <c r="E749" s="192" t="s">
        <v>2584</v>
      </c>
      <c r="F749" s="192" t="s">
        <v>12</v>
      </c>
      <c r="G749" s="192">
        <v>442424</v>
      </c>
      <c r="H749" s="68"/>
      <c r="I749" s="198" t="s">
        <v>2088</v>
      </c>
      <c r="J749" s="68"/>
      <c r="K749" s="68"/>
      <c r="L749" s="68"/>
      <c r="M749" s="68"/>
      <c r="N749" s="364"/>
      <c r="O749" s="364"/>
      <c r="P749" s="216">
        <v>39824.22</v>
      </c>
      <c r="Q749" s="216">
        <v>0</v>
      </c>
      <c r="R749" s="68" t="s">
        <v>638</v>
      </c>
      <c r="S749" s="366"/>
      <c r="T749" s="278"/>
    </row>
    <row r="750" spans="1:20" ht="38.25">
      <c r="A750" s="192" t="s">
        <v>667</v>
      </c>
      <c r="B750" s="68"/>
      <c r="C750" s="214" t="s">
        <v>1256</v>
      </c>
      <c r="D750" s="215">
        <v>44984</v>
      </c>
      <c r="E750" s="192" t="s">
        <v>2585</v>
      </c>
      <c r="F750" s="192" t="s">
        <v>12</v>
      </c>
      <c r="G750" s="192">
        <v>442426</v>
      </c>
      <c r="H750" s="68"/>
      <c r="I750" s="198" t="s">
        <v>2088</v>
      </c>
      <c r="J750" s="68"/>
      <c r="K750" s="68"/>
      <c r="L750" s="68"/>
      <c r="M750" s="68"/>
      <c r="N750" s="364"/>
      <c r="O750" s="364"/>
      <c r="P750" s="216">
        <v>4927.47</v>
      </c>
      <c r="Q750" s="216">
        <v>0</v>
      </c>
      <c r="R750" s="68" t="s">
        <v>638</v>
      </c>
      <c r="S750" s="366"/>
      <c r="T750" s="278"/>
    </row>
    <row r="751" spans="1:20" ht="38.25">
      <c r="A751" s="192" t="s">
        <v>667</v>
      </c>
      <c r="B751" s="68"/>
      <c r="C751" s="214" t="s">
        <v>1256</v>
      </c>
      <c r="D751" s="215">
        <v>44984</v>
      </c>
      <c r="E751" s="192" t="s">
        <v>2586</v>
      </c>
      <c r="F751" s="192" t="s">
        <v>12</v>
      </c>
      <c r="G751" s="192">
        <v>442428</v>
      </c>
      <c r="H751" s="68"/>
      <c r="I751" s="198" t="s">
        <v>2088</v>
      </c>
      <c r="J751" s="68"/>
      <c r="K751" s="68"/>
      <c r="L751" s="68"/>
      <c r="M751" s="68"/>
      <c r="N751" s="364"/>
      <c r="O751" s="364"/>
      <c r="P751" s="216">
        <v>3587.78</v>
      </c>
      <c r="Q751" s="216">
        <v>0</v>
      </c>
      <c r="R751" s="68" t="s">
        <v>638</v>
      </c>
      <c r="S751" s="366"/>
      <c r="T751" s="278"/>
    </row>
    <row r="752" spans="1:20" ht="38.25">
      <c r="A752" s="192" t="s">
        <v>667</v>
      </c>
      <c r="B752" s="68"/>
      <c r="C752" s="214" t="s">
        <v>1256</v>
      </c>
      <c r="D752" s="215">
        <v>44984</v>
      </c>
      <c r="E752" s="192" t="s">
        <v>2587</v>
      </c>
      <c r="F752" s="192" t="s">
        <v>12</v>
      </c>
      <c r="G752" s="192">
        <v>442430</v>
      </c>
      <c r="H752" s="68"/>
      <c r="I752" s="198" t="s">
        <v>2088</v>
      </c>
      <c r="J752" s="68"/>
      <c r="K752" s="68"/>
      <c r="L752" s="68"/>
      <c r="M752" s="68"/>
      <c r="N752" s="364"/>
      <c r="O752" s="364"/>
      <c r="P752" s="216">
        <v>38329.839999999997</v>
      </c>
      <c r="Q752" s="216">
        <v>0</v>
      </c>
      <c r="R752" s="68" t="s">
        <v>638</v>
      </c>
      <c r="S752" s="366"/>
      <c r="T752" s="278"/>
    </row>
    <row r="753" spans="1:20" ht="38.25">
      <c r="A753" s="192" t="s">
        <v>667</v>
      </c>
      <c r="B753" s="68"/>
      <c r="C753" s="214" t="s">
        <v>1256</v>
      </c>
      <c r="D753" s="215">
        <v>44984</v>
      </c>
      <c r="E753" s="192" t="s">
        <v>2588</v>
      </c>
      <c r="F753" s="192" t="s">
        <v>12</v>
      </c>
      <c r="G753" s="192">
        <v>442432</v>
      </c>
      <c r="H753" s="68"/>
      <c r="I753" s="198" t="s">
        <v>2088</v>
      </c>
      <c r="J753" s="68"/>
      <c r="K753" s="68"/>
      <c r="L753" s="68"/>
      <c r="M753" s="68"/>
      <c r="N753" s="364"/>
      <c r="O753" s="364"/>
      <c r="P753" s="216">
        <v>5124.42</v>
      </c>
      <c r="Q753" s="216">
        <v>0</v>
      </c>
      <c r="R753" s="68" t="s">
        <v>638</v>
      </c>
      <c r="S753" s="366"/>
      <c r="T753" s="278"/>
    </row>
    <row r="754" spans="1:20" ht="38.25">
      <c r="A754" s="192" t="s">
        <v>667</v>
      </c>
      <c r="B754" s="68"/>
      <c r="C754" s="214" t="s">
        <v>1256</v>
      </c>
      <c r="D754" s="215">
        <v>44984</v>
      </c>
      <c r="E754" s="192" t="s">
        <v>2589</v>
      </c>
      <c r="F754" s="192" t="s">
        <v>12</v>
      </c>
      <c r="G754" s="192">
        <v>442434</v>
      </c>
      <c r="H754" s="68"/>
      <c r="I754" s="198" t="s">
        <v>2088</v>
      </c>
      <c r="J754" s="68"/>
      <c r="K754" s="68"/>
      <c r="L754" s="68"/>
      <c r="M754" s="68"/>
      <c r="N754" s="364"/>
      <c r="O754" s="364"/>
      <c r="P754" s="216">
        <v>5124.42</v>
      </c>
      <c r="Q754" s="216">
        <v>0</v>
      </c>
      <c r="R754" s="68" t="s">
        <v>638</v>
      </c>
      <c r="S754" s="366"/>
      <c r="T754" s="278"/>
    </row>
    <row r="755" spans="1:20" ht="38.25">
      <c r="A755" s="192" t="s">
        <v>667</v>
      </c>
      <c r="B755" s="68"/>
      <c r="C755" s="214" t="s">
        <v>1256</v>
      </c>
      <c r="D755" s="215">
        <v>44984</v>
      </c>
      <c r="E755" s="192" t="s">
        <v>2590</v>
      </c>
      <c r="F755" s="192" t="s">
        <v>12</v>
      </c>
      <c r="G755" s="192">
        <v>442436</v>
      </c>
      <c r="H755" s="68"/>
      <c r="I755" s="198" t="s">
        <v>2088</v>
      </c>
      <c r="J755" s="68"/>
      <c r="K755" s="68"/>
      <c r="L755" s="68"/>
      <c r="M755" s="68"/>
      <c r="N755" s="364"/>
      <c r="O755" s="364"/>
      <c r="P755" s="216">
        <v>5124.42</v>
      </c>
      <c r="Q755" s="216">
        <v>0</v>
      </c>
      <c r="R755" s="68" t="s">
        <v>638</v>
      </c>
      <c r="S755" s="366"/>
      <c r="T755" s="278"/>
    </row>
    <row r="756" spans="1:20" ht="38.25">
      <c r="A756" s="192" t="s">
        <v>667</v>
      </c>
      <c r="B756" s="68"/>
      <c r="C756" s="214" t="s">
        <v>1256</v>
      </c>
      <c r="D756" s="215">
        <v>44984</v>
      </c>
      <c r="E756" s="192" t="s">
        <v>2591</v>
      </c>
      <c r="F756" s="192" t="s">
        <v>12</v>
      </c>
      <c r="G756" s="192">
        <v>442438</v>
      </c>
      <c r="H756" s="68"/>
      <c r="I756" s="198" t="s">
        <v>2088</v>
      </c>
      <c r="J756" s="68"/>
      <c r="K756" s="68"/>
      <c r="L756" s="68"/>
      <c r="M756" s="68"/>
      <c r="N756" s="364"/>
      <c r="O756" s="364"/>
      <c r="P756" s="216">
        <v>46653.9</v>
      </c>
      <c r="Q756" s="216">
        <v>0</v>
      </c>
      <c r="R756" s="68" t="s">
        <v>638</v>
      </c>
      <c r="S756" s="366"/>
      <c r="T756" s="278"/>
    </row>
    <row r="757" spans="1:20" ht="38.25">
      <c r="A757" s="192" t="s">
        <v>667</v>
      </c>
      <c r="B757" s="68"/>
      <c r="C757" s="214" t="s">
        <v>1256</v>
      </c>
      <c r="D757" s="215">
        <v>44984</v>
      </c>
      <c r="E757" s="192" t="s">
        <v>2592</v>
      </c>
      <c r="F757" s="192" t="s">
        <v>12</v>
      </c>
      <c r="G757" s="192">
        <v>442440</v>
      </c>
      <c r="H757" s="68"/>
      <c r="I757" s="198" t="s">
        <v>2088</v>
      </c>
      <c r="J757" s="68"/>
      <c r="K757" s="68"/>
      <c r="L757" s="68"/>
      <c r="M757" s="68"/>
      <c r="N757" s="364"/>
      <c r="O757" s="364"/>
      <c r="P757" s="216">
        <v>29969.83</v>
      </c>
      <c r="Q757" s="216">
        <v>0</v>
      </c>
      <c r="R757" s="68" t="s">
        <v>638</v>
      </c>
      <c r="S757" s="366"/>
      <c r="T757" s="278"/>
    </row>
    <row r="758" spans="1:20" ht="38.25">
      <c r="A758" s="192" t="s">
        <v>667</v>
      </c>
      <c r="B758" s="68"/>
      <c r="C758" s="214" t="s">
        <v>1256</v>
      </c>
      <c r="D758" s="215">
        <v>44984</v>
      </c>
      <c r="E758" s="192" t="s">
        <v>2593</v>
      </c>
      <c r="F758" s="192" t="s">
        <v>12</v>
      </c>
      <c r="G758" s="192">
        <v>442442</v>
      </c>
      <c r="H758" s="68"/>
      <c r="I758" s="198" t="s">
        <v>2088</v>
      </c>
      <c r="J758" s="68"/>
      <c r="K758" s="68"/>
      <c r="L758" s="68"/>
      <c r="M758" s="68"/>
      <c r="N758" s="364"/>
      <c r="O758" s="364"/>
      <c r="P758" s="216">
        <v>1530.26</v>
      </c>
      <c r="Q758" s="216">
        <v>0</v>
      </c>
      <c r="R758" s="68" t="s">
        <v>638</v>
      </c>
      <c r="S758" s="366"/>
      <c r="T758" s="278"/>
    </row>
    <row r="759" spans="1:20" ht="38.25">
      <c r="A759" s="192" t="s">
        <v>667</v>
      </c>
      <c r="B759" s="68"/>
      <c r="C759" s="214" t="s">
        <v>1256</v>
      </c>
      <c r="D759" s="215">
        <v>44984</v>
      </c>
      <c r="E759" s="192" t="s">
        <v>2594</v>
      </c>
      <c r="F759" s="192" t="s">
        <v>12</v>
      </c>
      <c r="G759" s="192">
        <v>442444</v>
      </c>
      <c r="H759" s="68"/>
      <c r="I759" s="198" t="s">
        <v>2088</v>
      </c>
      <c r="J759" s="68"/>
      <c r="K759" s="68"/>
      <c r="L759" s="68"/>
      <c r="M759" s="68"/>
      <c r="N759" s="364"/>
      <c r="O759" s="364"/>
      <c r="P759" s="216">
        <v>39824.22</v>
      </c>
      <c r="Q759" s="216">
        <v>0</v>
      </c>
      <c r="R759" s="68" t="s">
        <v>638</v>
      </c>
      <c r="S759" s="366"/>
      <c r="T759" s="278"/>
    </row>
    <row r="760" spans="1:20" ht="76.5">
      <c r="A760" s="192" t="s">
        <v>542</v>
      </c>
      <c r="B760" s="68"/>
      <c r="C760" s="214" t="s">
        <v>691</v>
      </c>
      <c r="D760" s="215">
        <v>44984</v>
      </c>
      <c r="E760" s="192" t="s">
        <v>2595</v>
      </c>
      <c r="F760" s="192" t="s">
        <v>10</v>
      </c>
      <c r="G760" s="192">
        <v>17103</v>
      </c>
      <c r="H760" s="68"/>
      <c r="I760" s="198" t="s">
        <v>2887</v>
      </c>
      <c r="J760" s="68"/>
      <c r="K760" s="68"/>
      <c r="L760" s="68"/>
      <c r="M760" s="68"/>
      <c r="N760" s="364"/>
      <c r="O760" s="364"/>
      <c r="P760" s="216">
        <v>1212.1500000000001</v>
      </c>
      <c r="Q760" s="216">
        <v>0</v>
      </c>
      <c r="R760" s="68" t="s">
        <v>638</v>
      </c>
      <c r="S760" s="366"/>
      <c r="T760" s="278"/>
    </row>
    <row r="761" spans="1:20" ht="89.25">
      <c r="A761" s="192">
        <v>293</v>
      </c>
      <c r="B761" s="68"/>
      <c r="C761" s="214" t="s">
        <v>121</v>
      </c>
      <c r="D761" s="215">
        <v>44985</v>
      </c>
      <c r="E761" s="192" t="s">
        <v>2596</v>
      </c>
      <c r="F761" s="192" t="s">
        <v>6</v>
      </c>
      <c r="G761" s="192">
        <v>1055269</v>
      </c>
      <c r="H761" s="68"/>
      <c r="I761" s="198" t="s">
        <v>2888</v>
      </c>
      <c r="J761" s="68"/>
      <c r="K761" s="68"/>
      <c r="L761" s="68"/>
      <c r="M761" s="68"/>
      <c r="N761" s="364"/>
      <c r="O761" s="364"/>
      <c r="P761" s="216">
        <v>0</v>
      </c>
      <c r="Q761" s="216">
        <v>2084886.4</v>
      </c>
      <c r="R761" s="68" t="s">
        <v>638</v>
      </c>
      <c r="S761" s="366"/>
      <c r="T761" s="278"/>
    </row>
    <row r="762" spans="1:20" ht="63.75">
      <c r="A762" s="192">
        <v>66</v>
      </c>
      <c r="B762" s="68"/>
      <c r="C762" s="214" t="s">
        <v>46</v>
      </c>
      <c r="D762" s="215">
        <v>44985</v>
      </c>
      <c r="E762" s="192" t="s">
        <v>2597</v>
      </c>
      <c r="F762" s="192" t="s">
        <v>639</v>
      </c>
      <c r="G762" s="192">
        <v>5232089</v>
      </c>
      <c r="H762" s="68"/>
      <c r="I762" s="198" t="s">
        <v>2889</v>
      </c>
      <c r="J762" s="68"/>
      <c r="K762" s="68"/>
      <c r="L762" s="68"/>
      <c r="M762" s="68"/>
      <c r="N762" s="364"/>
      <c r="O762" s="364"/>
      <c r="P762" s="216">
        <v>0</v>
      </c>
      <c r="Q762" s="216">
        <v>4790990.83</v>
      </c>
      <c r="R762" s="68" t="s">
        <v>638</v>
      </c>
      <c r="S762" s="366"/>
      <c r="T762" s="278"/>
    </row>
    <row r="763" spans="1:20" ht="63.75">
      <c r="A763" s="192">
        <v>66</v>
      </c>
      <c r="B763" s="68"/>
      <c r="C763" s="214" t="s">
        <v>46</v>
      </c>
      <c r="D763" s="215">
        <v>44985</v>
      </c>
      <c r="E763" s="192" t="s">
        <v>2597</v>
      </c>
      <c r="F763" s="192" t="s">
        <v>639</v>
      </c>
      <c r="G763" s="192">
        <v>5232091</v>
      </c>
      <c r="H763" s="68"/>
      <c r="I763" s="198" t="s">
        <v>2890</v>
      </c>
      <c r="J763" s="68"/>
      <c r="K763" s="68"/>
      <c r="L763" s="68"/>
      <c r="M763" s="68"/>
      <c r="N763" s="364"/>
      <c r="O763" s="364"/>
      <c r="P763" s="216">
        <v>0</v>
      </c>
      <c r="Q763" s="216">
        <v>5621860.5499999998</v>
      </c>
      <c r="R763" s="68" t="s">
        <v>638</v>
      </c>
      <c r="S763" s="366"/>
      <c r="T763" s="278"/>
    </row>
    <row r="764" spans="1:20" ht="63.75">
      <c r="A764" s="192">
        <v>66</v>
      </c>
      <c r="B764" s="68"/>
      <c r="C764" s="214" t="s">
        <v>46</v>
      </c>
      <c r="D764" s="215">
        <v>44985</v>
      </c>
      <c r="E764" s="192" t="s">
        <v>2597</v>
      </c>
      <c r="F764" s="192" t="s">
        <v>639</v>
      </c>
      <c r="G764" s="192">
        <v>5232084</v>
      </c>
      <c r="H764" s="68"/>
      <c r="I764" s="198" t="s">
        <v>2891</v>
      </c>
      <c r="J764" s="68"/>
      <c r="K764" s="68"/>
      <c r="L764" s="68"/>
      <c r="M764" s="68"/>
      <c r="N764" s="364"/>
      <c r="O764" s="364"/>
      <c r="P764" s="216">
        <v>0</v>
      </c>
      <c r="Q764" s="216">
        <v>32461.32</v>
      </c>
      <c r="R764" s="68" t="s">
        <v>638</v>
      </c>
      <c r="S764" s="366"/>
      <c r="T764" s="278"/>
    </row>
    <row r="765" spans="1:20" ht="63.75">
      <c r="A765" s="192">
        <v>66</v>
      </c>
      <c r="B765" s="68"/>
      <c r="C765" s="214" t="s">
        <v>46</v>
      </c>
      <c r="D765" s="215">
        <v>44985</v>
      </c>
      <c r="E765" s="192" t="s">
        <v>2597</v>
      </c>
      <c r="F765" s="192" t="s">
        <v>639</v>
      </c>
      <c r="G765" s="192">
        <v>5232078</v>
      </c>
      <c r="H765" s="68"/>
      <c r="I765" s="198" t="s">
        <v>2892</v>
      </c>
      <c r="J765" s="68"/>
      <c r="K765" s="68"/>
      <c r="L765" s="68"/>
      <c r="M765" s="68"/>
      <c r="N765" s="364"/>
      <c r="O765" s="364"/>
      <c r="P765" s="216">
        <v>0</v>
      </c>
      <c r="Q765" s="216">
        <v>9603.08</v>
      </c>
      <c r="R765" s="68" t="s">
        <v>638</v>
      </c>
      <c r="S765" s="366"/>
      <c r="T765" s="278"/>
    </row>
    <row r="766" spans="1:20" ht="63.75">
      <c r="A766" s="192">
        <v>66</v>
      </c>
      <c r="B766" s="68"/>
      <c r="C766" s="214" t="s">
        <v>46</v>
      </c>
      <c r="D766" s="215">
        <v>44985</v>
      </c>
      <c r="E766" s="192" t="s">
        <v>2597</v>
      </c>
      <c r="F766" s="192" t="s">
        <v>639</v>
      </c>
      <c r="G766" s="192">
        <v>5232082</v>
      </c>
      <c r="H766" s="68"/>
      <c r="I766" s="198" t="s">
        <v>2893</v>
      </c>
      <c r="J766" s="68"/>
      <c r="K766" s="68"/>
      <c r="L766" s="68"/>
      <c r="M766" s="68"/>
      <c r="N766" s="364"/>
      <c r="O766" s="364"/>
      <c r="P766" s="216">
        <v>0</v>
      </c>
      <c r="Q766" s="216">
        <v>219700.44</v>
      </c>
      <c r="R766" s="68" t="s">
        <v>638</v>
      </c>
      <c r="S766" s="366"/>
      <c r="T766" s="278"/>
    </row>
    <row r="767" spans="1:20" ht="63.75">
      <c r="A767" s="192">
        <v>66</v>
      </c>
      <c r="B767" s="68"/>
      <c r="C767" s="214" t="s">
        <v>46</v>
      </c>
      <c r="D767" s="215">
        <v>44985</v>
      </c>
      <c r="E767" s="192" t="s">
        <v>2597</v>
      </c>
      <c r="F767" s="192" t="s">
        <v>639</v>
      </c>
      <c r="G767" s="192">
        <v>5232080</v>
      </c>
      <c r="H767" s="68"/>
      <c r="I767" s="198" t="s">
        <v>2894</v>
      </c>
      <c r="J767" s="68"/>
      <c r="K767" s="68"/>
      <c r="L767" s="68"/>
      <c r="M767" s="68"/>
      <c r="N767" s="364"/>
      <c r="O767" s="364"/>
      <c r="P767" s="216">
        <v>0</v>
      </c>
      <c r="Q767" s="216">
        <v>98227.08</v>
      </c>
      <c r="R767" s="68" t="s">
        <v>638</v>
      </c>
      <c r="S767" s="366"/>
      <c r="T767" s="278"/>
    </row>
    <row r="768" spans="1:20" ht="63.75">
      <c r="A768" s="192">
        <v>66</v>
      </c>
      <c r="B768" s="68"/>
      <c r="C768" s="214" t="s">
        <v>46</v>
      </c>
      <c r="D768" s="215">
        <v>44985</v>
      </c>
      <c r="E768" s="192" t="s">
        <v>2597</v>
      </c>
      <c r="F768" s="192" t="s">
        <v>639</v>
      </c>
      <c r="G768" s="192">
        <v>5232086</v>
      </c>
      <c r="H768" s="68"/>
      <c r="I768" s="198" t="s">
        <v>2895</v>
      </c>
      <c r="J768" s="68"/>
      <c r="K768" s="68"/>
      <c r="L768" s="68"/>
      <c r="M768" s="68"/>
      <c r="N768" s="364"/>
      <c r="O768" s="364"/>
      <c r="P768" s="216">
        <v>0</v>
      </c>
      <c r="Q768" s="216">
        <v>126074.8</v>
      </c>
      <c r="R768" s="68" t="s">
        <v>638</v>
      </c>
      <c r="S768" s="366"/>
      <c r="T768" s="278"/>
    </row>
    <row r="769" spans="1:20" ht="63.75">
      <c r="A769" s="192">
        <v>66</v>
      </c>
      <c r="B769" s="68"/>
      <c r="C769" s="214" t="s">
        <v>46</v>
      </c>
      <c r="D769" s="215">
        <v>44985</v>
      </c>
      <c r="E769" s="192" t="s">
        <v>2597</v>
      </c>
      <c r="F769" s="192" t="s">
        <v>639</v>
      </c>
      <c r="G769" s="192">
        <v>5215284</v>
      </c>
      <c r="H769" s="68"/>
      <c r="I769" s="198" t="s">
        <v>2896</v>
      </c>
      <c r="J769" s="68"/>
      <c r="K769" s="68"/>
      <c r="L769" s="68"/>
      <c r="M769" s="68"/>
      <c r="N769" s="364"/>
      <c r="O769" s="364"/>
      <c r="P769" s="216">
        <v>0</v>
      </c>
      <c r="Q769" s="216">
        <v>21822.82</v>
      </c>
      <c r="R769" s="68" t="s">
        <v>638</v>
      </c>
      <c r="S769" s="366"/>
      <c r="T769" s="278"/>
    </row>
    <row r="770" spans="1:20" ht="63.75">
      <c r="A770" s="192">
        <v>66</v>
      </c>
      <c r="B770" s="68"/>
      <c r="C770" s="214" t="s">
        <v>46</v>
      </c>
      <c r="D770" s="215">
        <v>44985</v>
      </c>
      <c r="E770" s="192" t="s">
        <v>2597</v>
      </c>
      <c r="F770" s="192" t="s">
        <v>639</v>
      </c>
      <c r="G770" s="192">
        <v>5232076</v>
      </c>
      <c r="H770" s="68"/>
      <c r="I770" s="198" t="s">
        <v>2892</v>
      </c>
      <c r="J770" s="68"/>
      <c r="K770" s="68"/>
      <c r="L770" s="68"/>
      <c r="M770" s="68"/>
      <c r="N770" s="364"/>
      <c r="O770" s="364"/>
      <c r="P770" s="216">
        <v>0</v>
      </c>
      <c r="Q770" s="216">
        <v>15180.12</v>
      </c>
      <c r="R770" s="68" t="s">
        <v>638</v>
      </c>
      <c r="S770" s="366"/>
      <c r="T770" s="278"/>
    </row>
    <row r="771" spans="1:20" ht="63.75">
      <c r="A771" s="192">
        <v>66</v>
      </c>
      <c r="B771" s="68"/>
      <c r="C771" s="214" t="s">
        <v>46</v>
      </c>
      <c r="D771" s="215">
        <v>44985</v>
      </c>
      <c r="E771" s="192" t="s">
        <v>2597</v>
      </c>
      <c r="F771" s="192" t="s">
        <v>639</v>
      </c>
      <c r="G771" s="192">
        <v>5215277</v>
      </c>
      <c r="H771" s="68"/>
      <c r="I771" s="198" t="s">
        <v>2897</v>
      </c>
      <c r="J771" s="68"/>
      <c r="K771" s="68"/>
      <c r="L771" s="68"/>
      <c r="M771" s="68"/>
      <c r="N771" s="364"/>
      <c r="O771" s="364"/>
      <c r="P771" s="216">
        <v>0</v>
      </c>
      <c r="Q771" s="216">
        <v>8845.2800000000007</v>
      </c>
      <c r="R771" s="68" t="s">
        <v>638</v>
      </c>
      <c r="S771" s="366"/>
      <c r="T771" s="278"/>
    </row>
    <row r="772" spans="1:20" ht="63.75">
      <c r="A772" s="192">
        <v>66</v>
      </c>
      <c r="B772" s="68"/>
      <c r="C772" s="214" t="s">
        <v>46</v>
      </c>
      <c r="D772" s="215">
        <v>44985</v>
      </c>
      <c r="E772" s="192" t="s">
        <v>2597</v>
      </c>
      <c r="F772" s="192" t="s">
        <v>639</v>
      </c>
      <c r="G772" s="192">
        <v>5232098</v>
      </c>
      <c r="H772" s="68"/>
      <c r="I772" s="198" t="s">
        <v>2898</v>
      </c>
      <c r="J772" s="68"/>
      <c r="K772" s="68"/>
      <c r="L772" s="68"/>
      <c r="M772" s="68"/>
      <c r="N772" s="364"/>
      <c r="O772" s="364"/>
      <c r="P772" s="216">
        <v>0</v>
      </c>
      <c r="Q772" s="216">
        <v>48116.67</v>
      </c>
      <c r="R772" s="68" t="s">
        <v>638</v>
      </c>
      <c r="S772" s="366"/>
      <c r="T772" s="278"/>
    </row>
    <row r="773" spans="1:20" ht="63.75">
      <c r="A773" s="192">
        <v>66</v>
      </c>
      <c r="B773" s="68"/>
      <c r="C773" s="214" t="s">
        <v>46</v>
      </c>
      <c r="D773" s="215">
        <v>44985</v>
      </c>
      <c r="E773" s="192" t="s">
        <v>2597</v>
      </c>
      <c r="F773" s="192" t="s">
        <v>639</v>
      </c>
      <c r="G773" s="192">
        <v>5232072</v>
      </c>
      <c r="H773" s="68"/>
      <c r="I773" s="198" t="s">
        <v>2899</v>
      </c>
      <c r="J773" s="68"/>
      <c r="K773" s="68"/>
      <c r="L773" s="68"/>
      <c r="M773" s="68"/>
      <c r="N773" s="364"/>
      <c r="O773" s="364"/>
      <c r="P773" s="216">
        <v>0</v>
      </c>
      <c r="Q773" s="216">
        <v>486120.7</v>
      </c>
      <c r="R773" s="68" t="s">
        <v>638</v>
      </c>
      <c r="S773" s="366"/>
      <c r="T773" s="278"/>
    </row>
    <row r="774" spans="1:20" ht="63.75">
      <c r="A774" s="192">
        <v>66</v>
      </c>
      <c r="B774" s="68"/>
      <c r="C774" s="214" t="s">
        <v>46</v>
      </c>
      <c r="D774" s="215">
        <v>44985</v>
      </c>
      <c r="E774" s="192" t="s">
        <v>2597</v>
      </c>
      <c r="F774" s="192" t="s">
        <v>639</v>
      </c>
      <c r="G774" s="192">
        <v>5232096</v>
      </c>
      <c r="H774" s="68"/>
      <c r="I774" s="198" t="s">
        <v>2900</v>
      </c>
      <c r="J774" s="68"/>
      <c r="K774" s="68"/>
      <c r="L774" s="68"/>
      <c r="M774" s="68"/>
      <c r="N774" s="364"/>
      <c r="O774" s="364"/>
      <c r="P774" s="216">
        <v>0</v>
      </c>
      <c r="Q774" s="216">
        <v>68171.009999999995</v>
      </c>
      <c r="R774" s="68" t="s">
        <v>638</v>
      </c>
      <c r="S774" s="366"/>
      <c r="T774" s="278"/>
    </row>
    <row r="775" spans="1:20" ht="63.75">
      <c r="A775" s="192">
        <v>66</v>
      </c>
      <c r="B775" s="68"/>
      <c r="C775" s="214" t="s">
        <v>46</v>
      </c>
      <c r="D775" s="215">
        <v>44985</v>
      </c>
      <c r="E775" s="192" t="s">
        <v>2597</v>
      </c>
      <c r="F775" s="192" t="s">
        <v>639</v>
      </c>
      <c r="G775" s="192">
        <v>5232093</v>
      </c>
      <c r="H775" s="68"/>
      <c r="I775" s="198" t="s">
        <v>2890</v>
      </c>
      <c r="J775" s="68"/>
      <c r="K775" s="68"/>
      <c r="L775" s="68"/>
      <c r="M775" s="68"/>
      <c r="N775" s="364"/>
      <c r="O775" s="364"/>
      <c r="P775" s="216">
        <v>0</v>
      </c>
      <c r="Q775" s="216">
        <v>3168293.3</v>
      </c>
      <c r="R775" s="68" t="s">
        <v>638</v>
      </c>
      <c r="S775" s="366"/>
      <c r="T775" s="278"/>
    </row>
    <row r="776" spans="1:20" ht="63.75">
      <c r="A776" s="192">
        <v>66</v>
      </c>
      <c r="B776" s="68"/>
      <c r="C776" s="214" t="s">
        <v>46</v>
      </c>
      <c r="D776" s="215">
        <v>44985</v>
      </c>
      <c r="E776" s="192" t="s">
        <v>2597</v>
      </c>
      <c r="F776" s="192" t="s">
        <v>639</v>
      </c>
      <c r="G776" s="192">
        <v>5232074</v>
      </c>
      <c r="H776" s="68"/>
      <c r="I776" s="198" t="s">
        <v>2901</v>
      </c>
      <c r="J776" s="68"/>
      <c r="K776" s="68"/>
      <c r="L776" s="68"/>
      <c r="M776" s="68"/>
      <c r="N776" s="364"/>
      <c r="O776" s="364"/>
      <c r="P776" s="216">
        <v>0</v>
      </c>
      <c r="Q776" s="216">
        <v>150885.79</v>
      </c>
      <c r="R776" s="68" t="s">
        <v>638</v>
      </c>
      <c r="S776" s="366"/>
      <c r="T776" s="278"/>
    </row>
    <row r="777" spans="1:20" ht="63.75">
      <c r="A777" s="192">
        <v>597</v>
      </c>
      <c r="B777" s="68"/>
      <c r="C777" s="214" t="s">
        <v>677</v>
      </c>
      <c r="D777" s="215">
        <v>44985</v>
      </c>
      <c r="E777" s="192" t="s">
        <v>2598</v>
      </c>
      <c r="F777" s="192" t="s">
        <v>6</v>
      </c>
      <c r="G777" s="192">
        <v>2184996</v>
      </c>
      <c r="H777" s="68"/>
      <c r="I777" s="198" t="s">
        <v>2902</v>
      </c>
      <c r="J777" s="68"/>
      <c r="K777" s="68"/>
      <c r="L777" s="68"/>
      <c r="M777" s="68"/>
      <c r="N777" s="364"/>
      <c r="O777" s="364"/>
      <c r="P777" s="216">
        <v>0</v>
      </c>
      <c r="Q777" s="216">
        <v>1221080</v>
      </c>
      <c r="R777" s="68" t="s">
        <v>638</v>
      </c>
      <c r="S777" s="366"/>
      <c r="T777" s="278"/>
    </row>
    <row r="778" spans="1:20" ht="76.5">
      <c r="A778" s="192" t="s">
        <v>544</v>
      </c>
      <c r="B778" s="68"/>
      <c r="C778" s="214" t="s">
        <v>683</v>
      </c>
      <c r="D778" s="215">
        <v>44985</v>
      </c>
      <c r="E778" s="192" t="s">
        <v>2599</v>
      </c>
      <c r="F778" s="192" t="s">
        <v>6</v>
      </c>
      <c r="G778" s="192">
        <v>1769846</v>
      </c>
      <c r="H778" s="68"/>
      <c r="I778" s="198" t="s">
        <v>2903</v>
      </c>
      <c r="J778" s="68"/>
      <c r="K778" s="68"/>
      <c r="L778" s="68"/>
      <c r="M778" s="68"/>
      <c r="N778" s="364"/>
      <c r="O778" s="364"/>
      <c r="P778" s="216">
        <v>0</v>
      </c>
      <c r="Q778" s="216">
        <v>195668.07</v>
      </c>
      <c r="R778" s="68" t="s">
        <v>638</v>
      </c>
      <c r="S778" s="366"/>
      <c r="T778" s="278"/>
    </row>
    <row r="779" spans="1:20" ht="76.5">
      <c r="A779" s="192" t="s">
        <v>544</v>
      </c>
      <c r="B779" s="68"/>
      <c r="C779" s="214" t="s">
        <v>683</v>
      </c>
      <c r="D779" s="215">
        <v>44985</v>
      </c>
      <c r="E779" s="192" t="s">
        <v>2600</v>
      </c>
      <c r="F779" s="192" t="s">
        <v>6</v>
      </c>
      <c r="G779" s="192">
        <v>1769848</v>
      </c>
      <c r="H779" s="68"/>
      <c r="I779" s="198" t="s">
        <v>2904</v>
      </c>
      <c r="J779" s="68"/>
      <c r="K779" s="68"/>
      <c r="L779" s="68"/>
      <c r="M779" s="68"/>
      <c r="N779" s="364"/>
      <c r="O779" s="364"/>
      <c r="P779" s="216">
        <v>0</v>
      </c>
      <c r="Q779" s="216">
        <v>118752.24</v>
      </c>
      <c r="R779" s="68" t="s">
        <v>638</v>
      </c>
      <c r="S779" s="366"/>
      <c r="T779" s="278"/>
    </row>
    <row r="780" spans="1:20" ht="76.5">
      <c r="A780" s="192" t="s">
        <v>544</v>
      </c>
      <c r="B780" s="68"/>
      <c r="C780" s="214" t="s">
        <v>683</v>
      </c>
      <c r="D780" s="215">
        <v>44985</v>
      </c>
      <c r="E780" s="192" t="s">
        <v>2601</v>
      </c>
      <c r="F780" s="192" t="s">
        <v>6</v>
      </c>
      <c r="G780" s="192">
        <v>1769849</v>
      </c>
      <c r="H780" s="68"/>
      <c r="I780" s="198" t="s">
        <v>2905</v>
      </c>
      <c r="J780" s="68"/>
      <c r="K780" s="68"/>
      <c r="L780" s="68"/>
      <c r="M780" s="68"/>
      <c r="N780" s="364"/>
      <c r="O780" s="364"/>
      <c r="P780" s="216">
        <v>0</v>
      </c>
      <c r="Q780" s="216">
        <v>3873.3</v>
      </c>
      <c r="R780" s="68" t="s">
        <v>638</v>
      </c>
      <c r="S780" s="366"/>
      <c r="T780" s="278"/>
    </row>
    <row r="781" spans="1:20" ht="76.5">
      <c r="A781" s="192" t="s">
        <v>544</v>
      </c>
      <c r="B781" s="68"/>
      <c r="C781" s="214" t="s">
        <v>683</v>
      </c>
      <c r="D781" s="215">
        <v>44985</v>
      </c>
      <c r="E781" s="192" t="s">
        <v>2602</v>
      </c>
      <c r="F781" s="192" t="s">
        <v>6</v>
      </c>
      <c r="G781" s="192">
        <v>1769850</v>
      </c>
      <c r="H781" s="68"/>
      <c r="I781" s="198" t="s">
        <v>2906</v>
      </c>
      <c r="J781" s="68"/>
      <c r="K781" s="68"/>
      <c r="L781" s="68"/>
      <c r="M781" s="68"/>
      <c r="N781" s="364"/>
      <c r="O781" s="364"/>
      <c r="P781" s="216">
        <v>0</v>
      </c>
      <c r="Q781" s="216">
        <v>2.8</v>
      </c>
      <c r="R781" s="68" t="s">
        <v>638</v>
      </c>
      <c r="S781" s="366"/>
      <c r="T781" s="278"/>
    </row>
    <row r="782" spans="1:20" ht="76.5">
      <c r="A782" s="192" t="s">
        <v>544</v>
      </c>
      <c r="B782" s="68"/>
      <c r="C782" s="214" t="s">
        <v>683</v>
      </c>
      <c r="D782" s="215">
        <v>44985</v>
      </c>
      <c r="E782" s="192" t="s">
        <v>2603</v>
      </c>
      <c r="F782" s="192" t="s">
        <v>6</v>
      </c>
      <c r="G782" s="192">
        <v>1769851</v>
      </c>
      <c r="H782" s="68"/>
      <c r="I782" s="198" t="s">
        <v>2907</v>
      </c>
      <c r="J782" s="68"/>
      <c r="K782" s="68"/>
      <c r="L782" s="68"/>
      <c r="M782" s="68"/>
      <c r="N782" s="364"/>
      <c r="O782" s="364"/>
      <c r="P782" s="216">
        <v>0</v>
      </c>
      <c r="Q782" s="216">
        <v>52800</v>
      </c>
      <c r="R782" s="68" t="s">
        <v>638</v>
      </c>
      <c r="S782" s="366"/>
      <c r="T782" s="278"/>
    </row>
    <row r="783" spans="1:20" ht="76.5">
      <c r="A783" s="192" t="s">
        <v>544</v>
      </c>
      <c r="B783" s="68"/>
      <c r="C783" s="214" t="s">
        <v>683</v>
      </c>
      <c r="D783" s="215">
        <v>44985</v>
      </c>
      <c r="E783" s="192" t="s">
        <v>2604</v>
      </c>
      <c r="F783" s="192" t="s">
        <v>6</v>
      </c>
      <c r="G783" s="192">
        <v>1769852</v>
      </c>
      <c r="H783" s="68"/>
      <c r="I783" s="198" t="s">
        <v>2908</v>
      </c>
      <c r="J783" s="68"/>
      <c r="K783" s="68"/>
      <c r="L783" s="68"/>
      <c r="M783" s="68"/>
      <c r="N783" s="364"/>
      <c r="O783" s="364"/>
      <c r="P783" s="216">
        <v>0</v>
      </c>
      <c r="Q783" s="216">
        <v>54400</v>
      </c>
      <c r="R783" s="68" t="s">
        <v>638</v>
      </c>
      <c r="S783" s="366"/>
      <c r="T783" s="278"/>
    </row>
    <row r="784" spans="1:20" ht="76.5">
      <c r="A784" s="192" t="s">
        <v>544</v>
      </c>
      <c r="B784" s="68"/>
      <c r="C784" s="214" t="s">
        <v>683</v>
      </c>
      <c r="D784" s="215">
        <v>44985</v>
      </c>
      <c r="E784" s="192" t="s">
        <v>2605</v>
      </c>
      <c r="F784" s="192" t="s">
        <v>6</v>
      </c>
      <c r="G784" s="192">
        <v>1769853</v>
      </c>
      <c r="H784" s="68"/>
      <c r="I784" s="198" t="s">
        <v>2909</v>
      </c>
      <c r="J784" s="68"/>
      <c r="K784" s="68"/>
      <c r="L784" s="68"/>
      <c r="M784" s="68"/>
      <c r="N784" s="364"/>
      <c r="O784" s="364"/>
      <c r="P784" s="216">
        <v>0</v>
      </c>
      <c r="Q784" s="216">
        <v>54400</v>
      </c>
      <c r="R784" s="68" t="s">
        <v>638</v>
      </c>
      <c r="S784" s="366"/>
      <c r="T784" s="278"/>
    </row>
    <row r="785" spans="1:20" ht="76.5">
      <c r="A785" s="192" t="s">
        <v>544</v>
      </c>
      <c r="B785" s="68"/>
      <c r="C785" s="214" t="s">
        <v>683</v>
      </c>
      <c r="D785" s="215">
        <v>44985</v>
      </c>
      <c r="E785" s="192" t="s">
        <v>2606</v>
      </c>
      <c r="F785" s="192" t="s">
        <v>6</v>
      </c>
      <c r="G785" s="192">
        <v>1769854</v>
      </c>
      <c r="H785" s="68"/>
      <c r="I785" s="198" t="s">
        <v>2910</v>
      </c>
      <c r="J785" s="68"/>
      <c r="K785" s="68"/>
      <c r="L785" s="68"/>
      <c r="M785" s="68"/>
      <c r="N785" s="364"/>
      <c r="O785" s="364"/>
      <c r="P785" s="216">
        <v>0</v>
      </c>
      <c r="Q785" s="216">
        <v>54000</v>
      </c>
      <c r="R785" s="68" t="s">
        <v>638</v>
      </c>
      <c r="S785" s="366"/>
      <c r="T785" s="278"/>
    </row>
    <row r="786" spans="1:20" ht="76.5">
      <c r="A786" s="192" t="s">
        <v>544</v>
      </c>
      <c r="B786" s="68"/>
      <c r="C786" s="214" t="s">
        <v>683</v>
      </c>
      <c r="D786" s="215">
        <v>44985</v>
      </c>
      <c r="E786" s="192" t="s">
        <v>2607</v>
      </c>
      <c r="F786" s="192" t="s">
        <v>6</v>
      </c>
      <c r="G786" s="192">
        <v>1769855</v>
      </c>
      <c r="H786" s="68"/>
      <c r="I786" s="198" t="s">
        <v>2911</v>
      </c>
      <c r="J786" s="68"/>
      <c r="K786" s="68"/>
      <c r="L786" s="68"/>
      <c r="M786" s="68"/>
      <c r="N786" s="364"/>
      <c r="O786" s="364"/>
      <c r="P786" s="216">
        <v>0</v>
      </c>
      <c r="Q786" s="216">
        <v>35200</v>
      </c>
      <c r="R786" s="68" t="s">
        <v>638</v>
      </c>
      <c r="S786" s="366"/>
      <c r="T786" s="278"/>
    </row>
    <row r="787" spans="1:20" ht="76.5">
      <c r="A787" s="192" t="s">
        <v>544</v>
      </c>
      <c r="B787" s="68"/>
      <c r="C787" s="214" t="s">
        <v>683</v>
      </c>
      <c r="D787" s="215">
        <v>44985</v>
      </c>
      <c r="E787" s="192" t="s">
        <v>2608</v>
      </c>
      <c r="F787" s="192" t="s">
        <v>6</v>
      </c>
      <c r="G787" s="192">
        <v>1769856</v>
      </c>
      <c r="H787" s="68"/>
      <c r="I787" s="198" t="s">
        <v>2912</v>
      </c>
      <c r="J787" s="68"/>
      <c r="K787" s="68"/>
      <c r="L787" s="68"/>
      <c r="M787" s="68"/>
      <c r="N787" s="364"/>
      <c r="O787" s="364"/>
      <c r="P787" s="216">
        <v>0</v>
      </c>
      <c r="Q787" s="216">
        <v>317909.21000000002</v>
      </c>
      <c r="R787" s="68" t="s">
        <v>638</v>
      </c>
      <c r="S787" s="366"/>
      <c r="T787" s="278"/>
    </row>
    <row r="788" spans="1:20" ht="63.75">
      <c r="A788" s="192">
        <v>597</v>
      </c>
      <c r="B788" s="68"/>
      <c r="C788" s="214" t="s">
        <v>677</v>
      </c>
      <c r="D788" s="215">
        <v>44985</v>
      </c>
      <c r="E788" s="192" t="s">
        <v>2609</v>
      </c>
      <c r="F788" s="192" t="s">
        <v>14</v>
      </c>
      <c r="G788" s="192">
        <v>2184997</v>
      </c>
      <c r="H788" s="68"/>
      <c r="I788" s="198" t="s">
        <v>2913</v>
      </c>
      <c r="J788" s="68"/>
      <c r="K788" s="68"/>
      <c r="L788" s="68"/>
      <c r="M788" s="68"/>
      <c r="N788" s="364"/>
      <c r="O788" s="364"/>
      <c r="P788" s="216">
        <v>50</v>
      </c>
      <c r="Q788" s="216">
        <v>0</v>
      </c>
      <c r="R788" s="68" t="s">
        <v>638</v>
      </c>
      <c r="S788" s="366"/>
      <c r="T788" s="278"/>
    </row>
    <row r="789" spans="1:20" ht="51">
      <c r="A789" s="192">
        <v>41</v>
      </c>
      <c r="B789" s="68"/>
      <c r="C789" s="214" t="s">
        <v>44</v>
      </c>
      <c r="D789" s="215">
        <v>44986</v>
      </c>
      <c r="E789" s="192" t="s">
        <v>2951</v>
      </c>
      <c r="F789" s="192" t="s">
        <v>3</v>
      </c>
      <c r="G789" s="192">
        <v>2095783</v>
      </c>
      <c r="H789" s="68"/>
      <c r="I789" s="198" t="s">
        <v>4295</v>
      </c>
      <c r="J789" s="68"/>
      <c r="K789" s="68"/>
      <c r="L789" s="68"/>
      <c r="M789" s="68"/>
      <c r="N789" s="364"/>
      <c r="O789" s="364"/>
      <c r="P789" s="216">
        <v>0</v>
      </c>
      <c r="Q789" s="216">
        <v>140</v>
      </c>
      <c r="R789" s="68" t="s">
        <v>638</v>
      </c>
      <c r="S789" s="366"/>
      <c r="T789" s="278"/>
    </row>
    <row r="790" spans="1:20" ht="51">
      <c r="A790" s="192" t="s">
        <v>541</v>
      </c>
      <c r="B790" s="68"/>
      <c r="C790" s="214" t="s">
        <v>590</v>
      </c>
      <c r="D790" s="215">
        <v>44986</v>
      </c>
      <c r="E790" s="192" t="s">
        <v>2952</v>
      </c>
      <c r="F790" s="192" t="s">
        <v>3</v>
      </c>
      <c r="G790" s="192">
        <v>2095784</v>
      </c>
      <c r="H790" s="68"/>
      <c r="I790" s="198" t="s">
        <v>1896</v>
      </c>
      <c r="J790" s="68"/>
      <c r="K790" s="68"/>
      <c r="L790" s="68"/>
      <c r="M790" s="68"/>
      <c r="N790" s="364"/>
      <c r="O790" s="364"/>
      <c r="P790" s="216">
        <v>0</v>
      </c>
      <c r="Q790" s="216">
        <v>290</v>
      </c>
      <c r="R790" s="68" t="s">
        <v>638</v>
      </c>
      <c r="S790" s="366"/>
      <c r="T790" s="278"/>
    </row>
    <row r="791" spans="1:20" ht="38.25">
      <c r="A791" s="192">
        <v>46</v>
      </c>
      <c r="B791" s="68"/>
      <c r="C791" s="214" t="s">
        <v>1380</v>
      </c>
      <c r="D791" s="215">
        <v>44986</v>
      </c>
      <c r="E791" s="192" t="s">
        <v>2953</v>
      </c>
      <c r="F791" s="192" t="s">
        <v>3</v>
      </c>
      <c r="G791" s="192">
        <v>2095804</v>
      </c>
      <c r="H791" s="68"/>
      <c r="I791" s="198" t="s">
        <v>4296</v>
      </c>
      <c r="J791" s="68"/>
      <c r="K791" s="68"/>
      <c r="L791" s="68"/>
      <c r="M791" s="68"/>
      <c r="N791" s="364"/>
      <c r="O791" s="364"/>
      <c r="P791" s="216">
        <v>0</v>
      </c>
      <c r="Q791" s="216">
        <v>1100</v>
      </c>
      <c r="R791" s="68" t="s">
        <v>638</v>
      </c>
      <c r="S791" s="366"/>
      <c r="T791" s="278"/>
    </row>
    <row r="792" spans="1:20" ht="51">
      <c r="A792" s="192">
        <v>46</v>
      </c>
      <c r="B792" s="68"/>
      <c r="C792" s="214" t="s">
        <v>1380</v>
      </c>
      <c r="D792" s="215">
        <v>44986</v>
      </c>
      <c r="E792" s="192" t="s">
        <v>2954</v>
      </c>
      <c r="F792" s="192" t="s">
        <v>3</v>
      </c>
      <c r="G792" s="192">
        <v>2095807</v>
      </c>
      <c r="H792" s="68"/>
      <c r="I792" s="198" t="s">
        <v>4297</v>
      </c>
      <c r="J792" s="68"/>
      <c r="K792" s="68"/>
      <c r="L792" s="68"/>
      <c r="M792" s="68"/>
      <c r="N792" s="364"/>
      <c r="O792" s="364"/>
      <c r="P792" s="216">
        <v>0</v>
      </c>
      <c r="Q792" s="216">
        <v>5000</v>
      </c>
      <c r="R792" s="68" t="s">
        <v>638</v>
      </c>
      <c r="S792" s="366"/>
      <c r="T792" s="278"/>
    </row>
    <row r="793" spans="1:20" ht="63.75">
      <c r="A793" s="192">
        <v>10</v>
      </c>
      <c r="B793" s="68"/>
      <c r="C793" s="214" t="s">
        <v>38</v>
      </c>
      <c r="D793" s="215">
        <v>44986</v>
      </c>
      <c r="E793" s="192" t="s">
        <v>2955</v>
      </c>
      <c r="F793" s="192" t="s">
        <v>3</v>
      </c>
      <c r="G793" s="192">
        <v>2095809</v>
      </c>
      <c r="H793" s="68"/>
      <c r="I793" s="198" t="s">
        <v>4298</v>
      </c>
      <c r="J793" s="68"/>
      <c r="K793" s="68"/>
      <c r="L793" s="68"/>
      <c r="M793" s="68"/>
      <c r="N793" s="364"/>
      <c r="O793" s="364"/>
      <c r="P793" s="216">
        <v>0</v>
      </c>
      <c r="Q793" s="216">
        <v>62.05</v>
      </c>
      <c r="R793" s="68" t="s">
        <v>638</v>
      </c>
      <c r="S793" s="366"/>
      <c r="T793" s="278"/>
    </row>
    <row r="794" spans="1:20" ht="63.75">
      <c r="A794" s="192">
        <v>10</v>
      </c>
      <c r="B794" s="68"/>
      <c r="C794" s="214" t="s">
        <v>38</v>
      </c>
      <c r="D794" s="215">
        <v>44986</v>
      </c>
      <c r="E794" s="192" t="s">
        <v>2956</v>
      </c>
      <c r="F794" s="192" t="s">
        <v>3</v>
      </c>
      <c r="G794" s="192">
        <v>2095812</v>
      </c>
      <c r="H794" s="68"/>
      <c r="I794" s="198" t="s">
        <v>4299</v>
      </c>
      <c r="J794" s="68"/>
      <c r="K794" s="68"/>
      <c r="L794" s="68"/>
      <c r="M794" s="68"/>
      <c r="N794" s="364"/>
      <c r="O794" s="364"/>
      <c r="P794" s="216">
        <v>0</v>
      </c>
      <c r="Q794" s="216">
        <v>164.57</v>
      </c>
      <c r="R794" s="68" t="s">
        <v>638</v>
      </c>
      <c r="S794" s="366"/>
      <c r="T794" s="278"/>
    </row>
    <row r="795" spans="1:20" ht="51">
      <c r="A795" s="192">
        <v>132</v>
      </c>
      <c r="B795" s="68"/>
      <c r="C795" s="214" t="s">
        <v>59</v>
      </c>
      <c r="D795" s="215">
        <v>44986</v>
      </c>
      <c r="E795" s="192" t="s">
        <v>2957</v>
      </c>
      <c r="F795" s="192" t="s">
        <v>3</v>
      </c>
      <c r="G795" s="192">
        <v>2095834</v>
      </c>
      <c r="H795" s="68"/>
      <c r="I795" s="198" t="s">
        <v>4300</v>
      </c>
      <c r="J795" s="68"/>
      <c r="K795" s="68"/>
      <c r="L795" s="68"/>
      <c r="M795" s="68"/>
      <c r="N795" s="364"/>
      <c r="O795" s="364"/>
      <c r="P795" s="216">
        <v>0</v>
      </c>
      <c r="Q795" s="216">
        <v>2</v>
      </c>
      <c r="R795" s="68" t="s">
        <v>638</v>
      </c>
      <c r="S795" s="366"/>
      <c r="T795" s="278"/>
    </row>
    <row r="796" spans="1:20" ht="51">
      <c r="A796" s="192">
        <v>132</v>
      </c>
      <c r="B796" s="68"/>
      <c r="C796" s="214" t="s">
        <v>59</v>
      </c>
      <c r="D796" s="215">
        <v>44986</v>
      </c>
      <c r="E796" s="192" t="s">
        <v>2958</v>
      </c>
      <c r="F796" s="192" t="s">
        <v>3</v>
      </c>
      <c r="G796" s="192">
        <v>2095838</v>
      </c>
      <c r="H796" s="68"/>
      <c r="I796" s="198" t="s">
        <v>4301</v>
      </c>
      <c r="J796" s="68"/>
      <c r="K796" s="68"/>
      <c r="L796" s="68"/>
      <c r="M796" s="68"/>
      <c r="N796" s="364"/>
      <c r="O796" s="364"/>
      <c r="P796" s="216">
        <v>0</v>
      </c>
      <c r="Q796" s="216">
        <v>2</v>
      </c>
      <c r="R796" s="68" t="s">
        <v>638</v>
      </c>
      <c r="S796" s="366"/>
      <c r="T796" s="278"/>
    </row>
    <row r="797" spans="1:20" ht="51">
      <c r="A797" s="192" t="s">
        <v>541</v>
      </c>
      <c r="B797" s="68"/>
      <c r="C797" s="214" t="s">
        <v>590</v>
      </c>
      <c r="D797" s="215">
        <v>44986</v>
      </c>
      <c r="E797" s="192" t="s">
        <v>2959</v>
      </c>
      <c r="F797" s="192" t="s">
        <v>3</v>
      </c>
      <c r="G797" s="192">
        <v>2095851</v>
      </c>
      <c r="H797" s="68"/>
      <c r="I797" s="198" t="s">
        <v>4302</v>
      </c>
      <c r="J797" s="68"/>
      <c r="K797" s="68"/>
      <c r="L797" s="68"/>
      <c r="M797" s="68"/>
      <c r="N797" s="364"/>
      <c r="O797" s="364"/>
      <c r="P797" s="216">
        <v>0</v>
      </c>
      <c r="Q797" s="216">
        <v>3451.25</v>
      </c>
      <c r="R797" s="68" t="s">
        <v>638</v>
      </c>
      <c r="S797" s="366"/>
      <c r="T797" s="278"/>
    </row>
    <row r="798" spans="1:20" ht="38.25">
      <c r="A798" s="192">
        <v>670</v>
      </c>
      <c r="B798" s="68"/>
      <c r="C798" s="214" t="s">
        <v>178</v>
      </c>
      <c r="D798" s="215">
        <v>44986</v>
      </c>
      <c r="E798" s="192" t="s">
        <v>2960</v>
      </c>
      <c r="F798" s="192" t="s">
        <v>3</v>
      </c>
      <c r="G798" s="192">
        <v>2095853</v>
      </c>
      <c r="H798" s="68"/>
      <c r="I798" s="198" t="s">
        <v>2696</v>
      </c>
      <c r="J798" s="68"/>
      <c r="K798" s="68"/>
      <c r="L798" s="68"/>
      <c r="M798" s="68"/>
      <c r="N798" s="364"/>
      <c r="O798" s="364"/>
      <c r="P798" s="216">
        <v>0</v>
      </c>
      <c r="Q798" s="216">
        <v>371.9</v>
      </c>
      <c r="R798" s="68" t="s">
        <v>638</v>
      </c>
      <c r="S798" s="366"/>
      <c r="T798" s="278"/>
    </row>
    <row r="799" spans="1:20" ht="51">
      <c r="A799" s="192">
        <v>46</v>
      </c>
      <c r="B799" s="68"/>
      <c r="C799" s="214" t="s">
        <v>1380</v>
      </c>
      <c r="D799" s="215">
        <v>44986</v>
      </c>
      <c r="E799" s="192" t="s">
        <v>2961</v>
      </c>
      <c r="F799" s="192" t="s">
        <v>3</v>
      </c>
      <c r="G799" s="192">
        <v>2095863</v>
      </c>
      <c r="H799" s="68"/>
      <c r="I799" s="198" t="s">
        <v>4303</v>
      </c>
      <c r="J799" s="68"/>
      <c r="K799" s="68"/>
      <c r="L799" s="68"/>
      <c r="M799" s="68"/>
      <c r="N799" s="364"/>
      <c r="O799" s="364"/>
      <c r="P799" s="216">
        <v>0</v>
      </c>
      <c r="Q799" s="216">
        <v>250</v>
      </c>
      <c r="R799" s="68" t="s">
        <v>638</v>
      </c>
      <c r="S799" s="366"/>
      <c r="T799" s="278"/>
    </row>
    <row r="800" spans="1:20" ht="51">
      <c r="A800" s="192" t="s">
        <v>541</v>
      </c>
      <c r="B800" s="68"/>
      <c r="C800" s="214" t="s">
        <v>590</v>
      </c>
      <c r="D800" s="215">
        <v>44986</v>
      </c>
      <c r="E800" s="192" t="s">
        <v>2962</v>
      </c>
      <c r="F800" s="192" t="s">
        <v>3</v>
      </c>
      <c r="G800" s="192">
        <v>2095862</v>
      </c>
      <c r="H800" s="68"/>
      <c r="I800" s="198" t="s">
        <v>4304</v>
      </c>
      <c r="J800" s="68"/>
      <c r="K800" s="68"/>
      <c r="L800" s="68"/>
      <c r="M800" s="68"/>
      <c r="N800" s="364"/>
      <c r="O800" s="364"/>
      <c r="P800" s="216">
        <v>0</v>
      </c>
      <c r="Q800" s="216">
        <v>3451.25</v>
      </c>
      <c r="R800" s="68" t="s">
        <v>638</v>
      </c>
      <c r="S800" s="366"/>
      <c r="T800" s="278"/>
    </row>
    <row r="801" spans="1:20" ht="51">
      <c r="A801" s="192" t="s">
        <v>541</v>
      </c>
      <c r="B801" s="68"/>
      <c r="C801" s="214" t="s">
        <v>590</v>
      </c>
      <c r="D801" s="215">
        <v>44986</v>
      </c>
      <c r="E801" s="192" t="s">
        <v>2963</v>
      </c>
      <c r="F801" s="192" t="s">
        <v>3</v>
      </c>
      <c r="G801" s="192">
        <v>2095869</v>
      </c>
      <c r="H801" s="68"/>
      <c r="I801" s="198" t="s">
        <v>4305</v>
      </c>
      <c r="J801" s="68"/>
      <c r="K801" s="68"/>
      <c r="L801" s="68"/>
      <c r="M801" s="68"/>
      <c r="N801" s="364"/>
      <c r="O801" s="364"/>
      <c r="P801" s="216">
        <v>0</v>
      </c>
      <c r="Q801" s="216">
        <v>1312.55</v>
      </c>
      <c r="R801" s="68" t="s">
        <v>638</v>
      </c>
      <c r="S801" s="366"/>
      <c r="T801" s="278"/>
    </row>
    <row r="802" spans="1:20" ht="63.75">
      <c r="A802" s="192">
        <v>597</v>
      </c>
      <c r="B802" s="68"/>
      <c r="C802" s="214" t="s">
        <v>677</v>
      </c>
      <c r="D802" s="215">
        <v>44986</v>
      </c>
      <c r="E802" s="192" t="s">
        <v>2964</v>
      </c>
      <c r="F802" s="192" t="s">
        <v>3</v>
      </c>
      <c r="G802" s="192">
        <v>2095892</v>
      </c>
      <c r="H802" s="68"/>
      <c r="I802" s="198" t="s">
        <v>4306</v>
      </c>
      <c r="J802" s="68"/>
      <c r="K802" s="68"/>
      <c r="L802" s="68"/>
      <c r="M802" s="68"/>
      <c r="N802" s="364"/>
      <c r="O802" s="364"/>
      <c r="P802" s="216">
        <v>0</v>
      </c>
      <c r="Q802" s="216">
        <v>2539.92</v>
      </c>
      <c r="R802" s="68" t="s">
        <v>638</v>
      </c>
      <c r="S802" s="366"/>
      <c r="T802" s="278"/>
    </row>
    <row r="803" spans="1:20" ht="51">
      <c r="A803" s="192">
        <v>46</v>
      </c>
      <c r="B803" s="68"/>
      <c r="C803" s="214" t="s">
        <v>1380</v>
      </c>
      <c r="D803" s="215">
        <v>44986</v>
      </c>
      <c r="E803" s="192" t="s">
        <v>2965</v>
      </c>
      <c r="F803" s="192" t="s">
        <v>3</v>
      </c>
      <c r="G803" s="192">
        <v>2095899</v>
      </c>
      <c r="H803" s="68"/>
      <c r="I803" s="198" t="s">
        <v>4307</v>
      </c>
      <c r="J803" s="68"/>
      <c r="K803" s="68"/>
      <c r="L803" s="68"/>
      <c r="M803" s="68"/>
      <c r="N803" s="364"/>
      <c r="O803" s="364"/>
      <c r="P803" s="216">
        <v>0</v>
      </c>
      <c r="Q803" s="216">
        <v>1089.0999999999999</v>
      </c>
      <c r="R803" s="68" t="s">
        <v>638</v>
      </c>
      <c r="S803" s="366"/>
      <c r="T803" s="278"/>
    </row>
    <row r="804" spans="1:20" ht="51">
      <c r="A804" s="192">
        <v>342</v>
      </c>
      <c r="B804" s="68"/>
      <c r="C804" s="214" t="s">
        <v>137</v>
      </c>
      <c r="D804" s="215">
        <v>44986</v>
      </c>
      <c r="E804" s="192" t="s">
        <v>2966</v>
      </c>
      <c r="F804" s="192" t="s">
        <v>3</v>
      </c>
      <c r="G804" s="192">
        <v>2095909</v>
      </c>
      <c r="H804" s="68"/>
      <c r="I804" s="198" t="s">
        <v>4308</v>
      </c>
      <c r="J804" s="68"/>
      <c r="K804" s="68"/>
      <c r="L804" s="68"/>
      <c r="M804" s="68"/>
      <c r="N804" s="364"/>
      <c r="O804" s="364"/>
      <c r="P804" s="216">
        <v>0</v>
      </c>
      <c r="Q804" s="216">
        <v>2741</v>
      </c>
      <c r="R804" s="68" t="s">
        <v>638</v>
      </c>
      <c r="S804" s="366"/>
      <c r="T804" s="278"/>
    </row>
    <row r="805" spans="1:20" ht="38.25">
      <c r="A805" s="192">
        <v>15</v>
      </c>
      <c r="B805" s="68"/>
      <c r="C805" s="214" t="s">
        <v>39</v>
      </c>
      <c r="D805" s="215">
        <v>44986</v>
      </c>
      <c r="E805" s="192" t="s">
        <v>2967</v>
      </c>
      <c r="F805" s="192" t="s">
        <v>3</v>
      </c>
      <c r="G805" s="192">
        <v>2095918</v>
      </c>
      <c r="H805" s="68"/>
      <c r="I805" s="198" t="s">
        <v>4309</v>
      </c>
      <c r="J805" s="68"/>
      <c r="K805" s="68"/>
      <c r="L805" s="68"/>
      <c r="M805" s="68"/>
      <c r="N805" s="364"/>
      <c r="O805" s="364"/>
      <c r="P805" s="216">
        <v>0</v>
      </c>
      <c r="Q805" s="216">
        <v>2097.7600000000002</v>
      </c>
      <c r="R805" s="68" t="s">
        <v>638</v>
      </c>
      <c r="S805" s="366"/>
      <c r="T805" s="278"/>
    </row>
    <row r="806" spans="1:20" ht="51">
      <c r="A806" s="192">
        <v>86</v>
      </c>
      <c r="B806" s="68"/>
      <c r="C806" s="214" t="s">
        <v>50</v>
      </c>
      <c r="D806" s="215">
        <v>44986</v>
      </c>
      <c r="E806" s="192" t="s">
        <v>2968</v>
      </c>
      <c r="F806" s="192" t="s">
        <v>3</v>
      </c>
      <c r="G806" s="192">
        <v>2095952</v>
      </c>
      <c r="H806" s="68"/>
      <c r="I806" s="198" t="s">
        <v>4310</v>
      </c>
      <c r="J806" s="68"/>
      <c r="K806" s="68"/>
      <c r="L806" s="68"/>
      <c r="M806" s="68"/>
      <c r="N806" s="364"/>
      <c r="O806" s="364"/>
      <c r="P806" s="216">
        <v>0</v>
      </c>
      <c r="Q806" s="216">
        <v>1755.06</v>
      </c>
      <c r="R806" s="68" t="s">
        <v>638</v>
      </c>
      <c r="S806" s="366"/>
      <c r="T806" s="278"/>
    </row>
    <row r="807" spans="1:20" ht="51">
      <c r="A807" s="192">
        <v>1201</v>
      </c>
      <c r="B807" s="68"/>
      <c r="C807" s="214" t="s">
        <v>228</v>
      </c>
      <c r="D807" s="215">
        <v>44986</v>
      </c>
      <c r="E807" s="192" t="s">
        <v>2969</v>
      </c>
      <c r="F807" s="192" t="s">
        <v>3</v>
      </c>
      <c r="G807" s="192">
        <v>2095955</v>
      </c>
      <c r="H807" s="68"/>
      <c r="I807" s="198" t="s">
        <v>4311</v>
      </c>
      <c r="J807" s="68"/>
      <c r="K807" s="68"/>
      <c r="L807" s="68"/>
      <c r="M807" s="68"/>
      <c r="N807" s="364"/>
      <c r="O807" s="364"/>
      <c r="P807" s="216">
        <v>0</v>
      </c>
      <c r="Q807" s="216">
        <v>1146.54</v>
      </c>
      <c r="R807" s="68" t="s">
        <v>638</v>
      </c>
      <c r="S807" s="366"/>
      <c r="T807" s="278"/>
    </row>
    <row r="808" spans="1:20" ht="51">
      <c r="A808" s="192">
        <v>41</v>
      </c>
      <c r="B808" s="68"/>
      <c r="C808" s="214" t="s">
        <v>44</v>
      </c>
      <c r="D808" s="215">
        <v>44986</v>
      </c>
      <c r="E808" s="192" t="s">
        <v>2970</v>
      </c>
      <c r="F808" s="192" t="s">
        <v>3</v>
      </c>
      <c r="G808" s="192">
        <v>2095980</v>
      </c>
      <c r="H808" s="68"/>
      <c r="I808" s="198" t="s">
        <v>4312</v>
      </c>
      <c r="J808" s="68"/>
      <c r="K808" s="68"/>
      <c r="L808" s="68"/>
      <c r="M808" s="68"/>
      <c r="N808" s="364"/>
      <c r="O808" s="364"/>
      <c r="P808" s="216">
        <v>0</v>
      </c>
      <c r="Q808" s="216">
        <v>485</v>
      </c>
      <c r="R808" s="68" t="s">
        <v>638</v>
      </c>
      <c r="S808" s="366"/>
      <c r="T808" s="278"/>
    </row>
    <row r="809" spans="1:20" ht="63.75">
      <c r="A809" s="192">
        <v>206</v>
      </c>
      <c r="B809" s="68"/>
      <c r="C809" s="214" t="s">
        <v>87</v>
      </c>
      <c r="D809" s="215">
        <v>44986</v>
      </c>
      <c r="E809" s="192" t="s">
        <v>2971</v>
      </c>
      <c r="F809" s="192" t="s">
        <v>3</v>
      </c>
      <c r="G809" s="192">
        <v>2095992</v>
      </c>
      <c r="H809" s="68"/>
      <c r="I809" s="198" t="s">
        <v>4313</v>
      </c>
      <c r="J809" s="68"/>
      <c r="K809" s="68"/>
      <c r="L809" s="68"/>
      <c r="M809" s="68"/>
      <c r="N809" s="364"/>
      <c r="O809" s="364"/>
      <c r="P809" s="216">
        <v>0</v>
      </c>
      <c r="Q809" s="216">
        <v>35.75</v>
      </c>
      <c r="R809" s="68" t="s">
        <v>638</v>
      </c>
      <c r="S809" s="366"/>
      <c r="T809" s="278"/>
    </row>
    <row r="810" spans="1:20" ht="63.75">
      <c r="A810" s="192">
        <v>290</v>
      </c>
      <c r="B810" s="68"/>
      <c r="C810" s="214" t="s">
        <v>118</v>
      </c>
      <c r="D810" s="215">
        <v>44986</v>
      </c>
      <c r="E810" s="192" t="s">
        <v>2972</v>
      </c>
      <c r="F810" s="192" t="s">
        <v>3</v>
      </c>
      <c r="G810" s="192">
        <v>2095792</v>
      </c>
      <c r="H810" s="68"/>
      <c r="I810" s="198" t="s">
        <v>4314</v>
      </c>
      <c r="J810" s="68"/>
      <c r="K810" s="68"/>
      <c r="L810" s="68"/>
      <c r="M810" s="68"/>
      <c r="N810" s="364"/>
      <c r="O810" s="364"/>
      <c r="P810" s="216">
        <v>0</v>
      </c>
      <c r="Q810" s="216">
        <v>666</v>
      </c>
      <c r="R810" s="68" t="s">
        <v>638</v>
      </c>
      <c r="S810" s="366"/>
      <c r="T810" s="278"/>
    </row>
    <row r="811" spans="1:20" ht="89.25">
      <c r="A811" s="192">
        <v>587</v>
      </c>
      <c r="B811" s="68"/>
      <c r="C811" s="214" t="s">
        <v>673</v>
      </c>
      <c r="D811" s="215">
        <v>44986</v>
      </c>
      <c r="E811" s="192" t="s">
        <v>2973</v>
      </c>
      <c r="F811" s="192" t="s">
        <v>3</v>
      </c>
      <c r="G811" s="192">
        <v>2095847</v>
      </c>
      <c r="H811" s="68"/>
      <c r="I811" s="198" t="s">
        <v>4315</v>
      </c>
      <c r="J811" s="68"/>
      <c r="K811" s="68"/>
      <c r="L811" s="68"/>
      <c r="M811" s="68"/>
      <c r="N811" s="364"/>
      <c r="O811" s="364"/>
      <c r="P811" s="216">
        <v>0</v>
      </c>
      <c r="Q811" s="216">
        <v>509251.78</v>
      </c>
      <c r="R811" s="68" t="s">
        <v>638</v>
      </c>
      <c r="S811" s="366"/>
      <c r="T811" s="278"/>
    </row>
    <row r="812" spans="1:20" ht="63.75">
      <c r="A812" s="192">
        <v>342</v>
      </c>
      <c r="B812" s="68"/>
      <c r="C812" s="214" t="s">
        <v>137</v>
      </c>
      <c r="D812" s="215">
        <v>44986</v>
      </c>
      <c r="E812" s="192" t="s">
        <v>2974</v>
      </c>
      <c r="F812" s="192" t="s">
        <v>3</v>
      </c>
      <c r="G812" s="192">
        <v>2095900</v>
      </c>
      <c r="H812" s="68"/>
      <c r="I812" s="198" t="s">
        <v>4316</v>
      </c>
      <c r="J812" s="68"/>
      <c r="K812" s="68"/>
      <c r="L812" s="68"/>
      <c r="M812" s="68"/>
      <c r="N812" s="364"/>
      <c r="O812" s="364"/>
      <c r="P812" s="216">
        <v>0</v>
      </c>
      <c r="Q812" s="216">
        <v>10661.34</v>
      </c>
      <c r="R812" s="68" t="s">
        <v>638</v>
      </c>
      <c r="S812" s="366"/>
      <c r="T812" s="278"/>
    </row>
    <row r="813" spans="1:20" ht="63.75">
      <c r="A813" s="192">
        <v>342</v>
      </c>
      <c r="B813" s="68"/>
      <c r="C813" s="214" t="s">
        <v>137</v>
      </c>
      <c r="D813" s="215">
        <v>44986</v>
      </c>
      <c r="E813" s="192" t="s">
        <v>2975</v>
      </c>
      <c r="F813" s="192" t="s">
        <v>3</v>
      </c>
      <c r="G813" s="192">
        <v>2095902</v>
      </c>
      <c r="H813" s="68"/>
      <c r="I813" s="198" t="s">
        <v>4317</v>
      </c>
      <c r="J813" s="68"/>
      <c r="K813" s="68"/>
      <c r="L813" s="68"/>
      <c r="M813" s="68"/>
      <c r="N813" s="364"/>
      <c r="O813" s="364"/>
      <c r="P813" s="216">
        <v>0</v>
      </c>
      <c r="Q813" s="216">
        <v>676</v>
      </c>
      <c r="R813" s="68" t="s">
        <v>638</v>
      </c>
      <c r="S813" s="366"/>
      <c r="T813" s="278"/>
    </row>
    <row r="814" spans="1:20" ht="63.75">
      <c r="A814" s="192">
        <v>342</v>
      </c>
      <c r="B814" s="68"/>
      <c r="C814" s="214" t="s">
        <v>137</v>
      </c>
      <c r="D814" s="215">
        <v>44986</v>
      </c>
      <c r="E814" s="192" t="s">
        <v>2976</v>
      </c>
      <c r="F814" s="192" t="s">
        <v>3</v>
      </c>
      <c r="G814" s="192">
        <v>2095904</v>
      </c>
      <c r="H814" s="68"/>
      <c r="I814" s="198" t="s">
        <v>4318</v>
      </c>
      <c r="J814" s="68"/>
      <c r="K814" s="68"/>
      <c r="L814" s="68"/>
      <c r="M814" s="68"/>
      <c r="N814" s="364"/>
      <c r="O814" s="364"/>
      <c r="P814" s="216">
        <v>0</v>
      </c>
      <c r="Q814" s="216">
        <v>10719</v>
      </c>
      <c r="R814" s="68" t="s">
        <v>638</v>
      </c>
      <c r="S814" s="366"/>
      <c r="T814" s="278"/>
    </row>
    <row r="815" spans="1:20" ht="51">
      <c r="A815" s="192" t="s">
        <v>541</v>
      </c>
      <c r="B815" s="68"/>
      <c r="C815" s="214" t="s">
        <v>590</v>
      </c>
      <c r="D815" s="215">
        <v>44987</v>
      </c>
      <c r="E815" s="192" t="s">
        <v>2977</v>
      </c>
      <c r="F815" s="192" t="s">
        <v>3</v>
      </c>
      <c r="G815" s="192">
        <v>2096150</v>
      </c>
      <c r="H815" s="68"/>
      <c r="I815" s="198" t="s">
        <v>4319</v>
      </c>
      <c r="J815" s="68"/>
      <c r="K815" s="68"/>
      <c r="L815" s="68"/>
      <c r="M815" s="68"/>
      <c r="N815" s="364"/>
      <c r="O815" s="364"/>
      <c r="P815" s="216">
        <v>0</v>
      </c>
      <c r="Q815" s="216">
        <v>1058.8399999999999</v>
      </c>
      <c r="R815" s="68" t="s">
        <v>638</v>
      </c>
      <c r="S815" s="366"/>
      <c r="T815" s="278"/>
    </row>
    <row r="816" spans="1:20" ht="51">
      <c r="A816" s="192">
        <v>41</v>
      </c>
      <c r="B816" s="68"/>
      <c r="C816" s="214" t="s">
        <v>44</v>
      </c>
      <c r="D816" s="215">
        <v>44987</v>
      </c>
      <c r="E816" s="192" t="s">
        <v>2978</v>
      </c>
      <c r="F816" s="192" t="s">
        <v>3</v>
      </c>
      <c r="G816" s="192">
        <v>2096155</v>
      </c>
      <c r="H816" s="68"/>
      <c r="I816" s="198" t="s">
        <v>4320</v>
      </c>
      <c r="J816" s="68"/>
      <c r="K816" s="68"/>
      <c r="L816" s="68"/>
      <c r="M816" s="68"/>
      <c r="N816" s="364"/>
      <c r="O816" s="364"/>
      <c r="P816" s="216">
        <v>0</v>
      </c>
      <c r="Q816" s="216">
        <v>65</v>
      </c>
      <c r="R816" s="68" t="s">
        <v>638</v>
      </c>
      <c r="S816" s="366"/>
      <c r="T816" s="278"/>
    </row>
    <row r="817" spans="1:20" ht="38.25">
      <c r="A817" s="192">
        <v>15</v>
      </c>
      <c r="B817" s="68"/>
      <c r="C817" s="214" t="s">
        <v>39</v>
      </c>
      <c r="D817" s="215">
        <v>44987</v>
      </c>
      <c r="E817" s="192" t="s">
        <v>2979</v>
      </c>
      <c r="F817" s="192" t="s">
        <v>3</v>
      </c>
      <c r="G817" s="192">
        <v>2096161</v>
      </c>
      <c r="H817" s="68"/>
      <c r="I817" s="198" t="s">
        <v>4321</v>
      </c>
      <c r="J817" s="68"/>
      <c r="K817" s="68"/>
      <c r="L817" s="68"/>
      <c r="M817" s="68"/>
      <c r="N817" s="364"/>
      <c r="O817" s="364"/>
      <c r="P817" s="216">
        <v>0</v>
      </c>
      <c r="Q817" s="216">
        <v>47.92</v>
      </c>
      <c r="R817" s="68" t="s">
        <v>638</v>
      </c>
      <c r="S817" s="366"/>
      <c r="T817" s="278"/>
    </row>
    <row r="818" spans="1:20" ht="38.25">
      <c r="A818" s="192">
        <v>140</v>
      </c>
      <c r="B818" s="68"/>
      <c r="C818" s="214" t="s">
        <v>1280</v>
      </c>
      <c r="D818" s="215">
        <v>44987</v>
      </c>
      <c r="E818" s="192" t="s">
        <v>2980</v>
      </c>
      <c r="F818" s="192" t="s">
        <v>3</v>
      </c>
      <c r="G818" s="192">
        <v>2096179</v>
      </c>
      <c r="H818" s="68"/>
      <c r="I818" s="198" t="s">
        <v>4322</v>
      </c>
      <c r="J818" s="68"/>
      <c r="K818" s="68"/>
      <c r="L818" s="68"/>
      <c r="M818" s="68"/>
      <c r="N818" s="364"/>
      <c r="O818" s="364"/>
      <c r="P818" s="216">
        <v>0</v>
      </c>
      <c r="Q818" s="216">
        <v>61.35</v>
      </c>
      <c r="R818" s="68" t="s">
        <v>638</v>
      </c>
      <c r="S818" s="366"/>
      <c r="T818" s="278"/>
    </row>
    <row r="819" spans="1:20" ht="38.25">
      <c r="A819" s="192">
        <v>46</v>
      </c>
      <c r="B819" s="68"/>
      <c r="C819" s="214" t="s">
        <v>1380</v>
      </c>
      <c r="D819" s="215">
        <v>44987</v>
      </c>
      <c r="E819" s="192" t="s">
        <v>2981</v>
      </c>
      <c r="F819" s="192" t="s">
        <v>3</v>
      </c>
      <c r="G819" s="192">
        <v>2096181</v>
      </c>
      <c r="H819" s="68"/>
      <c r="I819" s="198" t="s">
        <v>4323</v>
      </c>
      <c r="J819" s="68"/>
      <c r="K819" s="68"/>
      <c r="L819" s="68"/>
      <c r="M819" s="68"/>
      <c r="N819" s="364"/>
      <c r="O819" s="364"/>
      <c r="P819" s="216">
        <v>0</v>
      </c>
      <c r="Q819" s="216">
        <v>4000</v>
      </c>
      <c r="R819" s="68" t="s">
        <v>638</v>
      </c>
      <c r="S819" s="366"/>
      <c r="T819" s="278"/>
    </row>
    <row r="820" spans="1:20" ht="51">
      <c r="A820" s="192">
        <v>35</v>
      </c>
      <c r="B820" s="68"/>
      <c r="C820" s="214" t="s">
        <v>43</v>
      </c>
      <c r="D820" s="215">
        <v>44987</v>
      </c>
      <c r="E820" s="192" t="s">
        <v>2982</v>
      </c>
      <c r="F820" s="192" t="s">
        <v>3</v>
      </c>
      <c r="G820" s="192">
        <v>2096182</v>
      </c>
      <c r="H820" s="68"/>
      <c r="I820" s="198" t="s">
        <v>4324</v>
      </c>
      <c r="J820" s="68"/>
      <c r="K820" s="68"/>
      <c r="L820" s="68"/>
      <c r="M820" s="68"/>
      <c r="N820" s="364"/>
      <c r="O820" s="364"/>
      <c r="P820" s="216">
        <v>0</v>
      </c>
      <c r="Q820" s="216">
        <v>3513.93</v>
      </c>
      <c r="R820" s="68" t="s">
        <v>638</v>
      </c>
      <c r="S820" s="366"/>
      <c r="T820" s="278"/>
    </row>
    <row r="821" spans="1:20" ht="38.25">
      <c r="A821" s="192">
        <v>46</v>
      </c>
      <c r="B821" s="68"/>
      <c r="C821" s="214" t="s">
        <v>1380</v>
      </c>
      <c r="D821" s="215">
        <v>44987</v>
      </c>
      <c r="E821" s="192" t="s">
        <v>2983</v>
      </c>
      <c r="F821" s="192" t="s">
        <v>3</v>
      </c>
      <c r="G821" s="192">
        <v>2096195</v>
      </c>
      <c r="H821" s="68"/>
      <c r="I821" s="198" t="s">
        <v>4325</v>
      </c>
      <c r="J821" s="68"/>
      <c r="K821" s="68"/>
      <c r="L821" s="68"/>
      <c r="M821" s="68"/>
      <c r="N821" s="364"/>
      <c r="O821" s="364"/>
      <c r="P821" s="216">
        <v>0</v>
      </c>
      <c r="Q821" s="216">
        <v>3194.68</v>
      </c>
      <c r="R821" s="68" t="s">
        <v>638</v>
      </c>
      <c r="S821" s="366"/>
      <c r="T821" s="278"/>
    </row>
    <row r="822" spans="1:20" ht="51">
      <c r="A822" s="192">
        <v>46</v>
      </c>
      <c r="B822" s="68"/>
      <c r="C822" s="214" t="s">
        <v>1380</v>
      </c>
      <c r="D822" s="215">
        <v>44987</v>
      </c>
      <c r="E822" s="192" t="s">
        <v>2984</v>
      </c>
      <c r="F822" s="192" t="s">
        <v>3</v>
      </c>
      <c r="G822" s="192">
        <v>2096203</v>
      </c>
      <c r="H822" s="68"/>
      <c r="I822" s="198" t="s">
        <v>4326</v>
      </c>
      <c r="J822" s="68"/>
      <c r="K822" s="68"/>
      <c r="L822" s="68"/>
      <c r="M822" s="68"/>
      <c r="N822" s="364"/>
      <c r="O822" s="364"/>
      <c r="P822" s="216">
        <v>0</v>
      </c>
      <c r="Q822" s="216">
        <v>1670</v>
      </c>
      <c r="R822" s="68" t="s">
        <v>638</v>
      </c>
      <c r="S822" s="366"/>
      <c r="T822" s="278"/>
    </row>
    <row r="823" spans="1:20" ht="51">
      <c r="A823" s="192">
        <v>10</v>
      </c>
      <c r="B823" s="68"/>
      <c r="C823" s="214" t="s">
        <v>38</v>
      </c>
      <c r="D823" s="215">
        <v>44987</v>
      </c>
      <c r="E823" s="192" t="s">
        <v>2985</v>
      </c>
      <c r="F823" s="192" t="s">
        <v>3</v>
      </c>
      <c r="G823" s="192">
        <v>2096205</v>
      </c>
      <c r="H823" s="68"/>
      <c r="I823" s="198" t="s">
        <v>4327</v>
      </c>
      <c r="J823" s="68"/>
      <c r="K823" s="68"/>
      <c r="L823" s="68"/>
      <c r="M823" s="68"/>
      <c r="N823" s="364"/>
      <c r="O823" s="364"/>
      <c r="P823" s="216">
        <v>0</v>
      </c>
      <c r="Q823" s="216">
        <v>204.85</v>
      </c>
      <c r="R823" s="68" t="s">
        <v>638</v>
      </c>
      <c r="S823" s="366"/>
      <c r="T823" s="278"/>
    </row>
    <row r="824" spans="1:20" ht="51">
      <c r="A824" s="192">
        <v>133</v>
      </c>
      <c r="B824" s="68"/>
      <c r="C824" s="214" t="s">
        <v>60</v>
      </c>
      <c r="D824" s="215">
        <v>44987</v>
      </c>
      <c r="E824" s="192" t="s">
        <v>2986</v>
      </c>
      <c r="F824" s="192" t="s">
        <v>3</v>
      </c>
      <c r="G824" s="192">
        <v>2096208</v>
      </c>
      <c r="H824" s="68"/>
      <c r="I824" s="198" t="s">
        <v>4328</v>
      </c>
      <c r="J824" s="68"/>
      <c r="K824" s="68"/>
      <c r="L824" s="68"/>
      <c r="M824" s="68"/>
      <c r="N824" s="364"/>
      <c r="O824" s="364"/>
      <c r="P824" s="216">
        <v>0</v>
      </c>
      <c r="Q824" s="216">
        <v>5010</v>
      </c>
      <c r="R824" s="68" t="s">
        <v>638</v>
      </c>
      <c r="S824" s="366"/>
      <c r="T824" s="278"/>
    </row>
    <row r="825" spans="1:20" ht="51">
      <c r="A825" s="192" t="s">
        <v>541</v>
      </c>
      <c r="B825" s="68"/>
      <c r="C825" s="214" t="s">
        <v>590</v>
      </c>
      <c r="D825" s="215">
        <v>44987</v>
      </c>
      <c r="E825" s="192" t="s">
        <v>2987</v>
      </c>
      <c r="F825" s="192" t="s">
        <v>3</v>
      </c>
      <c r="G825" s="192">
        <v>2096249</v>
      </c>
      <c r="H825" s="68"/>
      <c r="I825" s="198" t="s">
        <v>4329</v>
      </c>
      <c r="J825" s="68"/>
      <c r="K825" s="68"/>
      <c r="L825" s="68"/>
      <c r="M825" s="68"/>
      <c r="N825" s="364"/>
      <c r="O825" s="364"/>
      <c r="P825" s="216">
        <v>0</v>
      </c>
      <c r="Q825" s="216">
        <v>801.47</v>
      </c>
      <c r="R825" s="68" t="s">
        <v>638</v>
      </c>
      <c r="S825" s="366"/>
      <c r="T825" s="278"/>
    </row>
    <row r="826" spans="1:20" ht="38.25">
      <c r="A826" s="192">
        <v>46</v>
      </c>
      <c r="B826" s="68"/>
      <c r="C826" s="214" t="s">
        <v>1380</v>
      </c>
      <c r="D826" s="215">
        <v>44987</v>
      </c>
      <c r="E826" s="192" t="s">
        <v>2988</v>
      </c>
      <c r="F826" s="192" t="s">
        <v>3</v>
      </c>
      <c r="G826" s="192">
        <v>2096260</v>
      </c>
      <c r="H826" s="68"/>
      <c r="I826" s="198" t="s">
        <v>4330</v>
      </c>
      <c r="J826" s="68"/>
      <c r="K826" s="68"/>
      <c r="L826" s="68"/>
      <c r="M826" s="68"/>
      <c r="N826" s="364"/>
      <c r="O826" s="364"/>
      <c r="P826" s="216">
        <v>0</v>
      </c>
      <c r="Q826" s="216">
        <v>5000</v>
      </c>
      <c r="R826" s="68" t="s">
        <v>638</v>
      </c>
      <c r="S826" s="366"/>
      <c r="T826" s="278"/>
    </row>
    <row r="827" spans="1:20" ht="63.75">
      <c r="A827" s="192">
        <v>46</v>
      </c>
      <c r="B827" s="68"/>
      <c r="C827" s="214" t="s">
        <v>1380</v>
      </c>
      <c r="D827" s="215">
        <v>44987</v>
      </c>
      <c r="E827" s="192" t="s">
        <v>2989</v>
      </c>
      <c r="F827" s="192" t="s">
        <v>3</v>
      </c>
      <c r="G827" s="192">
        <v>2096265</v>
      </c>
      <c r="H827" s="68"/>
      <c r="I827" s="198" t="s">
        <v>4331</v>
      </c>
      <c r="J827" s="68"/>
      <c r="K827" s="68"/>
      <c r="L827" s="68"/>
      <c r="M827" s="68"/>
      <c r="N827" s="364"/>
      <c r="O827" s="364"/>
      <c r="P827" s="216">
        <v>0</v>
      </c>
      <c r="Q827" s="216">
        <v>10000</v>
      </c>
      <c r="R827" s="68" t="s">
        <v>638</v>
      </c>
      <c r="S827" s="366"/>
      <c r="T827" s="278"/>
    </row>
    <row r="828" spans="1:20" ht="51">
      <c r="A828" s="192">
        <v>290</v>
      </c>
      <c r="B828" s="68"/>
      <c r="C828" s="214" t="s">
        <v>118</v>
      </c>
      <c r="D828" s="215">
        <v>44987</v>
      </c>
      <c r="E828" s="192" t="s">
        <v>2990</v>
      </c>
      <c r="F828" s="192" t="s">
        <v>3</v>
      </c>
      <c r="G828" s="192">
        <v>2096280</v>
      </c>
      <c r="H828" s="68"/>
      <c r="I828" s="198" t="s">
        <v>4332</v>
      </c>
      <c r="J828" s="68"/>
      <c r="K828" s="68"/>
      <c r="L828" s="68"/>
      <c r="M828" s="68"/>
      <c r="N828" s="364"/>
      <c r="O828" s="364"/>
      <c r="P828" s="216">
        <v>0</v>
      </c>
      <c r="Q828" s="216">
        <v>1191.04</v>
      </c>
      <c r="R828" s="68" t="s">
        <v>638</v>
      </c>
      <c r="S828" s="366"/>
      <c r="T828" s="278"/>
    </row>
    <row r="829" spans="1:20" ht="51">
      <c r="A829" s="192" t="s">
        <v>541</v>
      </c>
      <c r="B829" s="68"/>
      <c r="C829" s="214" t="s">
        <v>590</v>
      </c>
      <c r="D829" s="215">
        <v>44987</v>
      </c>
      <c r="E829" s="192" t="s">
        <v>2991</v>
      </c>
      <c r="F829" s="192" t="s">
        <v>3</v>
      </c>
      <c r="G829" s="192">
        <v>2096290</v>
      </c>
      <c r="H829" s="68"/>
      <c r="I829" s="198" t="s">
        <v>4333</v>
      </c>
      <c r="J829" s="68"/>
      <c r="K829" s="68"/>
      <c r="L829" s="68"/>
      <c r="M829" s="68"/>
      <c r="N829" s="364"/>
      <c r="O829" s="364"/>
      <c r="P829" s="216">
        <v>0</v>
      </c>
      <c r="Q829" s="216">
        <v>18710.32</v>
      </c>
      <c r="R829" s="68" t="s">
        <v>638</v>
      </c>
      <c r="S829" s="366"/>
      <c r="T829" s="278"/>
    </row>
    <row r="830" spans="1:20" ht="51">
      <c r="A830" s="192">
        <v>601</v>
      </c>
      <c r="B830" s="68"/>
      <c r="C830" s="214" t="s">
        <v>1556</v>
      </c>
      <c r="D830" s="215">
        <v>44987</v>
      </c>
      <c r="E830" s="192" t="s">
        <v>2992</v>
      </c>
      <c r="F830" s="192" t="s">
        <v>3</v>
      </c>
      <c r="G830" s="192">
        <v>2096291</v>
      </c>
      <c r="H830" s="68"/>
      <c r="I830" s="198" t="s">
        <v>4334</v>
      </c>
      <c r="J830" s="68"/>
      <c r="K830" s="68"/>
      <c r="L830" s="68"/>
      <c r="M830" s="68"/>
      <c r="N830" s="364"/>
      <c r="O830" s="364"/>
      <c r="P830" s="216">
        <v>0</v>
      </c>
      <c r="Q830" s="216">
        <v>15624.6</v>
      </c>
      <c r="R830" s="68" t="s">
        <v>638</v>
      </c>
      <c r="S830" s="366"/>
      <c r="T830" s="278"/>
    </row>
    <row r="831" spans="1:20" ht="51">
      <c r="A831" s="192" t="s">
        <v>541</v>
      </c>
      <c r="B831" s="68"/>
      <c r="C831" s="214" t="s">
        <v>590</v>
      </c>
      <c r="D831" s="215">
        <v>44987</v>
      </c>
      <c r="E831" s="192" t="s">
        <v>2993</v>
      </c>
      <c r="F831" s="192" t="s">
        <v>3</v>
      </c>
      <c r="G831" s="192">
        <v>2096295</v>
      </c>
      <c r="H831" s="68"/>
      <c r="I831" s="198" t="s">
        <v>4335</v>
      </c>
      <c r="J831" s="68"/>
      <c r="K831" s="68"/>
      <c r="L831" s="68"/>
      <c r="M831" s="68"/>
      <c r="N831" s="364"/>
      <c r="O831" s="364"/>
      <c r="P831" s="216">
        <v>0</v>
      </c>
      <c r="Q831" s="216">
        <v>363.9</v>
      </c>
      <c r="R831" s="68" t="s">
        <v>638</v>
      </c>
      <c r="S831" s="366"/>
      <c r="T831" s="278"/>
    </row>
    <row r="832" spans="1:20" ht="51">
      <c r="A832" s="192" t="s">
        <v>541</v>
      </c>
      <c r="B832" s="68"/>
      <c r="C832" s="214" t="s">
        <v>590</v>
      </c>
      <c r="D832" s="215">
        <v>44987</v>
      </c>
      <c r="E832" s="192" t="s">
        <v>2994</v>
      </c>
      <c r="F832" s="192" t="s">
        <v>3</v>
      </c>
      <c r="G832" s="192">
        <v>2096299</v>
      </c>
      <c r="H832" s="68"/>
      <c r="I832" s="198" t="s">
        <v>4336</v>
      </c>
      <c r="J832" s="68"/>
      <c r="K832" s="68"/>
      <c r="L832" s="68"/>
      <c r="M832" s="68"/>
      <c r="N832" s="364"/>
      <c r="O832" s="364"/>
      <c r="P832" s="216">
        <v>0</v>
      </c>
      <c r="Q832" s="216">
        <v>3116.18</v>
      </c>
      <c r="R832" s="68" t="s">
        <v>638</v>
      </c>
      <c r="S832" s="366"/>
      <c r="T832" s="278"/>
    </row>
    <row r="833" spans="1:20" ht="51">
      <c r="A833" s="192" t="s">
        <v>541</v>
      </c>
      <c r="B833" s="68"/>
      <c r="C833" s="214" t="s">
        <v>590</v>
      </c>
      <c r="D833" s="215">
        <v>44987</v>
      </c>
      <c r="E833" s="192" t="s">
        <v>2995</v>
      </c>
      <c r="F833" s="192" t="s">
        <v>3</v>
      </c>
      <c r="G833" s="192">
        <v>2096313</v>
      </c>
      <c r="H833" s="68"/>
      <c r="I833" s="198" t="s">
        <v>4337</v>
      </c>
      <c r="J833" s="68"/>
      <c r="K833" s="68"/>
      <c r="L833" s="68"/>
      <c r="M833" s="68"/>
      <c r="N833" s="364"/>
      <c r="O833" s="364"/>
      <c r="P833" s="216">
        <v>0</v>
      </c>
      <c r="Q833" s="216">
        <v>761</v>
      </c>
      <c r="R833" s="68" t="s">
        <v>638</v>
      </c>
      <c r="S833" s="366"/>
      <c r="T833" s="278"/>
    </row>
    <row r="834" spans="1:20" ht="51">
      <c r="A834" s="192" t="s">
        <v>541</v>
      </c>
      <c r="B834" s="68"/>
      <c r="C834" s="214" t="s">
        <v>590</v>
      </c>
      <c r="D834" s="215">
        <v>44987</v>
      </c>
      <c r="E834" s="192" t="s">
        <v>2996</v>
      </c>
      <c r="F834" s="192" t="s">
        <v>3</v>
      </c>
      <c r="G834" s="192">
        <v>2096321</v>
      </c>
      <c r="H834" s="68"/>
      <c r="I834" s="198" t="s">
        <v>4338</v>
      </c>
      <c r="J834" s="68"/>
      <c r="K834" s="68"/>
      <c r="L834" s="68"/>
      <c r="M834" s="68"/>
      <c r="N834" s="364"/>
      <c r="O834" s="364"/>
      <c r="P834" s="216">
        <v>0</v>
      </c>
      <c r="Q834" s="216">
        <v>10833.66</v>
      </c>
      <c r="R834" s="68" t="s">
        <v>638</v>
      </c>
      <c r="S834" s="366"/>
      <c r="T834" s="278"/>
    </row>
    <row r="835" spans="1:20" ht="63.75">
      <c r="A835" s="192">
        <v>46</v>
      </c>
      <c r="B835" s="68"/>
      <c r="C835" s="214" t="s">
        <v>1380</v>
      </c>
      <c r="D835" s="215">
        <v>44987</v>
      </c>
      <c r="E835" s="192" t="s">
        <v>2997</v>
      </c>
      <c r="F835" s="192" t="s">
        <v>3</v>
      </c>
      <c r="G835" s="192">
        <v>2096326</v>
      </c>
      <c r="H835" s="68"/>
      <c r="I835" s="198" t="s">
        <v>4339</v>
      </c>
      <c r="J835" s="68"/>
      <c r="K835" s="68"/>
      <c r="L835" s="68"/>
      <c r="M835" s="68"/>
      <c r="N835" s="364"/>
      <c r="O835" s="364"/>
      <c r="P835" s="216">
        <v>0</v>
      </c>
      <c r="Q835" s="216">
        <v>1000</v>
      </c>
      <c r="R835" s="68" t="s">
        <v>638</v>
      </c>
      <c r="S835" s="366"/>
      <c r="T835" s="278"/>
    </row>
    <row r="836" spans="1:20" ht="51">
      <c r="A836" s="192">
        <v>46</v>
      </c>
      <c r="B836" s="68"/>
      <c r="C836" s="214" t="s">
        <v>1380</v>
      </c>
      <c r="D836" s="215">
        <v>44987</v>
      </c>
      <c r="E836" s="192" t="s">
        <v>2998</v>
      </c>
      <c r="F836" s="192" t="s">
        <v>3</v>
      </c>
      <c r="G836" s="192">
        <v>2096330</v>
      </c>
      <c r="H836" s="68"/>
      <c r="I836" s="198" t="s">
        <v>4340</v>
      </c>
      <c r="J836" s="68"/>
      <c r="K836" s="68"/>
      <c r="L836" s="68"/>
      <c r="M836" s="68"/>
      <c r="N836" s="364"/>
      <c r="O836" s="364"/>
      <c r="P836" s="216">
        <v>0</v>
      </c>
      <c r="Q836" s="216">
        <v>840</v>
      </c>
      <c r="R836" s="68" t="s">
        <v>638</v>
      </c>
      <c r="S836" s="366"/>
      <c r="T836" s="278"/>
    </row>
    <row r="837" spans="1:20" ht="51">
      <c r="A837" s="192">
        <v>25</v>
      </c>
      <c r="B837" s="68"/>
      <c r="C837" s="214" t="s">
        <v>42</v>
      </c>
      <c r="D837" s="215">
        <v>44987</v>
      </c>
      <c r="E837" s="192" t="s">
        <v>2999</v>
      </c>
      <c r="F837" s="192" t="s">
        <v>3</v>
      </c>
      <c r="G837" s="192">
        <v>2096333</v>
      </c>
      <c r="H837" s="68"/>
      <c r="I837" s="198" t="s">
        <v>4341</v>
      </c>
      <c r="J837" s="68"/>
      <c r="K837" s="68"/>
      <c r="L837" s="68"/>
      <c r="M837" s="68"/>
      <c r="N837" s="364"/>
      <c r="O837" s="364"/>
      <c r="P837" s="216">
        <v>0</v>
      </c>
      <c r="Q837" s="216">
        <v>113</v>
      </c>
      <c r="R837" s="68" t="s">
        <v>638</v>
      </c>
      <c r="S837" s="366"/>
      <c r="T837" s="278"/>
    </row>
    <row r="838" spans="1:20" ht="51">
      <c r="A838" s="192">
        <v>266</v>
      </c>
      <c r="B838" s="68"/>
      <c r="C838" s="214" t="s">
        <v>1269</v>
      </c>
      <c r="D838" s="215">
        <v>44987</v>
      </c>
      <c r="E838" s="192" t="s">
        <v>3000</v>
      </c>
      <c r="F838" s="192" t="s">
        <v>3</v>
      </c>
      <c r="G838" s="192">
        <v>2096340</v>
      </c>
      <c r="H838" s="68"/>
      <c r="I838" s="198" t="s">
        <v>4342</v>
      </c>
      <c r="J838" s="68"/>
      <c r="K838" s="68"/>
      <c r="L838" s="68"/>
      <c r="M838" s="68"/>
      <c r="N838" s="364"/>
      <c r="O838" s="364"/>
      <c r="P838" s="216">
        <v>0</v>
      </c>
      <c r="Q838" s="216">
        <v>929.95</v>
      </c>
      <c r="R838" s="68" t="s">
        <v>638</v>
      </c>
      <c r="S838" s="366"/>
      <c r="T838" s="278"/>
    </row>
    <row r="839" spans="1:20" ht="51">
      <c r="A839" s="192">
        <v>46</v>
      </c>
      <c r="B839" s="68"/>
      <c r="C839" s="214" t="s">
        <v>1380</v>
      </c>
      <c r="D839" s="215">
        <v>44987</v>
      </c>
      <c r="E839" s="192" t="s">
        <v>3001</v>
      </c>
      <c r="F839" s="192" t="s">
        <v>3</v>
      </c>
      <c r="G839" s="192">
        <v>2096351</v>
      </c>
      <c r="H839" s="68"/>
      <c r="I839" s="198" t="s">
        <v>4343</v>
      </c>
      <c r="J839" s="68"/>
      <c r="K839" s="68"/>
      <c r="L839" s="68"/>
      <c r="M839" s="68"/>
      <c r="N839" s="364"/>
      <c r="O839" s="364"/>
      <c r="P839" s="216">
        <v>0</v>
      </c>
      <c r="Q839" s="216">
        <v>1440.72</v>
      </c>
      <c r="R839" s="68" t="s">
        <v>638</v>
      </c>
      <c r="S839" s="366"/>
      <c r="T839" s="278"/>
    </row>
    <row r="840" spans="1:20" ht="51">
      <c r="A840" s="192">
        <v>650</v>
      </c>
      <c r="B840" s="68"/>
      <c r="C840" s="214" t="s">
        <v>175</v>
      </c>
      <c r="D840" s="215">
        <v>44987</v>
      </c>
      <c r="E840" s="192" t="s">
        <v>3002</v>
      </c>
      <c r="F840" s="192" t="s">
        <v>3</v>
      </c>
      <c r="G840" s="192">
        <v>2096364</v>
      </c>
      <c r="H840" s="68"/>
      <c r="I840" s="198" t="s">
        <v>4344</v>
      </c>
      <c r="J840" s="68"/>
      <c r="K840" s="68"/>
      <c r="L840" s="68"/>
      <c r="M840" s="68"/>
      <c r="N840" s="364"/>
      <c r="O840" s="364"/>
      <c r="P840" s="216">
        <v>0</v>
      </c>
      <c r="Q840" s="216">
        <v>7</v>
      </c>
      <c r="R840" s="68" t="s">
        <v>638</v>
      </c>
      <c r="S840" s="366"/>
      <c r="T840" s="278"/>
    </row>
    <row r="841" spans="1:20" ht="51">
      <c r="A841" s="192">
        <v>155</v>
      </c>
      <c r="B841" s="68"/>
      <c r="C841" s="214" t="s">
        <v>75</v>
      </c>
      <c r="D841" s="215">
        <v>44987</v>
      </c>
      <c r="E841" s="192" t="s">
        <v>3003</v>
      </c>
      <c r="F841" s="192" t="s">
        <v>3</v>
      </c>
      <c r="G841" s="192">
        <v>2096175</v>
      </c>
      <c r="H841" s="68"/>
      <c r="I841" s="198" t="s">
        <v>4345</v>
      </c>
      <c r="J841" s="68"/>
      <c r="K841" s="68"/>
      <c r="L841" s="68"/>
      <c r="M841" s="68"/>
      <c r="N841" s="364"/>
      <c r="O841" s="364"/>
      <c r="P841" s="216">
        <v>0</v>
      </c>
      <c r="Q841" s="216">
        <v>2100</v>
      </c>
      <c r="R841" s="68" t="s">
        <v>638</v>
      </c>
      <c r="S841" s="366"/>
      <c r="T841" s="278"/>
    </row>
    <row r="842" spans="1:20" ht="51">
      <c r="A842" s="192" t="s">
        <v>541</v>
      </c>
      <c r="B842" s="68"/>
      <c r="C842" s="214" t="s">
        <v>590</v>
      </c>
      <c r="D842" s="215">
        <v>44987</v>
      </c>
      <c r="E842" s="192" t="s">
        <v>3004</v>
      </c>
      <c r="F842" s="192" t="s">
        <v>3</v>
      </c>
      <c r="G842" s="192">
        <v>2096222</v>
      </c>
      <c r="H842" s="68"/>
      <c r="I842" s="198" t="s">
        <v>4346</v>
      </c>
      <c r="J842" s="68"/>
      <c r="K842" s="68"/>
      <c r="L842" s="68"/>
      <c r="M842" s="68"/>
      <c r="N842" s="364"/>
      <c r="O842" s="364"/>
      <c r="P842" s="216">
        <v>0</v>
      </c>
      <c r="Q842" s="216">
        <v>1337.33</v>
      </c>
      <c r="R842" s="68" t="s">
        <v>638</v>
      </c>
      <c r="S842" s="366"/>
      <c r="T842" s="278"/>
    </row>
    <row r="843" spans="1:20" ht="51">
      <c r="A843" s="192">
        <v>15</v>
      </c>
      <c r="B843" s="68"/>
      <c r="C843" s="214" t="s">
        <v>39</v>
      </c>
      <c r="D843" s="215">
        <v>44988</v>
      </c>
      <c r="E843" s="192" t="s">
        <v>3005</v>
      </c>
      <c r="F843" s="192" t="s">
        <v>3</v>
      </c>
      <c r="G843" s="192">
        <v>2096527</v>
      </c>
      <c r="H843" s="68"/>
      <c r="I843" s="198" t="s">
        <v>4347</v>
      </c>
      <c r="J843" s="68"/>
      <c r="K843" s="68"/>
      <c r="L843" s="68"/>
      <c r="M843" s="68"/>
      <c r="N843" s="364"/>
      <c r="O843" s="364"/>
      <c r="P843" s="216">
        <v>0</v>
      </c>
      <c r="Q843" s="216">
        <v>289.32</v>
      </c>
      <c r="R843" s="68" t="s">
        <v>638</v>
      </c>
      <c r="S843" s="366"/>
      <c r="T843" s="278"/>
    </row>
    <row r="844" spans="1:20" ht="63.75">
      <c r="A844" s="192">
        <v>590</v>
      </c>
      <c r="B844" s="68"/>
      <c r="C844" s="214" t="s">
        <v>1287</v>
      </c>
      <c r="D844" s="215">
        <v>44988</v>
      </c>
      <c r="E844" s="192" t="s">
        <v>3006</v>
      </c>
      <c r="F844" s="192" t="s">
        <v>3</v>
      </c>
      <c r="G844" s="192">
        <v>2096542</v>
      </c>
      <c r="H844" s="68"/>
      <c r="I844" s="198" t="s">
        <v>4348</v>
      </c>
      <c r="J844" s="68"/>
      <c r="K844" s="68"/>
      <c r="L844" s="68"/>
      <c r="M844" s="68"/>
      <c r="N844" s="364"/>
      <c r="O844" s="364"/>
      <c r="P844" s="216">
        <v>0</v>
      </c>
      <c r="Q844" s="216">
        <v>32.799999999999997</v>
      </c>
      <c r="R844" s="68" t="s">
        <v>638</v>
      </c>
      <c r="S844" s="366"/>
      <c r="T844" s="278"/>
    </row>
    <row r="845" spans="1:20" ht="51">
      <c r="A845" s="192">
        <v>46</v>
      </c>
      <c r="B845" s="68"/>
      <c r="C845" s="214" t="s">
        <v>1380</v>
      </c>
      <c r="D845" s="215">
        <v>44988</v>
      </c>
      <c r="E845" s="192" t="s">
        <v>3007</v>
      </c>
      <c r="F845" s="192" t="s">
        <v>3</v>
      </c>
      <c r="G845" s="192">
        <v>2096543</v>
      </c>
      <c r="H845" s="68"/>
      <c r="I845" s="198" t="s">
        <v>4349</v>
      </c>
      <c r="J845" s="68"/>
      <c r="K845" s="68"/>
      <c r="L845" s="68"/>
      <c r="M845" s="68"/>
      <c r="N845" s="364"/>
      <c r="O845" s="364"/>
      <c r="P845" s="216">
        <v>0</v>
      </c>
      <c r="Q845" s="216">
        <v>946.12</v>
      </c>
      <c r="R845" s="68" t="s">
        <v>638</v>
      </c>
      <c r="S845" s="366"/>
      <c r="T845" s="278"/>
    </row>
    <row r="846" spans="1:20" ht="63.75">
      <c r="A846" s="192">
        <v>902</v>
      </c>
      <c r="B846" s="68"/>
      <c r="C846" s="214" t="s">
        <v>191</v>
      </c>
      <c r="D846" s="215">
        <v>44988</v>
      </c>
      <c r="E846" s="192" t="s">
        <v>3008</v>
      </c>
      <c r="F846" s="192" t="s">
        <v>3</v>
      </c>
      <c r="G846" s="192">
        <v>2096561</v>
      </c>
      <c r="H846" s="68"/>
      <c r="I846" s="198" t="s">
        <v>4350</v>
      </c>
      <c r="J846" s="68"/>
      <c r="K846" s="68"/>
      <c r="L846" s="68"/>
      <c r="M846" s="68"/>
      <c r="N846" s="364"/>
      <c r="O846" s="364"/>
      <c r="P846" s="216">
        <v>0</v>
      </c>
      <c r="Q846" s="216">
        <v>900</v>
      </c>
      <c r="R846" s="68" t="s">
        <v>638</v>
      </c>
      <c r="S846" s="366"/>
      <c r="T846" s="278"/>
    </row>
    <row r="847" spans="1:20" ht="51">
      <c r="A847" s="192">
        <v>35</v>
      </c>
      <c r="B847" s="68"/>
      <c r="C847" s="214" t="s">
        <v>43</v>
      </c>
      <c r="D847" s="215">
        <v>44988</v>
      </c>
      <c r="E847" s="192" t="s">
        <v>3009</v>
      </c>
      <c r="F847" s="192" t="s">
        <v>3</v>
      </c>
      <c r="G847" s="192">
        <v>2096568</v>
      </c>
      <c r="H847" s="68"/>
      <c r="I847" s="198" t="s">
        <v>2660</v>
      </c>
      <c r="J847" s="68"/>
      <c r="K847" s="68"/>
      <c r="L847" s="68"/>
      <c r="M847" s="68"/>
      <c r="N847" s="364"/>
      <c r="O847" s="364"/>
      <c r="P847" s="216">
        <v>0</v>
      </c>
      <c r="Q847" s="216">
        <v>2945</v>
      </c>
      <c r="R847" s="68" t="s">
        <v>638</v>
      </c>
      <c r="S847" s="366"/>
      <c r="T847" s="278"/>
    </row>
    <row r="848" spans="1:20" ht="51">
      <c r="A848" s="192" t="s">
        <v>541</v>
      </c>
      <c r="B848" s="68"/>
      <c r="C848" s="214" t="s">
        <v>590</v>
      </c>
      <c r="D848" s="215">
        <v>44988</v>
      </c>
      <c r="E848" s="192" t="s">
        <v>3010</v>
      </c>
      <c r="F848" s="192" t="s">
        <v>3</v>
      </c>
      <c r="G848" s="192">
        <v>2096594</v>
      </c>
      <c r="H848" s="68"/>
      <c r="I848" s="198" t="s">
        <v>1584</v>
      </c>
      <c r="J848" s="68"/>
      <c r="K848" s="68"/>
      <c r="L848" s="68"/>
      <c r="M848" s="68"/>
      <c r="N848" s="364"/>
      <c r="O848" s="364"/>
      <c r="P848" s="216">
        <v>0</v>
      </c>
      <c r="Q848" s="216">
        <v>6200</v>
      </c>
      <c r="R848" s="68" t="s">
        <v>638</v>
      </c>
      <c r="S848" s="366"/>
      <c r="T848" s="278"/>
    </row>
    <row r="849" spans="1:20" ht="51">
      <c r="A849" s="192" t="s">
        <v>541</v>
      </c>
      <c r="B849" s="68"/>
      <c r="C849" s="214" t="s">
        <v>590</v>
      </c>
      <c r="D849" s="215">
        <v>44988</v>
      </c>
      <c r="E849" s="192" t="s">
        <v>3011</v>
      </c>
      <c r="F849" s="192" t="s">
        <v>3</v>
      </c>
      <c r="G849" s="192">
        <v>2096602</v>
      </c>
      <c r="H849" s="68"/>
      <c r="I849" s="198" t="s">
        <v>1916</v>
      </c>
      <c r="J849" s="68"/>
      <c r="K849" s="68"/>
      <c r="L849" s="68"/>
      <c r="M849" s="68"/>
      <c r="N849" s="364"/>
      <c r="O849" s="364"/>
      <c r="P849" s="216">
        <v>0</v>
      </c>
      <c r="Q849" s="216">
        <v>4310</v>
      </c>
      <c r="R849" s="68" t="s">
        <v>638</v>
      </c>
      <c r="S849" s="366"/>
      <c r="T849" s="278"/>
    </row>
    <row r="850" spans="1:20" ht="51">
      <c r="A850" s="192">
        <v>46</v>
      </c>
      <c r="B850" s="68"/>
      <c r="C850" s="214" t="s">
        <v>1380</v>
      </c>
      <c r="D850" s="215">
        <v>44988</v>
      </c>
      <c r="E850" s="192" t="s">
        <v>3012</v>
      </c>
      <c r="F850" s="192" t="s">
        <v>3</v>
      </c>
      <c r="G850" s="192">
        <v>2096622</v>
      </c>
      <c r="H850" s="68"/>
      <c r="I850" s="198" t="s">
        <v>4351</v>
      </c>
      <c r="J850" s="68"/>
      <c r="K850" s="68"/>
      <c r="L850" s="68"/>
      <c r="M850" s="68"/>
      <c r="N850" s="364"/>
      <c r="O850" s="364"/>
      <c r="P850" s="216">
        <v>0</v>
      </c>
      <c r="Q850" s="216">
        <v>5000</v>
      </c>
      <c r="R850" s="68" t="s">
        <v>638</v>
      </c>
      <c r="S850" s="366"/>
      <c r="T850" s="278"/>
    </row>
    <row r="851" spans="1:20" ht="51">
      <c r="A851" s="192">
        <v>46</v>
      </c>
      <c r="B851" s="68"/>
      <c r="C851" s="214" t="s">
        <v>1380</v>
      </c>
      <c r="D851" s="215">
        <v>44988</v>
      </c>
      <c r="E851" s="192" t="s">
        <v>3013</v>
      </c>
      <c r="F851" s="192" t="s">
        <v>3</v>
      </c>
      <c r="G851" s="192">
        <v>2096623</v>
      </c>
      <c r="H851" s="68"/>
      <c r="I851" s="198" t="s">
        <v>4352</v>
      </c>
      <c r="J851" s="68"/>
      <c r="K851" s="68"/>
      <c r="L851" s="68"/>
      <c r="M851" s="68"/>
      <c r="N851" s="364"/>
      <c r="O851" s="364"/>
      <c r="P851" s="216">
        <v>0</v>
      </c>
      <c r="Q851" s="216">
        <v>500</v>
      </c>
      <c r="R851" s="68" t="s">
        <v>638</v>
      </c>
      <c r="S851" s="366"/>
      <c r="T851" s="278"/>
    </row>
    <row r="852" spans="1:20" ht="51">
      <c r="A852" s="192" t="s">
        <v>541</v>
      </c>
      <c r="B852" s="68"/>
      <c r="C852" s="214" t="s">
        <v>590</v>
      </c>
      <c r="D852" s="215">
        <v>44988</v>
      </c>
      <c r="E852" s="192" t="s">
        <v>3014</v>
      </c>
      <c r="F852" s="192" t="s">
        <v>3</v>
      </c>
      <c r="G852" s="192">
        <v>2096625</v>
      </c>
      <c r="H852" s="68"/>
      <c r="I852" s="198" t="s">
        <v>4353</v>
      </c>
      <c r="J852" s="68"/>
      <c r="K852" s="68"/>
      <c r="L852" s="68"/>
      <c r="M852" s="68"/>
      <c r="N852" s="364"/>
      <c r="O852" s="364"/>
      <c r="P852" s="216">
        <v>0</v>
      </c>
      <c r="Q852" s="216">
        <v>1403</v>
      </c>
      <c r="R852" s="68" t="s">
        <v>638</v>
      </c>
      <c r="S852" s="366"/>
      <c r="T852" s="278"/>
    </row>
    <row r="853" spans="1:20" ht="51">
      <c r="A853" s="192">
        <v>10</v>
      </c>
      <c r="B853" s="68"/>
      <c r="C853" s="214" t="s">
        <v>38</v>
      </c>
      <c r="D853" s="215">
        <v>44988</v>
      </c>
      <c r="E853" s="192" t="s">
        <v>3015</v>
      </c>
      <c r="F853" s="192" t="s">
        <v>3</v>
      </c>
      <c r="G853" s="192">
        <v>2096641</v>
      </c>
      <c r="H853" s="68"/>
      <c r="I853" s="198" t="s">
        <v>4354</v>
      </c>
      <c r="J853" s="68"/>
      <c r="K853" s="68"/>
      <c r="L853" s="68"/>
      <c r="M853" s="68"/>
      <c r="N853" s="364"/>
      <c r="O853" s="364"/>
      <c r="P853" s="216">
        <v>0</v>
      </c>
      <c r="Q853" s="216">
        <v>196.49</v>
      </c>
      <c r="R853" s="68" t="s">
        <v>638</v>
      </c>
      <c r="S853" s="366"/>
      <c r="T853" s="278"/>
    </row>
    <row r="854" spans="1:20" ht="38.25">
      <c r="A854" s="192">
        <v>35</v>
      </c>
      <c r="B854" s="68"/>
      <c r="C854" s="214" t="s">
        <v>43</v>
      </c>
      <c r="D854" s="215">
        <v>44988</v>
      </c>
      <c r="E854" s="192" t="s">
        <v>3016</v>
      </c>
      <c r="F854" s="192" t="s">
        <v>3</v>
      </c>
      <c r="G854" s="192">
        <v>2096647</v>
      </c>
      <c r="H854" s="68"/>
      <c r="I854" s="198" t="s">
        <v>4355</v>
      </c>
      <c r="J854" s="68"/>
      <c r="K854" s="68"/>
      <c r="L854" s="68"/>
      <c r="M854" s="68"/>
      <c r="N854" s="364"/>
      <c r="O854" s="364"/>
      <c r="P854" s="216">
        <v>0</v>
      </c>
      <c r="Q854" s="216">
        <v>13320.61</v>
      </c>
      <c r="R854" s="68" t="s">
        <v>638</v>
      </c>
      <c r="S854" s="366"/>
      <c r="T854" s="278"/>
    </row>
    <row r="855" spans="1:20" ht="51">
      <c r="A855" s="192" t="s">
        <v>541</v>
      </c>
      <c r="B855" s="68"/>
      <c r="C855" s="214" t="s">
        <v>590</v>
      </c>
      <c r="D855" s="215">
        <v>44988</v>
      </c>
      <c r="E855" s="192" t="s">
        <v>3017</v>
      </c>
      <c r="F855" s="192" t="s">
        <v>3</v>
      </c>
      <c r="G855" s="192">
        <v>2096658</v>
      </c>
      <c r="H855" s="68"/>
      <c r="I855" s="198" t="s">
        <v>1596</v>
      </c>
      <c r="J855" s="68"/>
      <c r="K855" s="68"/>
      <c r="L855" s="68"/>
      <c r="M855" s="68"/>
      <c r="N855" s="364"/>
      <c r="O855" s="364"/>
      <c r="P855" s="216">
        <v>0</v>
      </c>
      <c r="Q855" s="216">
        <v>810</v>
      </c>
      <c r="R855" s="68" t="s">
        <v>638</v>
      </c>
      <c r="S855" s="366"/>
      <c r="T855" s="278"/>
    </row>
    <row r="856" spans="1:20" ht="51">
      <c r="A856" s="192">
        <v>46</v>
      </c>
      <c r="B856" s="68"/>
      <c r="C856" s="214" t="s">
        <v>1380</v>
      </c>
      <c r="D856" s="215">
        <v>44988</v>
      </c>
      <c r="E856" s="192" t="s">
        <v>3018</v>
      </c>
      <c r="F856" s="192" t="s">
        <v>3</v>
      </c>
      <c r="G856" s="192">
        <v>2096679</v>
      </c>
      <c r="H856" s="68"/>
      <c r="I856" s="198" t="s">
        <v>4356</v>
      </c>
      <c r="J856" s="68"/>
      <c r="K856" s="68"/>
      <c r="L856" s="68"/>
      <c r="M856" s="68"/>
      <c r="N856" s="364"/>
      <c r="O856" s="364"/>
      <c r="P856" s="216">
        <v>0</v>
      </c>
      <c r="Q856" s="216">
        <v>10.67</v>
      </c>
      <c r="R856" s="68" t="s">
        <v>638</v>
      </c>
      <c r="S856" s="366"/>
      <c r="T856" s="278"/>
    </row>
    <row r="857" spans="1:20" ht="51">
      <c r="A857" s="192" t="s">
        <v>541</v>
      </c>
      <c r="B857" s="68"/>
      <c r="C857" s="214" t="s">
        <v>590</v>
      </c>
      <c r="D857" s="215">
        <v>44988</v>
      </c>
      <c r="E857" s="192" t="s">
        <v>3019</v>
      </c>
      <c r="F857" s="192" t="s">
        <v>3</v>
      </c>
      <c r="G857" s="192">
        <v>2096689</v>
      </c>
      <c r="H857" s="68"/>
      <c r="I857" s="198" t="s">
        <v>4357</v>
      </c>
      <c r="J857" s="68"/>
      <c r="K857" s="68"/>
      <c r="L857" s="68"/>
      <c r="M857" s="68"/>
      <c r="N857" s="364"/>
      <c r="O857" s="364"/>
      <c r="P857" s="216">
        <v>0</v>
      </c>
      <c r="Q857" s="216">
        <v>3945.77</v>
      </c>
      <c r="R857" s="68" t="s">
        <v>638</v>
      </c>
      <c r="S857" s="366"/>
      <c r="T857" s="278"/>
    </row>
    <row r="858" spans="1:20" ht="38.25">
      <c r="A858" s="192">
        <v>46</v>
      </c>
      <c r="B858" s="68"/>
      <c r="C858" s="214" t="s">
        <v>1380</v>
      </c>
      <c r="D858" s="215">
        <v>44988</v>
      </c>
      <c r="E858" s="192" t="s">
        <v>3020</v>
      </c>
      <c r="F858" s="192" t="s">
        <v>3</v>
      </c>
      <c r="G858" s="192">
        <v>2096703</v>
      </c>
      <c r="H858" s="68"/>
      <c r="I858" s="198" t="s">
        <v>4358</v>
      </c>
      <c r="J858" s="68"/>
      <c r="K858" s="68"/>
      <c r="L858" s="68"/>
      <c r="M858" s="68"/>
      <c r="N858" s="364"/>
      <c r="O858" s="364"/>
      <c r="P858" s="216">
        <v>0</v>
      </c>
      <c r="Q858" s="216">
        <v>5000</v>
      </c>
      <c r="R858" s="68" t="s">
        <v>638</v>
      </c>
      <c r="S858" s="366"/>
      <c r="T858" s="278"/>
    </row>
    <row r="859" spans="1:20" ht="51">
      <c r="A859" s="192" t="s">
        <v>541</v>
      </c>
      <c r="B859" s="68"/>
      <c r="C859" s="214" t="s">
        <v>590</v>
      </c>
      <c r="D859" s="215">
        <v>44988</v>
      </c>
      <c r="E859" s="192" t="s">
        <v>3021</v>
      </c>
      <c r="F859" s="192" t="s">
        <v>3</v>
      </c>
      <c r="G859" s="192">
        <v>2096713</v>
      </c>
      <c r="H859" s="68"/>
      <c r="I859" s="198" t="s">
        <v>4359</v>
      </c>
      <c r="J859" s="68"/>
      <c r="K859" s="68"/>
      <c r="L859" s="68"/>
      <c r="M859" s="68"/>
      <c r="N859" s="364"/>
      <c r="O859" s="364"/>
      <c r="P859" s="216">
        <v>0</v>
      </c>
      <c r="Q859" s="216">
        <v>400</v>
      </c>
      <c r="R859" s="68" t="s">
        <v>638</v>
      </c>
      <c r="S859" s="366"/>
      <c r="T859" s="278"/>
    </row>
    <row r="860" spans="1:20" ht="51">
      <c r="A860" s="192" t="s">
        <v>541</v>
      </c>
      <c r="B860" s="68"/>
      <c r="C860" s="214" t="s">
        <v>590</v>
      </c>
      <c r="D860" s="215">
        <v>44988</v>
      </c>
      <c r="E860" s="192" t="s">
        <v>3022</v>
      </c>
      <c r="F860" s="192" t="s">
        <v>3</v>
      </c>
      <c r="G860" s="192">
        <v>2096715</v>
      </c>
      <c r="H860" s="68"/>
      <c r="I860" s="198" t="s">
        <v>4360</v>
      </c>
      <c r="J860" s="68"/>
      <c r="K860" s="68"/>
      <c r="L860" s="68"/>
      <c r="M860" s="68"/>
      <c r="N860" s="364"/>
      <c r="O860" s="364"/>
      <c r="P860" s="216">
        <v>0</v>
      </c>
      <c r="Q860" s="216">
        <v>971.1</v>
      </c>
      <c r="R860" s="68" t="s">
        <v>638</v>
      </c>
      <c r="S860" s="366"/>
      <c r="T860" s="278"/>
    </row>
    <row r="861" spans="1:20" ht="51">
      <c r="A861" s="192">
        <v>213</v>
      </c>
      <c r="B861" s="68"/>
      <c r="C861" s="214" t="s">
        <v>91</v>
      </c>
      <c r="D861" s="215">
        <v>44988</v>
      </c>
      <c r="E861" s="192" t="s">
        <v>3023</v>
      </c>
      <c r="F861" s="192" t="s">
        <v>3</v>
      </c>
      <c r="G861" s="192">
        <v>2096731</v>
      </c>
      <c r="H861" s="68"/>
      <c r="I861" s="198" t="s">
        <v>4361</v>
      </c>
      <c r="J861" s="68"/>
      <c r="K861" s="68"/>
      <c r="L861" s="68"/>
      <c r="M861" s="68"/>
      <c r="N861" s="364"/>
      <c r="O861" s="364"/>
      <c r="P861" s="216">
        <v>0</v>
      </c>
      <c r="Q861" s="216">
        <v>25.84</v>
      </c>
      <c r="R861" s="68" t="s">
        <v>638</v>
      </c>
      <c r="S861" s="366"/>
      <c r="T861" s="278"/>
    </row>
    <row r="862" spans="1:20" ht="51">
      <c r="A862" s="192" t="s">
        <v>541</v>
      </c>
      <c r="B862" s="68"/>
      <c r="C862" s="214" t="s">
        <v>590</v>
      </c>
      <c r="D862" s="215">
        <v>44988</v>
      </c>
      <c r="E862" s="192" t="s">
        <v>3024</v>
      </c>
      <c r="F862" s="192" t="s">
        <v>3</v>
      </c>
      <c r="G862" s="192">
        <v>2096733</v>
      </c>
      <c r="H862" s="68"/>
      <c r="I862" s="198" t="s">
        <v>4362</v>
      </c>
      <c r="J862" s="68"/>
      <c r="K862" s="68"/>
      <c r="L862" s="68"/>
      <c r="M862" s="68"/>
      <c r="N862" s="364"/>
      <c r="O862" s="364"/>
      <c r="P862" s="216">
        <v>0</v>
      </c>
      <c r="Q862" s="216">
        <v>2160.96</v>
      </c>
      <c r="R862" s="68" t="s">
        <v>638</v>
      </c>
      <c r="S862" s="366"/>
      <c r="T862" s="278"/>
    </row>
    <row r="863" spans="1:20" ht="38.25">
      <c r="A863" s="192">
        <v>46</v>
      </c>
      <c r="B863" s="68"/>
      <c r="C863" s="214" t="s">
        <v>1380</v>
      </c>
      <c r="D863" s="215">
        <v>44988</v>
      </c>
      <c r="E863" s="192" t="s">
        <v>3025</v>
      </c>
      <c r="F863" s="192" t="s">
        <v>3</v>
      </c>
      <c r="G863" s="192">
        <v>2096744</v>
      </c>
      <c r="H863" s="68"/>
      <c r="I863" s="198" t="s">
        <v>4363</v>
      </c>
      <c r="J863" s="68"/>
      <c r="K863" s="68"/>
      <c r="L863" s="68"/>
      <c r="M863" s="68"/>
      <c r="N863" s="364"/>
      <c r="O863" s="364"/>
      <c r="P863" s="216">
        <v>0</v>
      </c>
      <c r="Q863" s="216">
        <v>1300</v>
      </c>
      <c r="R863" s="68" t="s">
        <v>638</v>
      </c>
      <c r="S863" s="366"/>
      <c r="T863" s="278"/>
    </row>
    <row r="864" spans="1:20" ht="63.75">
      <c r="A864" s="192">
        <v>53</v>
      </c>
      <c r="B864" s="68"/>
      <c r="C864" s="214" t="s">
        <v>1385</v>
      </c>
      <c r="D864" s="215">
        <v>44988</v>
      </c>
      <c r="E864" s="192" t="s">
        <v>3026</v>
      </c>
      <c r="F864" s="192" t="s">
        <v>3</v>
      </c>
      <c r="G864" s="192">
        <v>2096745</v>
      </c>
      <c r="H864" s="68"/>
      <c r="I864" s="198" t="s">
        <v>4364</v>
      </c>
      <c r="J864" s="68"/>
      <c r="K864" s="68"/>
      <c r="L864" s="68"/>
      <c r="M864" s="68"/>
      <c r="N864" s="364"/>
      <c r="O864" s="364"/>
      <c r="P864" s="216">
        <v>0</v>
      </c>
      <c r="Q864" s="216">
        <v>50</v>
      </c>
      <c r="R864" s="68" t="s">
        <v>638</v>
      </c>
      <c r="S864" s="366"/>
      <c r="T864" s="278"/>
    </row>
    <row r="865" spans="1:20" ht="38.25">
      <c r="A865" s="192">
        <v>16</v>
      </c>
      <c r="B865" s="68"/>
      <c r="C865" s="214" t="s">
        <v>40</v>
      </c>
      <c r="D865" s="215">
        <v>44988</v>
      </c>
      <c r="E865" s="192" t="s">
        <v>3027</v>
      </c>
      <c r="F865" s="192" t="s">
        <v>3</v>
      </c>
      <c r="G865" s="192">
        <v>2096752</v>
      </c>
      <c r="H865" s="68"/>
      <c r="I865" s="198" t="s">
        <v>4365</v>
      </c>
      <c r="J865" s="68"/>
      <c r="K865" s="68"/>
      <c r="L865" s="68"/>
      <c r="M865" s="68"/>
      <c r="N865" s="364"/>
      <c r="O865" s="364"/>
      <c r="P865" s="216">
        <v>0</v>
      </c>
      <c r="Q865" s="216">
        <v>7092.3</v>
      </c>
      <c r="R865" s="68" t="s">
        <v>638</v>
      </c>
      <c r="S865" s="366"/>
      <c r="T865" s="278"/>
    </row>
    <row r="866" spans="1:20" ht="51">
      <c r="A866" s="192">
        <v>46</v>
      </c>
      <c r="B866" s="68"/>
      <c r="C866" s="214" t="s">
        <v>1380</v>
      </c>
      <c r="D866" s="215">
        <v>44988</v>
      </c>
      <c r="E866" s="192" t="s">
        <v>3028</v>
      </c>
      <c r="F866" s="192" t="s">
        <v>3</v>
      </c>
      <c r="G866" s="192">
        <v>2096754</v>
      </c>
      <c r="H866" s="68"/>
      <c r="I866" s="198" t="s">
        <v>4366</v>
      </c>
      <c r="J866" s="68"/>
      <c r="K866" s="68"/>
      <c r="L866" s="68"/>
      <c r="M866" s="68"/>
      <c r="N866" s="364"/>
      <c r="O866" s="364"/>
      <c r="P866" s="216">
        <v>0</v>
      </c>
      <c r="Q866" s="216">
        <v>974</v>
      </c>
      <c r="R866" s="68" t="s">
        <v>638</v>
      </c>
      <c r="S866" s="366"/>
      <c r="T866" s="278"/>
    </row>
    <row r="867" spans="1:20" ht="51">
      <c r="A867" s="192" t="s">
        <v>541</v>
      </c>
      <c r="B867" s="68"/>
      <c r="C867" s="214" t="s">
        <v>590</v>
      </c>
      <c r="D867" s="215">
        <v>44988</v>
      </c>
      <c r="E867" s="192" t="s">
        <v>3029</v>
      </c>
      <c r="F867" s="192" t="s">
        <v>3</v>
      </c>
      <c r="G867" s="192">
        <v>2096758</v>
      </c>
      <c r="H867" s="68"/>
      <c r="I867" s="198" t="s">
        <v>1914</v>
      </c>
      <c r="J867" s="68"/>
      <c r="K867" s="68"/>
      <c r="L867" s="68"/>
      <c r="M867" s="68"/>
      <c r="N867" s="364"/>
      <c r="O867" s="364"/>
      <c r="P867" s="216">
        <v>0</v>
      </c>
      <c r="Q867" s="216">
        <v>1360</v>
      </c>
      <c r="R867" s="68" t="s">
        <v>638</v>
      </c>
      <c r="S867" s="366"/>
      <c r="T867" s="278"/>
    </row>
    <row r="868" spans="1:20" ht="51">
      <c r="A868" s="192">
        <v>86</v>
      </c>
      <c r="B868" s="68"/>
      <c r="C868" s="214" t="s">
        <v>50</v>
      </c>
      <c r="D868" s="215">
        <v>44988</v>
      </c>
      <c r="E868" s="192" t="s">
        <v>3030</v>
      </c>
      <c r="F868" s="192" t="s">
        <v>3</v>
      </c>
      <c r="G868" s="192">
        <v>2096522</v>
      </c>
      <c r="H868" s="68"/>
      <c r="I868" s="198" t="s">
        <v>4367</v>
      </c>
      <c r="J868" s="68"/>
      <c r="K868" s="68"/>
      <c r="L868" s="68"/>
      <c r="M868" s="68"/>
      <c r="N868" s="364"/>
      <c r="O868" s="364"/>
      <c r="P868" s="216">
        <v>0</v>
      </c>
      <c r="Q868" s="216">
        <v>556800</v>
      </c>
      <c r="R868" s="68" t="s">
        <v>638</v>
      </c>
      <c r="S868" s="366"/>
      <c r="T868" s="278"/>
    </row>
    <row r="869" spans="1:20" ht="51">
      <c r="A869" s="192">
        <v>86</v>
      </c>
      <c r="B869" s="68"/>
      <c r="C869" s="214" t="s">
        <v>50</v>
      </c>
      <c r="D869" s="215">
        <v>44988</v>
      </c>
      <c r="E869" s="192" t="s">
        <v>3031</v>
      </c>
      <c r="F869" s="192" t="s">
        <v>3</v>
      </c>
      <c r="G869" s="192">
        <v>2096525</v>
      </c>
      <c r="H869" s="68"/>
      <c r="I869" s="198" t="s">
        <v>4368</v>
      </c>
      <c r="J869" s="68"/>
      <c r="K869" s="68"/>
      <c r="L869" s="68"/>
      <c r="M869" s="68"/>
      <c r="N869" s="364"/>
      <c r="O869" s="364"/>
      <c r="P869" s="216">
        <v>0</v>
      </c>
      <c r="Q869" s="216">
        <v>417600</v>
      </c>
      <c r="R869" s="68" t="s">
        <v>638</v>
      </c>
      <c r="S869" s="366"/>
      <c r="T869" s="278"/>
    </row>
    <row r="870" spans="1:20" ht="51">
      <c r="A870" s="192">
        <v>206</v>
      </c>
      <c r="B870" s="68"/>
      <c r="C870" s="214" t="s">
        <v>87</v>
      </c>
      <c r="D870" s="215">
        <v>44988</v>
      </c>
      <c r="E870" s="192" t="s">
        <v>3032</v>
      </c>
      <c r="F870" s="192" t="s">
        <v>3</v>
      </c>
      <c r="G870" s="192">
        <v>2096540</v>
      </c>
      <c r="H870" s="68"/>
      <c r="I870" s="198" t="s">
        <v>4369</v>
      </c>
      <c r="J870" s="68"/>
      <c r="K870" s="68"/>
      <c r="L870" s="68"/>
      <c r="M870" s="68"/>
      <c r="N870" s="364"/>
      <c r="O870" s="364"/>
      <c r="P870" s="216">
        <v>0</v>
      </c>
      <c r="Q870" s="216">
        <v>10</v>
      </c>
      <c r="R870" s="68" t="s">
        <v>638</v>
      </c>
      <c r="S870" s="366"/>
      <c r="T870" s="278"/>
    </row>
    <row r="871" spans="1:20" ht="63.75">
      <c r="A871" s="192">
        <v>595</v>
      </c>
      <c r="B871" s="68"/>
      <c r="C871" s="214" t="s">
        <v>611</v>
      </c>
      <c r="D871" s="215">
        <v>44988</v>
      </c>
      <c r="E871" s="192" t="s">
        <v>3033</v>
      </c>
      <c r="F871" s="192" t="s">
        <v>3</v>
      </c>
      <c r="G871" s="192">
        <v>2096544</v>
      </c>
      <c r="H871" s="68"/>
      <c r="I871" s="198" t="s">
        <v>4370</v>
      </c>
      <c r="J871" s="68"/>
      <c r="K871" s="68"/>
      <c r="L871" s="68"/>
      <c r="M871" s="68"/>
      <c r="N871" s="364"/>
      <c r="O871" s="364"/>
      <c r="P871" s="216">
        <v>0</v>
      </c>
      <c r="Q871" s="216">
        <v>5919.07</v>
      </c>
      <c r="R871" s="68" t="s">
        <v>638</v>
      </c>
      <c r="S871" s="366"/>
      <c r="T871" s="278"/>
    </row>
    <row r="872" spans="1:20" ht="63.75">
      <c r="A872" s="192">
        <v>595</v>
      </c>
      <c r="B872" s="68"/>
      <c r="C872" s="214" t="s">
        <v>611</v>
      </c>
      <c r="D872" s="215">
        <v>44988</v>
      </c>
      <c r="E872" s="192" t="s">
        <v>3034</v>
      </c>
      <c r="F872" s="192" t="s">
        <v>3</v>
      </c>
      <c r="G872" s="192">
        <v>2096547</v>
      </c>
      <c r="H872" s="68"/>
      <c r="I872" s="198" t="s">
        <v>4371</v>
      </c>
      <c r="J872" s="68"/>
      <c r="K872" s="68"/>
      <c r="L872" s="68"/>
      <c r="M872" s="68"/>
      <c r="N872" s="364"/>
      <c r="O872" s="364"/>
      <c r="P872" s="216">
        <v>0</v>
      </c>
      <c r="Q872" s="216">
        <v>1763.1</v>
      </c>
      <c r="R872" s="68" t="s">
        <v>638</v>
      </c>
      <c r="S872" s="366"/>
      <c r="T872" s="278"/>
    </row>
    <row r="873" spans="1:20" ht="63.75">
      <c r="A873" s="192">
        <v>595</v>
      </c>
      <c r="B873" s="68"/>
      <c r="C873" s="214" t="s">
        <v>611</v>
      </c>
      <c r="D873" s="215">
        <v>44988</v>
      </c>
      <c r="E873" s="192" t="s">
        <v>3035</v>
      </c>
      <c r="F873" s="192" t="s">
        <v>3</v>
      </c>
      <c r="G873" s="192">
        <v>2096549</v>
      </c>
      <c r="H873" s="68"/>
      <c r="I873" s="198" t="s">
        <v>4372</v>
      </c>
      <c r="J873" s="68"/>
      <c r="K873" s="68"/>
      <c r="L873" s="68"/>
      <c r="M873" s="68"/>
      <c r="N873" s="364"/>
      <c r="O873" s="364"/>
      <c r="P873" s="216">
        <v>0</v>
      </c>
      <c r="Q873" s="216">
        <v>4407.75</v>
      </c>
      <c r="R873" s="68" t="s">
        <v>638</v>
      </c>
      <c r="S873" s="366"/>
      <c r="T873" s="278"/>
    </row>
    <row r="874" spans="1:20" ht="63.75">
      <c r="A874" s="192" t="s">
        <v>541</v>
      </c>
      <c r="B874" s="68"/>
      <c r="C874" s="214" t="s">
        <v>590</v>
      </c>
      <c r="D874" s="215">
        <v>44988</v>
      </c>
      <c r="E874" s="192" t="s">
        <v>3036</v>
      </c>
      <c r="F874" s="192" t="s">
        <v>3</v>
      </c>
      <c r="G874" s="192">
        <v>2096558</v>
      </c>
      <c r="H874" s="68"/>
      <c r="I874" s="198" t="s">
        <v>4373</v>
      </c>
      <c r="J874" s="68"/>
      <c r="K874" s="68"/>
      <c r="L874" s="68"/>
      <c r="M874" s="68"/>
      <c r="N874" s="364"/>
      <c r="O874" s="364"/>
      <c r="P874" s="216">
        <v>0</v>
      </c>
      <c r="Q874" s="216">
        <v>42587.18</v>
      </c>
      <c r="R874" s="68" t="s">
        <v>638</v>
      </c>
      <c r="S874" s="366"/>
      <c r="T874" s="278"/>
    </row>
    <row r="875" spans="1:20" ht="51">
      <c r="A875" s="192">
        <v>340</v>
      </c>
      <c r="B875" s="68"/>
      <c r="C875" s="214" t="s">
        <v>136</v>
      </c>
      <c r="D875" s="215">
        <v>44988</v>
      </c>
      <c r="E875" s="192" t="s">
        <v>3037</v>
      </c>
      <c r="F875" s="192" t="s">
        <v>3</v>
      </c>
      <c r="G875" s="192">
        <v>2096573</v>
      </c>
      <c r="H875" s="68"/>
      <c r="I875" s="198" t="s">
        <v>4374</v>
      </c>
      <c r="J875" s="68"/>
      <c r="K875" s="68"/>
      <c r="L875" s="68"/>
      <c r="M875" s="68"/>
      <c r="N875" s="364"/>
      <c r="O875" s="364"/>
      <c r="P875" s="216">
        <v>0</v>
      </c>
      <c r="Q875" s="216">
        <v>371</v>
      </c>
      <c r="R875" s="68" t="s">
        <v>638</v>
      </c>
      <c r="S875" s="366"/>
      <c r="T875" s="278"/>
    </row>
    <row r="876" spans="1:20" ht="63.75">
      <c r="A876" s="192">
        <v>340</v>
      </c>
      <c r="B876" s="68"/>
      <c r="C876" s="214" t="s">
        <v>136</v>
      </c>
      <c r="D876" s="215">
        <v>44988</v>
      </c>
      <c r="E876" s="192" t="s">
        <v>3038</v>
      </c>
      <c r="F876" s="192" t="s">
        <v>3</v>
      </c>
      <c r="G876" s="192">
        <v>2096578</v>
      </c>
      <c r="H876" s="68"/>
      <c r="I876" s="198" t="s">
        <v>4375</v>
      </c>
      <c r="J876" s="68"/>
      <c r="K876" s="68"/>
      <c r="L876" s="68"/>
      <c r="M876" s="68"/>
      <c r="N876" s="364"/>
      <c r="O876" s="364"/>
      <c r="P876" s="216">
        <v>0</v>
      </c>
      <c r="Q876" s="216">
        <v>782</v>
      </c>
      <c r="R876" s="68" t="s">
        <v>638</v>
      </c>
      <c r="S876" s="366"/>
      <c r="T876" s="278"/>
    </row>
    <row r="877" spans="1:20" ht="63.75">
      <c r="A877" s="192">
        <v>283</v>
      </c>
      <c r="B877" s="68"/>
      <c r="C877" s="214" t="s">
        <v>115</v>
      </c>
      <c r="D877" s="215">
        <v>44988</v>
      </c>
      <c r="E877" s="192" t="s">
        <v>3039</v>
      </c>
      <c r="F877" s="192" t="s">
        <v>3</v>
      </c>
      <c r="G877" s="192">
        <v>2096586</v>
      </c>
      <c r="H877" s="68"/>
      <c r="I877" s="198" t="s">
        <v>4376</v>
      </c>
      <c r="J877" s="68"/>
      <c r="K877" s="68"/>
      <c r="L877" s="68"/>
      <c r="M877" s="68"/>
      <c r="N877" s="364"/>
      <c r="O877" s="364"/>
      <c r="P877" s="216">
        <v>0</v>
      </c>
      <c r="Q877" s="216">
        <v>9802</v>
      </c>
      <c r="R877" s="68" t="s">
        <v>638</v>
      </c>
      <c r="S877" s="366"/>
      <c r="T877" s="278"/>
    </row>
    <row r="878" spans="1:20" ht="51">
      <c r="A878" s="192" t="s">
        <v>541</v>
      </c>
      <c r="B878" s="68"/>
      <c r="C878" s="214" t="s">
        <v>590</v>
      </c>
      <c r="D878" s="215">
        <v>44988</v>
      </c>
      <c r="E878" s="192" t="s">
        <v>3040</v>
      </c>
      <c r="F878" s="192" t="s">
        <v>3</v>
      </c>
      <c r="G878" s="192">
        <v>2096615</v>
      </c>
      <c r="H878" s="68"/>
      <c r="I878" s="198" t="s">
        <v>4377</v>
      </c>
      <c r="J878" s="68"/>
      <c r="K878" s="68"/>
      <c r="L878" s="68"/>
      <c r="M878" s="68"/>
      <c r="N878" s="364"/>
      <c r="O878" s="364"/>
      <c r="P878" s="216">
        <v>0</v>
      </c>
      <c r="Q878" s="216">
        <v>8005</v>
      </c>
      <c r="R878" s="68" t="s">
        <v>638</v>
      </c>
      <c r="S878" s="366"/>
      <c r="T878" s="278"/>
    </row>
    <row r="879" spans="1:20" ht="51">
      <c r="A879" s="192" t="s">
        <v>541</v>
      </c>
      <c r="B879" s="68"/>
      <c r="C879" s="214" t="s">
        <v>590</v>
      </c>
      <c r="D879" s="215">
        <v>44988</v>
      </c>
      <c r="E879" s="192" t="s">
        <v>3041</v>
      </c>
      <c r="F879" s="192" t="s">
        <v>3</v>
      </c>
      <c r="G879" s="192">
        <v>2096616</v>
      </c>
      <c r="H879" s="68"/>
      <c r="I879" s="198" t="s">
        <v>4378</v>
      </c>
      <c r="J879" s="68"/>
      <c r="K879" s="68"/>
      <c r="L879" s="68"/>
      <c r="M879" s="68"/>
      <c r="N879" s="364"/>
      <c r="O879" s="364"/>
      <c r="P879" s="216">
        <v>0</v>
      </c>
      <c r="Q879" s="216">
        <v>8005</v>
      </c>
      <c r="R879" s="68" t="s">
        <v>638</v>
      </c>
      <c r="S879" s="366"/>
      <c r="T879" s="278"/>
    </row>
    <row r="880" spans="1:20" ht="51">
      <c r="A880" s="192" t="s">
        <v>541</v>
      </c>
      <c r="B880" s="68"/>
      <c r="C880" s="214" t="s">
        <v>590</v>
      </c>
      <c r="D880" s="215">
        <v>44988</v>
      </c>
      <c r="E880" s="192" t="s">
        <v>3042</v>
      </c>
      <c r="F880" s="192" t="s">
        <v>3</v>
      </c>
      <c r="G880" s="192">
        <v>2096617</v>
      </c>
      <c r="H880" s="68"/>
      <c r="I880" s="198" t="s">
        <v>4379</v>
      </c>
      <c r="J880" s="68"/>
      <c r="K880" s="68"/>
      <c r="L880" s="68"/>
      <c r="M880" s="68"/>
      <c r="N880" s="364"/>
      <c r="O880" s="364"/>
      <c r="P880" s="216">
        <v>0</v>
      </c>
      <c r="Q880" s="216">
        <v>8005</v>
      </c>
      <c r="R880" s="68" t="s">
        <v>638</v>
      </c>
      <c r="S880" s="366"/>
      <c r="T880" s="278"/>
    </row>
    <row r="881" spans="1:20" ht="63.75">
      <c r="A881" s="192">
        <v>680</v>
      </c>
      <c r="B881" s="68"/>
      <c r="C881" s="214" t="s">
        <v>179</v>
      </c>
      <c r="D881" s="215">
        <v>44988</v>
      </c>
      <c r="E881" s="192" t="s">
        <v>3043</v>
      </c>
      <c r="F881" s="192" t="s">
        <v>3</v>
      </c>
      <c r="G881" s="192">
        <v>2096618</v>
      </c>
      <c r="H881" s="68"/>
      <c r="I881" s="198" t="s">
        <v>4380</v>
      </c>
      <c r="J881" s="68"/>
      <c r="K881" s="68"/>
      <c r="L881" s="68"/>
      <c r="M881" s="68"/>
      <c r="N881" s="364"/>
      <c r="O881" s="364"/>
      <c r="P881" s="216">
        <v>0</v>
      </c>
      <c r="Q881" s="216">
        <v>1800</v>
      </c>
      <c r="R881" s="68" t="s">
        <v>638</v>
      </c>
      <c r="S881" s="366"/>
      <c r="T881" s="278"/>
    </row>
    <row r="882" spans="1:20" ht="63.75">
      <c r="A882" s="192" t="s">
        <v>541</v>
      </c>
      <c r="B882" s="68"/>
      <c r="C882" s="214" t="s">
        <v>590</v>
      </c>
      <c r="D882" s="215">
        <v>44988</v>
      </c>
      <c r="E882" s="192" t="s">
        <v>3044</v>
      </c>
      <c r="F882" s="192" t="s">
        <v>3</v>
      </c>
      <c r="G882" s="192">
        <v>2096619</v>
      </c>
      <c r="H882" s="68"/>
      <c r="I882" s="198" t="s">
        <v>4381</v>
      </c>
      <c r="J882" s="68"/>
      <c r="K882" s="68"/>
      <c r="L882" s="68"/>
      <c r="M882" s="68"/>
      <c r="N882" s="364"/>
      <c r="O882" s="364"/>
      <c r="P882" s="216">
        <v>0</v>
      </c>
      <c r="Q882" s="216">
        <v>38803.660000000003</v>
      </c>
      <c r="R882" s="68" t="s">
        <v>638</v>
      </c>
      <c r="S882" s="366"/>
      <c r="T882" s="278"/>
    </row>
    <row r="883" spans="1:20" ht="63.75">
      <c r="A883" s="192" t="s">
        <v>541</v>
      </c>
      <c r="B883" s="68"/>
      <c r="C883" s="214" t="s">
        <v>590</v>
      </c>
      <c r="D883" s="215">
        <v>44988</v>
      </c>
      <c r="E883" s="192" t="s">
        <v>3045</v>
      </c>
      <c r="F883" s="192" t="s">
        <v>3</v>
      </c>
      <c r="G883" s="192">
        <v>2096621</v>
      </c>
      <c r="H883" s="68"/>
      <c r="I883" s="198" t="s">
        <v>4382</v>
      </c>
      <c r="J883" s="68"/>
      <c r="K883" s="68"/>
      <c r="L883" s="68"/>
      <c r="M883" s="68"/>
      <c r="N883" s="364"/>
      <c r="O883" s="364"/>
      <c r="P883" s="216">
        <v>0</v>
      </c>
      <c r="Q883" s="216">
        <v>15053.19</v>
      </c>
      <c r="R883" s="68" t="s">
        <v>638</v>
      </c>
      <c r="S883" s="366"/>
      <c r="T883" s="278"/>
    </row>
    <row r="884" spans="1:20" ht="63.75">
      <c r="A884" s="192">
        <v>132</v>
      </c>
      <c r="B884" s="68"/>
      <c r="C884" s="214" t="s">
        <v>59</v>
      </c>
      <c r="D884" s="215">
        <v>44988</v>
      </c>
      <c r="E884" s="192" t="s">
        <v>3046</v>
      </c>
      <c r="F884" s="192" t="s">
        <v>3</v>
      </c>
      <c r="G884" s="192">
        <v>2096624</v>
      </c>
      <c r="H884" s="68"/>
      <c r="I884" s="198" t="s">
        <v>4383</v>
      </c>
      <c r="J884" s="68"/>
      <c r="K884" s="68"/>
      <c r="L884" s="68"/>
      <c r="M884" s="68"/>
      <c r="N884" s="364"/>
      <c r="O884" s="364"/>
      <c r="P884" s="216">
        <v>0</v>
      </c>
      <c r="Q884" s="216">
        <v>600</v>
      </c>
      <c r="R884" s="68" t="s">
        <v>638</v>
      </c>
      <c r="S884" s="366"/>
      <c r="T884" s="278"/>
    </row>
    <row r="885" spans="1:20" ht="89.25">
      <c r="A885" s="192">
        <v>587</v>
      </c>
      <c r="B885" s="68"/>
      <c r="C885" s="214" t="s">
        <v>673</v>
      </c>
      <c r="D885" s="215">
        <v>44988</v>
      </c>
      <c r="E885" s="192" t="s">
        <v>3047</v>
      </c>
      <c r="F885" s="192" t="s">
        <v>3</v>
      </c>
      <c r="G885" s="192">
        <v>2096627</v>
      </c>
      <c r="H885" s="68"/>
      <c r="I885" s="198" t="s">
        <v>4384</v>
      </c>
      <c r="J885" s="68"/>
      <c r="K885" s="68"/>
      <c r="L885" s="68"/>
      <c r="M885" s="68"/>
      <c r="N885" s="364"/>
      <c r="O885" s="364"/>
      <c r="P885" s="216">
        <v>0</v>
      </c>
      <c r="Q885" s="216">
        <v>251031.99</v>
      </c>
      <c r="R885" s="68" t="s">
        <v>638</v>
      </c>
      <c r="S885" s="366"/>
      <c r="T885" s="278"/>
    </row>
    <row r="886" spans="1:20" ht="89.25">
      <c r="A886" s="192">
        <v>587</v>
      </c>
      <c r="B886" s="68"/>
      <c r="C886" s="214" t="s">
        <v>673</v>
      </c>
      <c r="D886" s="215">
        <v>44988</v>
      </c>
      <c r="E886" s="192" t="s">
        <v>3048</v>
      </c>
      <c r="F886" s="192" t="s">
        <v>3</v>
      </c>
      <c r="G886" s="192">
        <v>2096628</v>
      </c>
      <c r="H886" s="68"/>
      <c r="I886" s="198" t="s">
        <v>4385</v>
      </c>
      <c r="J886" s="68"/>
      <c r="K886" s="68"/>
      <c r="L886" s="68"/>
      <c r="M886" s="68"/>
      <c r="N886" s="364"/>
      <c r="O886" s="364"/>
      <c r="P886" s="216">
        <v>0</v>
      </c>
      <c r="Q886" s="216">
        <v>499662.57</v>
      </c>
      <c r="R886" s="68" t="s">
        <v>638</v>
      </c>
      <c r="S886" s="366"/>
      <c r="T886" s="278"/>
    </row>
    <row r="887" spans="1:20" ht="51">
      <c r="A887" s="192" t="s">
        <v>541</v>
      </c>
      <c r="B887" s="68"/>
      <c r="C887" s="214" t="s">
        <v>590</v>
      </c>
      <c r="D887" s="215">
        <v>44991</v>
      </c>
      <c r="E887" s="192" t="s">
        <v>3049</v>
      </c>
      <c r="F887" s="192" t="s">
        <v>3</v>
      </c>
      <c r="G887" s="192">
        <v>2096914</v>
      </c>
      <c r="H887" s="68"/>
      <c r="I887" s="198" t="s">
        <v>1915</v>
      </c>
      <c r="J887" s="68"/>
      <c r="K887" s="68"/>
      <c r="L887" s="68"/>
      <c r="M887" s="68"/>
      <c r="N887" s="364"/>
      <c r="O887" s="364"/>
      <c r="P887" s="216">
        <v>0</v>
      </c>
      <c r="Q887" s="216">
        <v>930</v>
      </c>
      <c r="R887" s="68" t="s">
        <v>638</v>
      </c>
      <c r="S887" s="366"/>
      <c r="T887" s="278"/>
    </row>
    <row r="888" spans="1:20" ht="51">
      <c r="A888" s="192" t="s">
        <v>541</v>
      </c>
      <c r="B888" s="68"/>
      <c r="C888" s="214" t="s">
        <v>590</v>
      </c>
      <c r="D888" s="215">
        <v>44991</v>
      </c>
      <c r="E888" s="192" t="s">
        <v>3050</v>
      </c>
      <c r="F888" s="192" t="s">
        <v>3</v>
      </c>
      <c r="G888" s="192">
        <v>2096916</v>
      </c>
      <c r="H888" s="68"/>
      <c r="I888" s="198" t="s">
        <v>4386</v>
      </c>
      <c r="J888" s="68"/>
      <c r="K888" s="68"/>
      <c r="L888" s="68"/>
      <c r="M888" s="68"/>
      <c r="N888" s="364"/>
      <c r="O888" s="364"/>
      <c r="P888" s="216">
        <v>0</v>
      </c>
      <c r="Q888" s="216">
        <v>3649.73</v>
      </c>
      <c r="R888" s="68" t="s">
        <v>638</v>
      </c>
      <c r="S888" s="366"/>
      <c r="T888" s="278"/>
    </row>
    <row r="889" spans="1:20" ht="38.25">
      <c r="A889" s="192">
        <v>680</v>
      </c>
      <c r="B889" s="68"/>
      <c r="C889" s="214" t="s">
        <v>179</v>
      </c>
      <c r="D889" s="215">
        <v>44991</v>
      </c>
      <c r="E889" s="192" t="s">
        <v>3051</v>
      </c>
      <c r="F889" s="192" t="s">
        <v>3</v>
      </c>
      <c r="G889" s="192">
        <v>2096929</v>
      </c>
      <c r="H889" s="68"/>
      <c r="I889" s="198" t="s">
        <v>4387</v>
      </c>
      <c r="J889" s="68"/>
      <c r="K889" s="68"/>
      <c r="L889" s="68"/>
      <c r="M889" s="68"/>
      <c r="N889" s="364"/>
      <c r="O889" s="364"/>
      <c r="P889" s="216">
        <v>0</v>
      </c>
      <c r="Q889" s="216">
        <v>846.17</v>
      </c>
      <c r="R889" s="68" t="s">
        <v>638</v>
      </c>
      <c r="S889" s="366"/>
      <c r="T889" s="278"/>
    </row>
    <row r="890" spans="1:20" ht="51">
      <c r="A890" s="192">
        <v>81</v>
      </c>
      <c r="B890" s="68"/>
      <c r="C890" s="214" t="s">
        <v>49</v>
      </c>
      <c r="D890" s="215">
        <v>44991</v>
      </c>
      <c r="E890" s="192" t="s">
        <v>3052</v>
      </c>
      <c r="F890" s="192" t="s">
        <v>3</v>
      </c>
      <c r="G890" s="192">
        <v>2096932</v>
      </c>
      <c r="H890" s="68"/>
      <c r="I890" s="198" t="s">
        <v>4388</v>
      </c>
      <c r="J890" s="68"/>
      <c r="K890" s="68"/>
      <c r="L890" s="68"/>
      <c r="M890" s="68"/>
      <c r="N890" s="364"/>
      <c r="O890" s="364"/>
      <c r="P890" s="216">
        <v>0</v>
      </c>
      <c r="Q890" s="216">
        <v>25</v>
      </c>
      <c r="R890" s="68" t="s">
        <v>638</v>
      </c>
      <c r="S890" s="366"/>
      <c r="T890" s="278"/>
    </row>
    <row r="891" spans="1:20" ht="51">
      <c r="A891" s="192">
        <v>81</v>
      </c>
      <c r="B891" s="68"/>
      <c r="C891" s="214" t="s">
        <v>49</v>
      </c>
      <c r="D891" s="215">
        <v>44991</v>
      </c>
      <c r="E891" s="192" t="s">
        <v>3053</v>
      </c>
      <c r="F891" s="192" t="s">
        <v>3</v>
      </c>
      <c r="G891" s="192">
        <v>2096934</v>
      </c>
      <c r="H891" s="68"/>
      <c r="I891" s="198" t="s">
        <v>4389</v>
      </c>
      <c r="J891" s="68"/>
      <c r="K891" s="68"/>
      <c r="L891" s="68"/>
      <c r="M891" s="68"/>
      <c r="N891" s="364"/>
      <c r="O891" s="364"/>
      <c r="P891" s="216">
        <v>0</v>
      </c>
      <c r="Q891" s="216">
        <v>25</v>
      </c>
      <c r="R891" s="68" t="s">
        <v>638</v>
      </c>
      <c r="S891" s="366"/>
      <c r="T891" s="278"/>
    </row>
    <row r="892" spans="1:20" ht="38.25">
      <c r="A892" s="192">
        <v>10</v>
      </c>
      <c r="B892" s="68"/>
      <c r="C892" s="214" t="s">
        <v>38</v>
      </c>
      <c r="D892" s="215">
        <v>44991</v>
      </c>
      <c r="E892" s="192" t="s">
        <v>3054</v>
      </c>
      <c r="F892" s="192" t="s">
        <v>3</v>
      </c>
      <c r="G892" s="192">
        <v>2096963</v>
      </c>
      <c r="H892" s="68"/>
      <c r="I892" s="198" t="s">
        <v>4390</v>
      </c>
      <c r="J892" s="68"/>
      <c r="K892" s="68"/>
      <c r="L892" s="68"/>
      <c r="M892" s="68"/>
      <c r="N892" s="364"/>
      <c r="O892" s="364"/>
      <c r="P892" s="216">
        <v>0</v>
      </c>
      <c r="Q892" s="216">
        <v>265.87</v>
      </c>
      <c r="R892" s="68" t="s">
        <v>638</v>
      </c>
      <c r="S892" s="366"/>
      <c r="T892" s="278"/>
    </row>
    <row r="893" spans="1:20" ht="51">
      <c r="A893" s="192" t="s">
        <v>541</v>
      </c>
      <c r="B893" s="68"/>
      <c r="C893" s="214" t="s">
        <v>590</v>
      </c>
      <c r="D893" s="215">
        <v>44991</v>
      </c>
      <c r="E893" s="192" t="s">
        <v>3055</v>
      </c>
      <c r="F893" s="192" t="s">
        <v>3</v>
      </c>
      <c r="G893" s="192">
        <v>2096986</v>
      </c>
      <c r="H893" s="68"/>
      <c r="I893" s="198" t="s">
        <v>4391</v>
      </c>
      <c r="J893" s="68"/>
      <c r="K893" s="68"/>
      <c r="L893" s="68"/>
      <c r="M893" s="68"/>
      <c r="N893" s="364"/>
      <c r="O893" s="364"/>
      <c r="P893" s="216">
        <v>0</v>
      </c>
      <c r="Q893" s="216">
        <v>2651.04</v>
      </c>
      <c r="R893" s="68" t="s">
        <v>638</v>
      </c>
      <c r="S893" s="366"/>
      <c r="T893" s="278"/>
    </row>
    <row r="894" spans="1:20" ht="51">
      <c r="A894" s="192">
        <v>548</v>
      </c>
      <c r="B894" s="68"/>
      <c r="C894" s="214" t="s">
        <v>1286</v>
      </c>
      <c r="D894" s="215">
        <v>44991</v>
      </c>
      <c r="E894" s="192" t="s">
        <v>3056</v>
      </c>
      <c r="F894" s="192" t="s">
        <v>3</v>
      </c>
      <c r="G894" s="192">
        <v>2097012</v>
      </c>
      <c r="H894" s="68"/>
      <c r="I894" s="198" t="s">
        <v>4392</v>
      </c>
      <c r="J894" s="68"/>
      <c r="K894" s="68"/>
      <c r="L894" s="68"/>
      <c r="M894" s="68"/>
      <c r="N894" s="364"/>
      <c r="O894" s="364"/>
      <c r="P894" s="216">
        <v>0</v>
      </c>
      <c r="Q894" s="216">
        <v>1484</v>
      </c>
      <c r="R894" s="68" t="s">
        <v>638</v>
      </c>
      <c r="S894" s="366"/>
      <c r="T894" s="278"/>
    </row>
    <row r="895" spans="1:20" ht="51">
      <c r="A895" s="192">
        <v>2339</v>
      </c>
      <c r="B895" s="68"/>
      <c r="C895" s="214" t="s">
        <v>1399</v>
      </c>
      <c r="D895" s="215">
        <v>44991</v>
      </c>
      <c r="E895" s="192" t="s">
        <v>3057</v>
      </c>
      <c r="F895" s="192" t="s">
        <v>3</v>
      </c>
      <c r="G895" s="192">
        <v>2097023</v>
      </c>
      <c r="H895" s="68"/>
      <c r="I895" s="198" t="s">
        <v>4393</v>
      </c>
      <c r="J895" s="68"/>
      <c r="K895" s="68"/>
      <c r="L895" s="68"/>
      <c r="M895" s="68"/>
      <c r="N895" s="364"/>
      <c r="O895" s="364"/>
      <c r="P895" s="216">
        <v>0</v>
      </c>
      <c r="Q895" s="216">
        <v>2108.29</v>
      </c>
      <c r="R895" s="68" t="s">
        <v>638</v>
      </c>
      <c r="S895" s="366"/>
      <c r="T895" s="278"/>
    </row>
    <row r="896" spans="1:20" ht="51">
      <c r="A896" s="192">
        <v>222</v>
      </c>
      <c r="B896" s="68"/>
      <c r="C896" s="214" t="s">
        <v>93</v>
      </c>
      <c r="D896" s="215">
        <v>44991</v>
      </c>
      <c r="E896" s="192" t="s">
        <v>3058</v>
      </c>
      <c r="F896" s="192" t="s">
        <v>3</v>
      </c>
      <c r="G896" s="192">
        <v>2097024</v>
      </c>
      <c r="H896" s="68"/>
      <c r="I896" s="198" t="s">
        <v>4394</v>
      </c>
      <c r="J896" s="68"/>
      <c r="K896" s="68"/>
      <c r="L896" s="68"/>
      <c r="M896" s="68"/>
      <c r="N896" s="364"/>
      <c r="O896" s="364"/>
      <c r="P896" s="216">
        <v>0</v>
      </c>
      <c r="Q896" s="216">
        <v>10</v>
      </c>
      <c r="R896" s="68" t="s">
        <v>638</v>
      </c>
      <c r="S896" s="366"/>
      <c r="T896" s="278"/>
    </row>
    <row r="897" spans="1:20" ht="51">
      <c r="A897" s="192">
        <v>46</v>
      </c>
      <c r="B897" s="68"/>
      <c r="C897" s="214" t="s">
        <v>1380</v>
      </c>
      <c r="D897" s="215">
        <v>44991</v>
      </c>
      <c r="E897" s="192" t="s">
        <v>3059</v>
      </c>
      <c r="F897" s="192" t="s">
        <v>3</v>
      </c>
      <c r="G897" s="192">
        <v>2097060</v>
      </c>
      <c r="H897" s="68"/>
      <c r="I897" s="198" t="s">
        <v>4395</v>
      </c>
      <c r="J897" s="68"/>
      <c r="K897" s="68"/>
      <c r="L897" s="68"/>
      <c r="M897" s="68"/>
      <c r="N897" s="364"/>
      <c r="O897" s="364"/>
      <c r="P897" s="216">
        <v>0</v>
      </c>
      <c r="Q897" s="216">
        <v>2500</v>
      </c>
      <c r="R897" s="68" t="s">
        <v>638</v>
      </c>
      <c r="S897" s="366"/>
      <c r="T897" s="278"/>
    </row>
    <row r="898" spans="1:20" ht="51">
      <c r="A898" s="192">
        <v>139</v>
      </c>
      <c r="B898" s="68"/>
      <c r="C898" s="214" t="s">
        <v>64</v>
      </c>
      <c r="D898" s="215">
        <v>44991</v>
      </c>
      <c r="E898" s="192" t="s">
        <v>3060</v>
      </c>
      <c r="F898" s="192" t="s">
        <v>3</v>
      </c>
      <c r="G898" s="192">
        <v>2097063</v>
      </c>
      <c r="H898" s="68"/>
      <c r="I898" s="198" t="s">
        <v>4396</v>
      </c>
      <c r="J898" s="68"/>
      <c r="K898" s="68"/>
      <c r="L898" s="68"/>
      <c r="M898" s="68"/>
      <c r="N898" s="364"/>
      <c r="O898" s="364"/>
      <c r="P898" s="216">
        <v>0</v>
      </c>
      <c r="Q898" s="216">
        <v>1724.43</v>
      </c>
      <c r="R898" s="68" t="s">
        <v>638</v>
      </c>
      <c r="S898" s="366"/>
      <c r="T898" s="278"/>
    </row>
    <row r="899" spans="1:20" ht="63.75">
      <c r="A899" s="192">
        <v>16</v>
      </c>
      <c r="B899" s="68"/>
      <c r="C899" s="214" t="s">
        <v>40</v>
      </c>
      <c r="D899" s="215">
        <v>44991</v>
      </c>
      <c r="E899" s="192" t="s">
        <v>3061</v>
      </c>
      <c r="F899" s="192" t="s">
        <v>3</v>
      </c>
      <c r="G899" s="192">
        <v>2097092</v>
      </c>
      <c r="H899" s="68"/>
      <c r="I899" s="198" t="s">
        <v>1922</v>
      </c>
      <c r="J899" s="68"/>
      <c r="K899" s="68"/>
      <c r="L899" s="68"/>
      <c r="M899" s="68"/>
      <c r="N899" s="364"/>
      <c r="O899" s="364"/>
      <c r="P899" s="216">
        <v>0</v>
      </c>
      <c r="Q899" s="216">
        <v>28</v>
      </c>
      <c r="R899" s="68" t="s">
        <v>638</v>
      </c>
      <c r="S899" s="366"/>
      <c r="T899" s="278"/>
    </row>
    <row r="900" spans="1:20" ht="51">
      <c r="A900" s="192">
        <v>862</v>
      </c>
      <c r="B900" s="68"/>
      <c r="C900" s="214" t="s">
        <v>187</v>
      </c>
      <c r="D900" s="215">
        <v>44991</v>
      </c>
      <c r="E900" s="192" t="s">
        <v>3062</v>
      </c>
      <c r="F900" s="192" t="s">
        <v>3</v>
      </c>
      <c r="G900" s="192">
        <v>2097138</v>
      </c>
      <c r="H900" s="68"/>
      <c r="I900" s="198" t="s">
        <v>4397</v>
      </c>
      <c r="J900" s="68"/>
      <c r="K900" s="68"/>
      <c r="L900" s="68"/>
      <c r="M900" s="68"/>
      <c r="N900" s="364"/>
      <c r="O900" s="364"/>
      <c r="P900" s="216">
        <v>0</v>
      </c>
      <c r="Q900" s="216">
        <v>5462.03</v>
      </c>
      <c r="R900" s="68" t="s">
        <v>638</v>
      </c>
      <c r="S900" s="366"/>
      <c r="T900" s="278"/>
    </row>
    <row r="901" spans="1:20" ht="51">
      <c r="A901" s="192">
        <v>293</v>
      </c>
      <c r="B901" s="68"/>
      <c r="C901" s="214" t="s">
        <v>121</v>
      </c>
      <c r="D901" s="215">
        <v>44991</v>
      </c>
      <c r="E901" s="192" t="s">
        <v>3063</v>
      </c>
      <c r="F901" s="192" t="s">
        <v>3</v>
      </c>
      <c r="G901" s="192">
        <v>2096941</v>
      </c>
      <c r="H901" s="68"/>
      <c r="I901" s="198" t="s">
        <v>4398</v>
      </c>
      <c r="J901" s="68"/>
      <c r="K901" s="68"/>
      <c r="L901" s="68"/>
      <c r="M901" s="68"/>
      <c r="N901" s="364"/>
      <c r="O901" s="364"/>
      <c r="P901" s="216">
        <v>0</v>
      </c>
      <c r="Q901" s="216">
        <v>357</v>
      </c>
      <c r="R901" s="68" t="s">
        <v>638</v>
      </c>
      <c r="S901" s="366"/>
      <c r="T901" s="278"/>
    </row>
    <row r="902" spans="1:20" ht="51">
      <c r="A902" s="192">
        <v>35</v>
      </c>
      <c r="B902" s="68"/>
      <c r="C902" s="214" t="s">
        <v>43</v>
      </c>
      <c r="D902" s="215">
        <v>44992</v>
      </c>
      <c r="E902" s="192" t="s">
        <v>3064</v>
      </c>
      <c r="F902" s="192" t="s">
        <v>3</v>
      </c>
      <c r="G902" s="192">
        <v>2097372</v>
      </c>
      <c r="H902" s="68"/>
      <c r="I902" s="198" t="s">
        <v>4399</v>
      </c>
      <c r="J902" s="68"/>
      <c r="K902" s="68"/>
      <c r="L902" s="68"/>
      <c r="M902" s="68"/>
      <c r="N902" s="364"/>
      <c r="O902" s="364"/>
      <c r="P902" s="216">
        <v>0</v>
      </c>
      <c r="Q902" s="216">
        <v>2184.27</v>
      </c>
      <c r="R902" s="68" t="s">
        <v>638</v>
      </c>
      <c r="S902" s="366"/>
      <c r="T902" s="278"/>
    </row>
    <row r="903" spans="1:20" ht="63.75">
      <c r="A903" s="192">
        <v>222</v>
      </c>
      <c r="B903" s="68"/>
      <c r="C903" s="214" t="s">
        <v>93</v>
      </c>
      <c r="D903" s="215">
        <v>44992</v>
      </c>
      <c r="E903" s="192" t="s">
        <v>3065</v>
      </c>
      <c r="F903" s="192" t="s">
        <v>3</v>
      </c>
      <c r="G903" s="192">
        <v>2097378</v>
      </c>
      <c r="H903" s="68"/>
      <c r="I903" s="198" t="s">
        <v>4400</v>
      </c>
      <c r="J903" s="68"/>
      <c r="K903" s="68"/>
      <c r="L903" s="68"/>
      <c r="M903" s="68"/>
      <c r="N903" s="364"/>
      <c r="O903" s="364"/>
      <c r="P903" s="216">
        <v>0</v>
      </c>
      <c r="Q903" s="216">
        <v>5610</v>
      </c>
      <c r="R903" s="68" t="s">
        <v>638</v>
      </c>
      <c r="S903" s="366"/>
      <c r="T903" s="278"/>
    </row>
    <row r="904" spans="1:20" ht="51">
      <c r="A904" s="192" t="s">
        <v>541</v>
      </c>
      <c r="B904" s="68"/>
      <c r="C904" s="214" t="s">
        <v>590</v>
      </c>
      <c r="D904" s="215">
        <v>44992</v>
      </c>
      <c r="E904" s="192" t="s">
        <v>3066</v>
      </c>
      <c r="F904" s="192" t="s">
        <v>3</v>
      </c>
      <c r="G904" s="192">
        <v>2097388</v>
      </c>
      <c r="H904" s="68"/>
      <c r="I904" s="198" t="s">
        <v>1912</v>
      </c>
      <c r="J904" s="68"/>
      <c r="K904" s="68"/>
      <c r="L904" s="68"/>
      <c r="M904" s="68"/>
      <c r="N904" s="364"/>
      <c r="O904" s="364"/>
      <c r="P904" s="216">
        <v>0</v>
      </c>
      <c r="Q904" s="216">
        <v>1441</v>
      </c>
      <c r="R904" s="68" t="s">
        <v>638</v>
      </c>
      <c r="S904" s="366"/>
      <c r="T904" s="278"/>
    </row>
    <row r="905" spans="1:20" ht="51">
      <c r="A905" s="192">
        <v>81</v>
      </c>
      <c r="B905" s="68"/>
      <c r="C905" s="214" t="s">
        <v>49</v>
      </c>
      <c r="D905" s="215">
        <v>44992</v>
      </c>
      <c r="E905" s="192" t="s">
        <v>3067</v>
      </c>
      <c r="F905" s="192" t="s">
        <v>3</v>
      </c>
      <c r="G905" s="192">
        <v>2097392</v>
      </c>
      <c r="H905" s="68"/>
      <c r="I905" s="198" t="s">
        <v>4401</v>
      </c>
      <c r="J905" s="68"/>
      <c r="K905" s="68"/>
      <c r="L905" s="68"/>
      <c r="M905" s="68"/>
      <c r="N905" s="364"/>
      <c r="O905" s="364"/>
      <c r="P905" s="216">
        <v>0</v>
      </c>
      <c r="Q905" s="216">
        <v>155.15</v>
      </c>
      <c r="R905" s="68" t="s">
        <v>638</v>
      </c>
      <c r="S905" s="366"/>
      <c r="T905" s="278"/>
    </row>
    <row r="906" spans="1:20" ht="63.75">
      <c r="A906" s="192">
        <v>15</v>
      </c>
      <c r="B906" s="68"/>
      <c r="C906" s="214" t="s">
        <v>39</v>
      </c>
      <c r="D906" s="215">
        <v>44992</v>
      </c>
      <c r="E906" s="192" t="s">
        <v>3068</v>
      </c>
      <c r="F906" s="192" t="s">
        <v>3</v>
      </c>
      <c r="G906" s="192">
        <v>2097423</v>
      </c>
      <c r="H906" s="68"/>
      <c r="I906" s="198" t="s">
        <v>4402</v>
      </c>
      <c r="J906" s="68"/>
      <c r="K906" s="68"/>
      <c r="L906" s="68"/>
      <c r="M906" s="68"/>
      <c r="N906" s="364"/>
      <c r="O906" s="364"/>
      <c r="P906" s="216">
        <v>0</v>
      </c>
      <c r="Q906" s="216">
        <v>373.3</v>
      </c>
      <c r="R906" s="68" t="s">
        <v>638</v>
      </c>
      <c r="S906" s="366"/>
      <c r="T906" s="278"/>
    </row>
    <row r="907" spans="1:20" ht="51">
      <c r="A907" s="192">
        <v>951</v>
      </c>
      <c r="B907" s="68"/>
      <c r="C907" s="214" t="s">
        <v>199</v>
      </c>
      <c r="D907" s="215">
        <v>44992</v>
      </c>
      <c r="E907" s="192" t="s">
        <v>3069</v>
      </c>
      <c r="F907" s="192" t="s">
        <v>3</v>
      </c>
      <c r="G907" s="192">
        <v>2097433</v>
      </c>
      <c r="H907" s="68"/>
      <c r="I907" s="198" t="s">
        <v>4403</v>
      </c>
      <c r="J907" s="68"/>
      <c r="K907" s="68"/>
      <c r="L907" s="68"/>
      <c r="M907" s="68"/>
      <c r="N907" s="364"/>
      <c r="O907" s="364"/>
      <c r="P907" s="216">
        <v>0</v>
      </c>
      <c r="Q907" s="216">
        <v>974.5</v>
      </c>
      <c r="R907" s="68" t="s">
        <v>638</v>
      </c>
      <c r="S907" s="366"/>
      <c r="T907" s="278"/>
    </row>
    <row r="908" spans="1:20" ht="63.75">
      <c r="A908" s="192">
        <v>597</v>
      </c>
      <c r="B908" s="68"/>
      <c r="C908" s="214" t="s">
        <v>677</v>
      </c>
      <c r="D908" s="215">
        <v>44992</v>
      </c>
      <c r="E908" s="192" t="s">
        <v>3070</v>
      </c>
      <c r="F908" s="192" t="s">
        <v>3</v>
      </c>
      <c r="G908" s="192">
        <v>2097447</v>
      </c>
      <c r="H908" s="68"/>
      <c r="I908" s="198" t="s">
        <v>4404</v>
      </c>
      <c r="J908" s="68"/>
      <c r="K908" s="68"/>
      <c r="L908" s="68"/>
      <c r="M908" s="68"/>
      <c r="N908" s="364"/>
      <c r="O908" s="364"/>
      <c r="P908" s="216">
        <v>0</v>
      </c>
      <c r="Q908" s="216">
        <v>2785.32</v>
      </c>
      <c r="R908" s="68" t="s">
        <v>638</v>
      </c>
      <c r="S908" s="366"/>
      <c r="T908" s="278"/>
    </row>
    <row r="909" spans="1:20" ht="51">
      <c r="A909" s="192">
        <v>70</v>
      </c>
      <c r="B909" s="68"/>
      <c r="C909" s="214" t="s">
        <v>47</v>
      </c>
      <c r="D909" s="215">
        <v>44992</v>
      </c>
      <c r="E909" s="192" t="s">
        <v>3071</v>
      </c>
      <c r="F909" s="192" t="s">
        <v>3</v>
      </c>
      <c r="G909" s="192">
        <v>2097463</v>
      </c>
      <c r="H909" s="68"/>
      <c r="I909" s="198" t="s">
        <v>4405</v>
      </c>
      <c r="J909" s="68"/>
      <c r="K909" s="68"/>
      <c r="L909" s="68"/>
      <c r="M909" s="68"/>
      <c r="N909" s="364"/>
      <c r="O909" s="364"/>
      <c r="P909" s="216">
        <v>0</v>
      </c>
      <c r="Q909" s="216">
        <v>339.1</v>
      </c>
      <c r="R909" s="68" t="s">
        <v>638</v>
      </c>
      <c r="S909" s="366"/>
      <c r="T909" s="278"/>
    </row>
    <row r="910" spans="1:20" ht="51">
      <c r="A910" s="192">
        <v>15</v>
      </c>
      <c r="B910" s="68"/>
      <c r="C910" s="214" t="s">
        <v>39</v>
      </c>
      <c r="D910" s="215">
        <v>44992</v>
      </c>
      <c r="E910" s="192" t="s">
        <v>3072</v>
      </c>
      <c r="F910" s="192" t="s">
        <v>3</v>
      </c>
      <c r="G910" s="192">
        <v>2097464</v>
      </c>
      <c r="H910" s="68"/>
      <c r="I910" s="198" t="s">
        <v>4406</v>
      </c>
      <c r="J910" s="68"/>
      <c r="K910" s="68"/>
      <c r="L910" s="68"/>
      <c r="M910" s="68"/>
      <c r="N910" s="364"/>
      <c r="O910" s="364"/>
      <c r="P910" s="216">
        <v>0</v>
      </c>
      <c r="Q910" s="216">
        <v>8643.1299999999992</v>
      </c>
      <c r="R910" s="68" t="s">
        <v>638</v>
      </c>
      <c r="S910" s="366"/>
      <c r="T910" s="278"/>
    </row>
    <row r="911" spans="1:20" ht="51">
      <c r="A911" s="192">
        <v>680</v>
      </c>
      <c r="B911" s="68"/>
      <c r="C911" s="214" t="s">
        <v>179</v>
      </c>
      <c r="D911" s="215">
        <v>44992</v>
      </c>
      <c r="E911" s="192" t="s">
        <v>3073</v>
      </c>
      <c r="F911" s="192" t="s">
        <v>3</v>
      </c>
      <c r="G911" s="192">
        <v>2097469</v>
      </c>
      <c r="H911" s="68"/>
      <c r="I911" s="198" t="s">
        <v>4407</v>
      </c>
      <c r="J911" s="68"/>
      <c r="K911" s="68"/>
      <c r="L911" s="68"/>
      <c r="M911" s="68"/>
      <c r="N911" s="364"/>
      <c r="O911" s="364"/>
      <c r="P911" s="216">
        <v>0</v>
      </c>
      <c r="Q911" s="216">
        <v>1090.3499999999999</v>
      </c>
      <c r="R911" s="68" t="s">
        <v>638</v>
      </c>
      <c r="S911" s="366"/>
      <c r="T911" s="278"/>
    </row>
    <row r="912" spans="1:20" ht="51">
      <c r="A912" s="192" t="s">
        <v>541</v>
      </c>
      <c r="B912" s="68"/>
      <c r="C912" s="214" t="s">
        <v>590</v>
      </c>
      <c r="D912" s="215">
        <v>44992</v>
      </c>
      <c r="E912" s="192" t="s">
        <v>3074</v>
      </c>
      <c r="F912" s="192" t="s">
        <v>3</v>
      </c>
      <c r="G912" s="192">
        <v>2097473</v>
      </c>
      <c r="H912" s="68"/>
      <c r="I912" s="198" t="s">
        <v>4408</v>
      </c>
      <c r="J912" s="68"/>
      <c r="K912" s="68"/>
      <c r="L912" s="68"/>
      <c r="M912" s="68"/>
      <c r="N912" s="364"/>
      <c r="O912" s="364"/>
      <c r="P912" s="216">
        <v>0</v>
      </c>
      <c r="Q912" s="216">
        <v>1364.9</v>
      </c>
      <c r="R912" s="68" t="s">
        <v>638</v>
      </c>
      <c r="S912" s="366"/>
      <c r="T912" s="278"/>
    </row>
    <row r="913" spans="1:20" ht="51">
      <c r="A913" s="192" t="s">
        <v>541</v>
      </c>
      <c r="B913" s="68"/>
      <c r="C913" s="214" t="s">
        <v>590</v>
      </c>
      <c r="D913" s="215">
        <v>44992</v>
      </c>
      <c r="E913" s="192" t="s">
        <v>3075</v>
      </c>
      <c r="F913" s="192" t="s">
        <v>3</v>
      </c>
      <c r="G913" s="192">
        <v>2097476</v>
      </c>
      <c r="H913" s="68"/>
      <c r="I913" s="198" t="s">
        <v>4409</v>
      </c>
      <c r="J913" s="68"/>
      <c r="K913" s="68"/>
      <c r="L913" s="68"/>
      <c r="M913" s="68"/>
      <c r="N913" s="364"/>
      <c r="O913" s="364"/>
      <c r="P913" s="216">
        <v>0</v>
      </c>
      <c r="Q913" s="216">
        <v>2000</v>
      </c>
      <c r="R913" s="68" t="s">
        <v>638</v>
      </c>
      <c r="S913" s="366"/>
      <c r="T913" s="278"/>
    </row>
    <row r="914" spans="1:20" ht="51">
      <c r="A914" s="192">
        <v>66</v>
      </c>
      <c r="B914" s="68"/>
      <c r="C914" s="214" t="s">
        <v>46</v>
      </c>
      <c r="D914" s="215">
        <v>44992</v>
      </c>
      <c r="E914" s="192" t="s">
        <v>3076</v>
      </c>
      <c r="F914" s="192" t="s">
        <v>3</v>
      </c>
      <c r="G914" s="192">
        <v>2097480</v>
      </c>
      <c r="H914" s="68"/>
      <c r="I914" s="198" t="s">
        <v>4410</v>
      </c>
      <c r="J914" s="68"/>
      <c r="K914" s="68"/>
      <c r="L914" s="68"/>
      <c r="M914" s="68"/>
      <c r="N914" s="364"/>
      <c r="O914" s="364"/>
      <c r="P914" s="216">
        <v>0</v>
      </c>
      <c r="Q914" s="216">
        <v>950.55</v>
      </c>
      <c r="R914" s="68" t="s">
        <v>638</v>
      </c>
      <c r="S914" s="366"/>
      <c r="T914" s="278"/>
    </row>
    <row r="915" spans="1:20" ht="63.75">
      <c r="A915" s="192">
        <v>46</v>
      </c>
      <c r="B915" s="68"/>
      <c r="C915" s="214" t="s">
        <v>1380</v>
      </c>
      <c r="D915" s="215">
        <v>44992</v>
      </c>
      <c r="E915" s="192" t="s">
        <v>3077</v>
      </c>
      <c r="F915" s="192" t="s">
        <v>3</v>
      </c>
      <c r="G915" s="192">
        <v>2097489</v>
      </c>
      <c r="H915" s="68"/>
      <c r="I915" s="198" t="s">
        <v>4411</v>
      </c>
      <c r="J915" s="68"/>
      <c r="K915" s="68"/>
      <c r="L915" s="68"/>
      <c r="M915" s="68"/>
      <c r="N915" s="364"/>
      <c r="O915" s="364"/>
      <c r="P915" s="216">
        <v>0</v>
      </c>
      <c r="Q915" s="216">
        <v>830</v>
      </c>
      <c r="R915" s="68" t="s">
        <v>638</v>
      </c>
      <c r="S915" s="366"/>
      <c r="T915" s="278"/>
    </row>
    <row r="916" spans="1:20" ht="51">
      <c r="A916" s="192">
        <v>46</v>
      </c>
      <c r="B916" s="68"/>
      <c r="C916" s="214" t="s">
        <v>1380</v>
      </c>
      <c r="D916" s="215">
        <v>44992</v>
      </c>
      <c r="E916" s="192" t="s">
        <v>3078</v>
      </c>
      <c r="F916" s="192" t="s">
        <v>3</v>
      </c>
      <c r="G916" s="192">
        <v>2097493</v>
      </c>
      <c r="H916" s="68"/>
      <c r="I916" s="198" t="s">
        <v>4412</v>
      </c>
      <c r="J916" s="68"/>
      <c r="K916" s="68"/>
      <c r="L916" s="68"/>
      <c r="M916" s="68"/>
      <c r="N916" s="364"/>
      <c r="O916" s="364"/>
      <c r="P916" s="216">
        <v>0</v>
      </c>
      <c r="Q916" s="216">
        <v>5000</v>
      </c>
      <c r="R916" s="68" t="s">
        <v>638</v>
      </c>
      <c r="S916" s="366"/>
      <c r="T916" s="278"/>
    </row>
    <row r="917" spans="1:20" ht="63.75">
      <c r="A917" s="192">
        <v>597</v>
      </c>
      <c r="B917" s="68"/>
      <c r="C917" s="214" t="s">
        <v>677</v>
      </c>
      <c r="D917" s="215">
        <v>44992</v>
      </c>
      <c r="E917" s="192" t="s">
        <v>3079</v>
      </c>
      <c r="F917" s="192" t="s">
        <v>3</v>
      </c>
      <c r="G917" s="192">
        <v>2097506</v>
      </c>
      <c r="H917" s="68"/>
      <c r="I917" s="198" t="s">
        <v>4413</v>
      </c>
      <c r="J917" s="68"/>
      <c r="K917" s="68"/>
      <c r="L917" s="68"/>
      <c r="M917" s="68"/>
      <c r="N917" s="364"/>
      <c r="O917" s="364"/>
      <c r="P917" s="216">
        <v>0</v>
      </c>
      <c r="Q917" s="216">
        <v>147000</v>
      </c>
      <c r="R917" s="68" t="s">
        <v>638</v>
      </c>
      <c r="S917" s="366"/>
      <c r="T917" s="278"/>
    </row>
    <row r="918" spans="1:20" ht="51">
      <c r="A918" s="192" t="s">
        <v>541</v>
      </c>
      <c r="B918" s="68"/>
      <c r="C918" s="214" t="s">
        <v>590</v>
      </c>
      <c r="D918" s="215">
        <v>44992</v>
      </c>
      <c r="E918" s="192" t="s">
        <v>3080</v>
      </c>
      <c r="F918" s="192" t="s">
        <v>3</v>
      </c>
      <c r="G918" s="192">
        <v>2097575</v>
      </c>
      <c r="H918" s="68"/>
      <c r="I918" s="198" t="s">
        <v>4414</v>
      </c>
      <c r="J918" s="68"/>
      <c r="K918" s="68"/>
      <c r="L918" s="68"/>
      <c r="M918" s="68"/>
      <c r="N918" s="364"/>
      <c r="O918" s="364"/>
      <c r="P918" s="216">
        <v>0</v>
      </c>
      <c r="Q918" s="216">
        <v>1035.82</v>
      </c>
      <c r="R918" s="68" t="s">
        <v>638</v>
      </c>
      <c r="S918" s="366"/>
      <c r="T918" s="278"/>
    </row>
    <row r="919" spans="1:20" ht="38.25">
      <c r="A919" s="192">
        <v>46</v>
      </c>
      <c r="B919" s="68"/>
      <c r="C919" s="214" t="s">
        <v>1380</v>
      </c>
      <c r="D919" s="215">
        <v>44992</v>
      </c>
      <c r="E919" s="192" t="s">
        <v>3081</v>
      </c>
      <c r="F919" s="192" t="s">
        <v>3</v>
      </c>
      <c r="G919" s="192">
        <v>2097578</v>
      </c>
      <c r="H919" s="68"/>
      <c r="I919" s="198" t="s">
        <v>1898</v>
      </c>
      <c r="J919" s="68"/>
      <c r="K919" s="68"/>
      <c r="L919" s="68"/>
      <c r="M919" s="68"/>
      <c r="N919" s="364"/>
      <c r="O919" s="364"/>
      <c r="P919" s="216">
        <v>0</v>
      </c>
      <c r="Q919" s="216">
        <v>8300</v>
      </c>
      <c r="R919" s="68" t="s">
        <v>638</v>
      </c>
      <c r="S919" s="366"/>
      <c r="T919" s="278"/>
    </row>
    <row r="920" spans="1:20" ht="51">
      <c r="A920" s="192">
        <v>66</v>
      </c>
      <c r="B920" s="68"/>
      <c r="C920" s="214" t="s">
        <v>46</v>
      </c>
      <c r="D920" s="215">
        <v>44992</v>
      </c>
      <c r="E920" s="192" t="s">
        <v>3082</v>
      </c>
      <c r="F920" s="192" t="s">
        <v>3</v>
      </c>
      <c r="G920" s="192">
        <v>2097596</v>
      </c>
      <c r="H920" s="68"/>
      <c r="I920" s="198" t="s">
        <v>4415</v>
      </c>
      <c r="J920" s="68"/>
      <c r="K920" s="68"/>
      <c r="L920" s="68"/>
      <c r="M920" s="68"/>
      <c r="N920" s="364"/>
      <c r="O920" s="364"/>
      <c r="P920" s="216">
        <v>0</v>
      </c>
      <c r="Q920" s="216">
        <v>238</v>
      </c>
      <c r="R920" s="68" t="s">
        <v>638</v>
      </c>
      <c r="S920" s="366"/>
      <c r="T920" s="278"/>
    </row>
    <row r="921" spans="1:20" ht="38.25">
      <c r="A921" s="192">
        <v>46</v>
      </c>
      <c r="B921" s="68"/>
      <c r="C921" s="214" t="s">
        <v>1380</v>
      </c>
      <c r="D921" s="215">
        <v>44992</v>
      </c>
      <c r="E921" s="192" t="s">
        <v>3083</v>
      </c>
      <c r="F921" s="192" t="s">
        <v>3</v>
      </c>
      <c r="G921" s="192">
        <v>2097615</v>
      </c>
      <c r="H921" s="68"/>
      <c r="I921" s="198" t="s">
        <v>4416</v>
      </c>
      <c r="J921" s="68"/>
      <c r="K921" s="68"/>
      <c r="L921" s="68"/>
      <c r="M921" s="68"/>
      <c r="N921" s="364"/>
      <c r="O921" s="364"/>
      <c r="P921" s="216">
        <v>0</v>
      </c>
      <c r="Q921" s="216">
        <v>3000</v>
      </c>
      <c r="R921" s="68" t="s">
        <v>638</v>
      </c>
      <c r="S921" s="366"/>
      <c r="T921" s="278"/>
    </row>
    <row r="922" spans="1:20" ht="51">
      <c r="A922" s="192">
        <v>46</v>
      </c>
      <c r="B922" s="68"/>
      <c r="C922" s="214" t="s">
        <v>1380</v>
      </c>
      <c r="D922" s="215">
        <v>44992</v>
      </c>
      <c r="E922" s="192" t="s">
        <v>3084</v>
      </c>
      <c r="F922" s="192" t="s">
        <v>3</v>
      </c>
      <c r="G922" s="192">
        <v>2097617</v>
      </c>
      <c r="H922" s="68"/>
      <c r="I922" s="198" t="s">
        <v>4417</v>
      </c>
      <c r="J922" s="68"/>
      <c r="K922" s="68"/>
      <c r="L922" s="68"/>
      <c r="M922" s="68"/>
      <c r="N922" s="364"/>
      <c r="O922" s="364"/>
      <c r="P922" s="216">
        <v>0</v>
      </c>
      <c r="Q922" s="216">
        <v>340</v>
      </c>
      <c r="R922" s="68" t="s">
        <v>638</v>
      </c>
      <c r="S922" s="366"/>
      <c r="T922" s="278"/>
    </row>
    <row r="923" spans="1:20" ht="51">
      <c r="A923" s="192" t="s">
        <v>541</v>
      </c>
      <c r="B923" s="68"/>
      <c r="C923" s="214" t="s">
        <v>590</v>
      </c>
      <c r="D923" s="215">
        <v>44992</v>
      </c>
      <c r="E923" s="192" t="s">
        <v>3085</v>
      </c>
      <c r="F923" s="192" t="s">
        <v>3</v>
      </c>
      <c r="G923" s="192">
        <v>2097652</v>
      </c>
      <c r="H923" s="68"/>
      <c r="I923" s="198" t="s">
        <v>1919</v>
      </c>
      <c r="J923" s="68"/>
      <c r="K923" s="68"/>
      <c r="L923" s="68"/>
      <c r="M923" s="68"/>
      <c r="N923" s="364"/>
      <c r="O923" s="364"/>
      <c r="P923" s="216">
        <v>0</v>
      </c>
      <c r="Q923" s="216">
        <v>2205</v>
      </c>
      <c r="R923" s="68" t="s">
        <v>638</v>
      </c>
      <c r="S923" s="366"/>
      <c r="T923" s="278"/>
    </row>
    <row r="924" spans="1:20" ht="51">
      <c r="A924" s="192">
        <v>548</v>
      </c>
      <c r="B924" s="68"/>
      <c r="C924" s="214" t="s">
        <v>1286</v>
      </c>
      <c r="D924" s="215">
        <v>44992</v>
      </c>
      <c r="E924" s="192" t="s">
        <v>3086</v>
      </c>
      <c r="F924" s="192" t="s">
        <v>3</v>
      </c>
      <c r="G924" s="192">
        <v>2097680</v>
      </c>
      <c r="H924" s="68"/>
      <c r="I924" s="198" t="s">
        <v>4418</v>
      </c>
      <c r="J924" s="68"/>
      <c r="K924" s="68"/>
      <c r="L924" s="68"/>
      <c r="M924" s="68"/>
      <c r="N924" s="364"/>
      <c r="O924" s="364"/>
      <c r="P924" s="216">
        <v>0</v>
      </c>
      <c r="Q924" s="216">
        <v>193</v>
      </c>
      <c r="R924" s="68" t="s">
        <v>638</v>
      </c>
      <c r="S924" s="366"/>
      <c r="T924" s="278"/>
    </row>
    <row r="925" spans="1:20" ht="51">
      <c r="A925" s="192">
        <v>213</v>
      </c>
      <c r="B925" s="68"/>
      <c r="C925" s="214" t="s">
        <v>91</v>
      </c>
      <c r="D925" s="215">
        <v>44992</v>
      </c>
      <c r="E925" s="192" t="s">
        <v>3087</v>
      </c>
      <c r="F925" s="192" t="s">
        <v>3</v>
      </c>
      <c r="G925" s="192">
        <v>2097733</v>
      </c>
      <c r="H925" s="68"/>
      <c r="I925" s="198" t="s">
        <v>4419</v>
      </c>
      <c r="J925" s="68"/>
      <c r="K925" s="68"/>
      <c r="L925" s="68"/>
      <c r="M925" s="68"/>
      <c r="N925" s="364"/>
      <c r="O925" s="364"/>
      <c r="P925" s="216">
        <v>0</v>
      </c>
      <c r="Q925" s="216">
        <v>194.2</v>
      </c>
      <c r="R925" s="68" t="s">
        <v>638</v>
      </c>
      <c r="S925" s="366"/>
      <c r="T925" s="278"/>
    </row>
    <row r="926" spans="1:20" ht="51">
      <c r="A926" s="192">
        <v>548</v>
      </c>
      <c r="B926" s="68"/>
      <c r="C926" s="214" t="s">
        <v>1286</v>
      </c>
      <c r="D926" s="215">
        <v>44992</v>
      </c>
      <c r="E926" s="192" t="s">
        <v>3088</v>
      </c>
      <c r="F926" s="192" t="s">
        <v>3</v>
      </c>
      <c r="G926" s="192">
        <v>2097682</v>
      </c>
      <c r="H926" s="68"/>
      <c r="I926" s="198" t="s">
        <v>4420</v>
      </c>
      <c r="J926" s="68"/>
      <c r="K926" s="68"/>
      <c r="L926" s="68"/>
      <c r="M926" s="68"/>
      <c r="N926" s="364"/>
      <c r="O926" s="364"/>
      <c r="P926" s="216">
        <v>0</v>
      </c>
      <c r="Q926" s="216">
        <v>59</v>
      </c>
      <c r="R926" s="68" t="s">
        <v>638</v>
      </c>
      <c r="S926" s="366"/>
      <c r="T926" s="278"/>
    </row>
    <row r="927" spans="1:20" ht="51">
      <c r="A927" s="192">
        <v>548</v>
      </c>
      <c r="B927" s="68"/>
      <c r="C927" s="214" t="s">
        <v>1286</v>
      </c>
      <c r="D927" s="215">
        <v>44992</v>
      </c>
      <c r="E927" s="192" t="s">
        <v>3089</v>
      </c>
      <c r="F927" s="192" t="s">
        <v>3</v>
      </c>
      <c r="G927" s="192">
        <v>2097684</v>
      </c>
      <c r="H927" s="68"/>
      <c r="I927" s="198" t="s">
        <v>4421</v>
      </c>
      <c r="J927" s="68"/>
      <c r="K927" s="68"/>
      <c r="L927" s="68"/>
      <c r="M927" s="68"/>
      <c r="N927" s="364"/>
      <c r="O927" s="364"/>
      <c r="P927" s="216">
        <v>0</v>
      </c>
      <c r="Q927" s="216">
        <v>193</v>
      </c>
      <c r="R927" s="68" t="s">
        <v>638</v>
      </c>
      <c r="S927" s="366"/>
      <c r="T927" s="278"/>
    </row>
    <row r="928" spans="1:20" ht="63.75">
      <c r="A928" s="192">
        <v>16</v>
      </c>
      <c r="B928" s="68"/>
      <c r="C928" s="214" t="s">
        <v>40</v>
      </c>
      <c r="D928" s="215">
        <v>44992</v>
      </c>
      <c r="E928" s="192" t="s">
        <v>3090</v>
      </c>
      <c r="F928" s="192" t="s">
        <v>3</v>
      </c>
      <c r="G928" s="192">
        <v>2097691</v>
      </c>
      <c r="H928" s="68"/>
      <c r="I928" s="198" t="s">
        <v>4422</v>
      </c>
      <c r="J928" s="68"/>
      <c r="K928" s="68"/>
      <c r="L928" s="68"/>
      <c r="M928" s="68"/>
      <c r="N928" s="364"/>
      <c r="O928" s="364"/>
      <c r="P928" s="216">
        <v>0</v>
      </c>
      <c r="Q928" s="216">
        <v>20</v>
      </c>
      <c r="R928" s="68" t="s">
        <v>638</v>
      </c>
      <c r="S928" s="366"/>
      <c r="T928" s="278"/>
    </row>
    <row r="929" spans="1:20" ht="51">
      <c r="A929" s="192" t="s">
        <v>544</v>
      </c>
      <c r="B929" s="68"/>
      <c r="C929" s="214" t="s">
        <v>683</v>
      </c>
      <c r="D929" s="215">
        <v>44992</v>
      </c>
      <c r="E929" s="192" t="s">
        <v>3091</v>
      </c>
      <c r="F929" s="192" t="s">
        <v>3</v>
      </c>
      <c r="G929" s="192">
        <v>2097381</v>
      </c>
      <c r="H929" s="68"/>
      <c r="I929" s="198" t="s">
        <v>4423</v>
      </c>
      <c r="J929" s="68"/>
      <c r="K929" s="68"/>
      <c r="L929" s="68"/>
      <c r="M929" s="68"/>
      <c r="N929" s="364"/>
      <c r="O929" s="364"/>
      <c r="P929" s="216">
        <v>0</v>
      </c>
      <c r="Q929" s="216">
        <v>271052</v>
      </c>
      <c r="R929" s="68" t="s">
        <v>638</v>
      </c>
      <c r="S929" s="366"/>
      <c r="T929" s="278"/>
    </row>
    <row r="930" spans="1:20" ht="51">
      <c r="A930" s="192">
        <v>15</v>
      </c>
      <c r="B930" s="68"/>
      <c r="C930" s="214" t="s">
        <v>39</v>
      </c>
      <c r="D930" s="215">
        <v>44992</v>
      </c>
      <c r="E930" s="192" t="s">
        <v>3092</v>
      </c>
      <c r="F930" s="192" t="s">
        <v>3</v>
      </c>
      <c r="G930" s="192">
        <v>2097394</v>
      </c>
      <c r="H930" s="68"/>
      <c r="I930" s="198" t="s">
        <v>4424</v>
      </c>
      <c r="J930" s="68"/>
      <c r="K930" s="68"/>
      <c r="L930" s="68"/>
      <c r="M930" s="68"/>
      <c r="N930" s="364"/>
      <c r="O930" s="364"/>
      <c r="P930" s="216">
        <v>0</v>
      </c>
      <c r="Q930" s="216">
        <v>100</v>
      </c>
      <c r="R930" s="68" t="s">
        <v>638</v>
      </c>
      <c r="S930" s="366"/>
      <c r="T930" s="278"/>
    </row>
    <row r="931" spans="1:20" ht="63.75">
      <c r="A931" s="192">
        <v>290</v>
      </c>
      <c r="B931" s="68"/>
      <c r="C931" s="214" t="s">
        <v>118</v>
      </c>
      <c r="D931" s="215">
        <v>44992</v>
      </c>
      <c r="E931" s="192" t="s">
        <v>3093</v>
      </c>
      <c r="F931" s="192" t="s">
        <v>3</v>
      </c>
      <c r="G931" s="192">
        <v>2097442</v>
      </c>
      <c r="H931" s="68"/>
      <c r="I931" s="198" t="s">
        <v>4425</v>
      </c>
      <c r="J931" s="68"/>
      <c r="K931" s="68"/>
      <c r="L931" s="68"/>
      <c r="M931" s="68"/>
      <c r="N931" s="364"/>
      <c r="O931" s="364"/>
      <c r="P931" s="216">
        <v>0</v>
      </c>
      <c r="Q931" s="216">
        <v>1179.4000000000001</v>
      </c>
      <c r="R931" s="68" t="s">
        <v>638</v>
      </c>
      <c r="S931" s="366"/>
      <c r="T931" s="278"/>
    </row>
    <row r="932" spans="1:20" ht="63.75">
      <c r="A932" s="192">
        <v>680</v>
      </c>
      <c r="B932" s="68"/>
      <c r="C932" s="214" t="s">
        <v>179</v>
      </c>
      <c r="D932" s="215">
        <v>44992</v>
      </c>
      <c r="E932" s="192" t="s">
        <v>3094</v>
      </c>
      <c r="F932" s="192" t="s">
        <v>3</v>
      </c>
      <c r="G932" s="192">
        <v>2097445</v>
      </c>
      <c r="H932" s="68"/>
      <c r="I932" s="198" t="s">
        <v>4426</v>
      </c>
      <c r="J932" s="68"/>
      <c r="K932" s="68"/>
      <c r="L932" s="68"/>
      <c r="M932" s="68"/>
      <c r="N932" s="364"/>
      <c r="O932" s="364"/>
      <c r="P932" s="216">
        <v>0</v>
      </c>
      <c r="Q932" s="216">
        <v>1272.97</v>
      </c>
      <c r="R932" s="68" t="s">
        <v>638</v>
      </c>
      <c r="S932" s="366"/>
      <c r="T932" s="278"/>
    </row>
    <row r="933" spans="1:20" ht="51">
      <c r="A933" s="192">
        <v>145</v>
      </c>
      <c r="B933" s="68"/>
      <c r="C933" s="214" t="s">
        <v>68</v>
      </c>
      <c r="D933" s="215">
        <v>44992</v>
      </c>
      <c r="E933" s="192" t="s">
        <v>3095</v>
      </c>
      <c r="F933" s="192" t="s">
        <v>3</v>
      </c>
      <c r="G933" s="192">
        <v>2097454</v>
      </c>
      <c r="H933" s="68"/>
      <c r="I933" s="198" t="s">
        <v>4427</v>
      </c>
      <c r="J933" s="68"/>
      <c r="K933" s="68"/>
      <c r="L933" s="68"/>
      <c r="M933" s="68"/>
      <c r="N933" s="364"/>
      <c r="O933" s="364"/>
      <c r="P933" s="216">
        <v>0</v>
      </c>
      <c r="Q933" s="216">
        <v>1530.98</v>
      </c>
      <c r="R933" s="68" t="s">
        <v>638</v>
      </c>
      <c r="S933" s="366"/>
      <c r="T933" s="278"/>
    </row>
    <row r="934" spans="1:20" ht="51">
      <c r="A934" s="192">
        <v>254</v>
      </c>
      <c r="B934" s="68"/>
      <c r="C934" s="214" t="s">
        <v>105</v>
      </c>
      <c r="D934" s="215">
        <v>44992</v>
      </c>
      <c r="E934" s="192" t="s">
        <v>3096</v>
      </c>
      <c r="F934" s="192" t="s">
        <v>3</v>
      </c>
      <c r="G934" s="192">
        <v>2097482</v>
      </c>
      <c r="H934" s="68"/>
      <c r="I934" s="198" t="s">
        <v>4428</v>
      </c>
      <c r="J934" s="68"/>
      <c r="K934" s="68"/>
      <c r="L934" s="68"/>
      <c r="M934" s="68"/>
      <c r="N934" s="364"/>
      <c r="O934" s="364"/>
      <c r="P934" s="216">
        <v>0</v>
      </c>
      <c r="Q934" s="216">
        <v>166626</v>
      </c>
      <c r="R934" s="68" t="s">
        <v>638</v>
      </c>
      <c r="S934" s="366"/>
      <c r="T934" s="278"/>
    </row>
    <row r="935" spans="1:20" ht="51">
      <c r="A935" s="192">
        <v>254</v>
      </c>
      <c r="B935" s="68"/>
      <c r="C935" s="214" t="s">
        <v>105</v>
      </c>
      <c r="D935" s="215">
        <v>44992</v>
      </c>
      <c r="E935" s="192" t="s">
        <v>3097</v>
      </c>
      <c r="F935" s="192" t="s">
        <v>3</v>
      </c>
      <c r="G935" s="192">
        <v>2097486</v>
      </c>
      <c r="H935" s="68"/>
      <c r="I935" s="198" t="s">
        <v>4429</v>
      </c>
      <c r="J935" s="68"/>
      <c r="K935" s="68"/>
      <c r="L935" s="68"/>
      <c r="M935" s="68"/>
      <c r="N935" s="364"/>
      <c r="O935" s="364"/>
      <c r="P935" s="216">
        <v>0</v>
      </c>
      <c r="Q935" s="216">
        <v>73962</v>
      </c>
      <c r="R935" s="68" t="s">
        <v>638</v>
      </c>
      <c r="S935" s="366"/>
      <c r="T935" s="278"/>
    </row>
    <row r="936" spans="1:20" ht="51">
      <c r="A936" s="192">
        <v>254</v>
      </c>
      <c r="B936" s="68"/>
      <c r="C936" s="214" t="s">
        <v>105</v>
      </c>
      <c r="D936" s="215">
        <v>44992</v>
      </c>
      <c r="E936" s="192" t="s">
        <v>3098</v>
      </c>
      <c r="F936" s="192" t="s">
        <v>3</v>
      </c>
      <c r="G936" s="192">
        <v>2097487</v>
      </c>
      <c r="H936" s="68"/>
      <c r="I936" s="198" t="s">
        <v>4430</v>
      </c>
      <c r="J936" s="68"/>
      <c r="K936" s="68"/>
      <c r="L936" s="68"/>
      <c r="M936" s="68"/>
      <c r="N936" s="364"/>
      <c r="O936" s="364"/>
      <c r="P936" s="216">
        <v>0</v>
      </c>
      <c r="Q936" s="216">
        <v>5997</v>
      </c>
      <c r="R936" s="68" t="s">
        <v>638</v>
      </c>
      <c r="S936" s="366"/>
      <c r="T936" s="278"/>
    </row>
    <row r="937" spans="1:20" ht="51">
      <c r="A937" s="192">
        <v>254</v>
      </c>
      <c r="B937" s="68"/>
      <c r="C937" s="214" t="s">
        <v>105</v>
      </c>
      <c r="D937" s="215">
        <v>44992</v>
      </c>
      <c r="E937" s="192" t="s">
        <v>3099</v>
      </c>
      <c r="F937" s="192" t="s">
        <v>3</v>
      </c>
      <c r="G937" s="192">
        <v>2097490</v>
      </c>
      <c r="H937" s="68"/>
      <c r="I937" s="198" t="s">
        <v>4431</v>
      </c>
      <c r="J937" s="68"/>
      <c r="K937" s="68"/>
      <c r="L937" s="68"/>
      <c r="M937" s="68"/>
      <c r="N937" s="364"/>
      <c r="O937" s="364"/>
      <c r="P937" s="216">
        <v>0</v>
      </c>
      <c r="Q937" s="216">
        <v>113039</v>
      </c>
      <c r="R937" s="68" t="s">
        <v>638</v>
      </c>
      <c r="S937" s="366"/>
      <c r="T937" s="278"/>
    </row>
    <row r="938" spans="1:20" ht="63.75">
      <c r="A938" s="192">
        <v>254</v>
      </c>
      <c r="B938" s="68"/>
      <c r="C938" s="214" t="s">
        <v>105</v>
      </c>
      <c r="D938" s="215">
        <v>44992</v>
      </c>
      <c r="E938" s="192" t="s">
        <v>3100</v>
      </c>
      <c r="F938" s="192" t="s">
        <v>3</v>
      </c>
      <c r="G938" s="192">
        <v>2097494</v>
      </c>
      <c r="H938" s="68"/>
      <c r="I938" s="198" t="s">
        <v>4432</v>
      </c>
      <c r="J938" s="68"/>
      <c r="K938" s="68"/>
      <c r="L938" s="68"/>
      <c r="M938" s="68"/>
      <c r="N938" s="364"/>
      <c r="O938" s="364"/>
      <c r="P938" s="216">
        <v>0</v>
      </c>
      <c r="Q938" s="216">
        <v>204131</v>
      </c>
      <c r="R938" s="68" t="s">
        <v>638</v>
      </c>
      <c r="S938" s="366"/>
      <c r="T938" s="278"/>
    </row>
    <row r="939" spans="1:20" ht="63.75">
      <c r="A939" s="192">
        <v>254</v>
      </c>
      <c r="B939" s="68"/>
      <c r="C939" s="214" t="s">
        <v>105</v>
      </c>
      <c r="D939" s="215">
        <v>44992</v>
      </c>
      <c r="E939" s="192" t="s">
        <v>3101</v>
      </c>
      <c r="F939" s="192" t="s">
        <v>3</v>
      </c>
      <c r="G939" s="192">
        <v>2097500</v>
      </c>
      <c r="H939" s="68"/>
      <c r="I939" s="198" t="s">
        <v>4433</v>
      </c>
      <c r="J939" s="68"/>
      <c r="K939" s="68"/>
      <c r="L939" s="68"/>
      <c r="M939" s="68"/>
      <c r="N939" s="364"/>
      <c r="O939" s="364"/>
      <c r="P939" s="216">
        <v>0</v>
      </c>
      <c r="Q939" s="216">
        <v>7440</v>
      </c>
      <c r="R939" s="68" t="s">
        <v>638</v>
      </c>
      <c r="S939" s="366"/>
      <c r="T939" s="278"/>
    </row>
    <row r="940" spans="1:20" ht="51">
      <c r="A940" s="192">
        <v>254</v>
      </c>
      <c r="B940" s="68"/>
      <c r="C940" s="214" t="s">
        <v>105</v>
      </c>
      <c r="D940" s="215">
        <v>44992</v>
      </c>
      <c r="E940" s="192" t="s">
        <v>3102</v>
      </c>
      <c r="F940" s="192" t="s">
        <v>3</v>
      </c>
      <c r="G940" s="192">
        <v>2097505</v>
      </c>
      <c r="H940" s="68"/>
      <c r="I940" s="198" t="s">
        <v>4434</v>
      </c>
      <c r="J940" s="68"/>
      <c r="K940" s="68"/>
      <c r="L940" s="68"/>
      <c r="M940" s="68"/>
      <c r="N940" s="364"/>
      <c r="O940" s="364"/>
      <c r="P940" s="216">
        <v>0</v>
      </c>
      <c r="Q940" s="216">
        <v>304117</v>
      </c>
      <c r="R940" s="68" t="s">
        <v>638</v>
      </c>
      <c r="S940" s="366"/>
      <c r="T940" s="278"/>
    </row>
    <row r="941" spans="1:20" ht="63.75">
      <c r="A941" s="192">
        <v>254</v>
      </c>
      <c r="B941" s="68"/>
      <c r="C941" s="214" t="s">
        <v>105</v>
      </c>
      <c r="D941" s="215">
        <v>44992</v>
      </c>
      <c r="E941" s="192" t="s">
        <v>3103</v>
      </c>
      <c r="F941" s="192" t="s">
        <v>3</v>
      </c>
      <c r="G941" s="192">
        <v>2097508</v>
      </c>
      <c r="H941" s="68"/>
      <c r="I941" s="198" t="s">
        <v>4435</v>
      </c>
      <c r="J941" s="68"/>
      <c r="K941" s="68"/>
      <c r="L941" s="68"/>
      <c r="M941" s="68"/>
      <c r="N941" s="364"/>
      <c r="O941" s="364"/>
      <c r="P941" s="216">
        <v>0</v>
      </c>
      <c r="Q941" s="216">
        <v>63078</v>
      </c>
      <c r="R941" s="68" t="s">
        <v>638</v>
      </c>
      <c r="S941" s="366"/>
      <c r="T941" s="278"/>
    </row>
    <row r="942" spans="1:20" ht="51">
      <c r="A942" s="192">
        <v>254</v>
      </c>
      <c r="B942" s="68"/>
      <c r="C942" s="214" t="s">
        <v>105</v>
      </c>
      <c r="D942" s="215">
        <v>44992</v>
      </c>
      <c r="E942" s="192" t="s">
        <v>3104</v>
      </c>
      <c r="F942" s="192" t="s">
        <v>3</v>
      </c>
      <c r="G942" s="192">
        <v>2097513</v>
      </c>
      <c r="H942" s="68"/>
      <c r="I942" s="198" t="s">
        <v>4436</v>
      </c>
      <c r="J942" s="68"/>
      <c r="K942" s="68"/>
      <c r="L942" s="68"/>
      <c r="M942" s="68"/>
      <c r="N942" s="364"/>
      <c r="O942" s="364"/>
      <c r="P942" s="216">
        <v>0</v>
      </c>
      <c r="Q942" s="216">
        <v>12987</v>
      </c>
      <c r="R942" s="68" t="s">
        <v>638</v>
      </c>
      <c r="S942" s="366"/>
      <c r="T942" s="278"/>
    </row>
    <row r="943" spans="1:20" ht="51">
      <c r="A943" s="192">
        <v>254</v>
      </c>
      <c r="B943" s="68"/>
      <c r="C943" s="214" t="s">
        <v>105</v>
      </c>
      <c r="D943" s="215">
        <v>44992</v>
      </c>
      <c r="E943" s="192" t="s">
        <v>3105</v>
      </c>
      <c r="F943" s="192" t="s">
        <v>3</v>
      </c>
      <c r="G943" s="192">
        <v>2097514</v>
      </c>
      <c r="H943" s="68"/>
      <c r="I943" s="198" t="s">
        <v>4437</v>
      </c>
      <c r="J943" s="68"/>
      <c r="K943" s="68"/>
      <c r="L943" s="68"/>
      <c r="M943" s="68"/>
      <c r="N943" s="364"/>
      <c r="O943" s="364"/>
      <c r="P943" s="216">
        <v>0</v>
      </c>
      <c r="Q943" s="216">
        <v>120712</v>
      </c>
      <c r="R943" s="68" t="s">
        <v>638</v>
      </c>
      <c r="S943" s="366"/>
      <c r="T943" s="278"/>
    </row>
    <row r="944" spans="1:20" ht="51">
      <c r="A944" s="192">
        <v>254</v>
      </c>
      <c r="B944" s="68"/>
      <c r="C944" s="214" t="s">
        <v>105</v>
      </c>
      <c r="D944" s="215">
        <v>44992</v>
      </c>
      <c r="E944" s="192" t="s">
        <v>3106</v>
      </c>
      <c r="F944" s="192" t="s">
        <v>3</v>
      </c>
      <c r="G944" s="192">
        <v>2097517</v>
      </c>
      <c r="H944" s="68"/>
      <c r="I944" s="198" t="s">
        <v>4438</v>
      </c>
      <c r="J944" s="68"/>
      <c r="K944" s="68"/>
      <c r="L944" s="68"/>
      <c r="M944" s="68"/>
      <c r="N944" s="364"/>
      <c r="O944" s="364"/>
      <c r="P944" s="216">
        <v>0</v>
      </c>
      <c r="Q944" s="216">
        <v>294864</v>
      </c>
      <c r="R944" s="68" t="s">
        <v>638</v>
      </c>
      <c r="S944" s="366"/>
      <c r="T944" s="278"/>
    </row>
    <row r="945" spans="1:20" ht="51">
      <c r="A945" s="192">
        <v>254</v>
      </c>
      <c r="B945" s="68"/>
      <c r="C945" s="214" t="s">
        <v>105</v>
      </c>
      <c r="D945" s="215">
        <v>44992</v>
      </c>
      <c r="E945" s="192" t="s">
        <v>3107</v>
      </c>
      <c r="F945" s="192" t="s">
        <v>3</v>
      </c>
      <c r="G945" s="192">
        <v>2097522</v>
      </c>
      <c r="H945" s="68"/>
      <c r="I945" s="198" t="s">
        <v>4439</v>
      </c>
      <c r="J945" s="68"/>
      <c r="K945" s="68"/>
      <c r="L945" s="68"/>
      <c r="M945" s="68"/>
      <c r="N945" s="364"/>
      <c r="O945" s="364"/>
      <c r="P945" s="216">
        <v>0</v>
      </c>
      <c r="Q945" s="216">
        <v>227410</v>
      </c>
      <c r="R945" s="68" t="s">
        <v>638</v>
      </c>
      <c r="S945" s="366"/>
      <c r="T945" s="278"/>
    </row>
    <row r="946" spans="1:20" ht="51">
      <c r="A946" s="192">
        <v>254</v>
      </c>
      <c r="B946" s="68"/>
      <c r="C946" s="214" t="s">
        <v>105</v>
      </c>
      <c r="D946" s="215">
        <v>44992</v>
      </c>
      <c r="E946" s="192" t="s">
        <v>3108</v>
      </c>
      <c r="F946" s="192" t="s">
        <v>3</v>
      </c>
      <c r="G946" s="192">
        <v>2097526</v>
      </c>
      <c r="H946" s="68"/>
      <c r="I946" s="198" t="s">
        <v>4440</v>
      </c>
      <c r="J946" s="68"/>
      <c r="K946" s="68"/>
      <c r="L946" s="68"/>
      <c r="M946" s="68"/>
      <c r="N946" s="364"/>
      <c r="O946" s="364"/>
      <c r="P946" s="216">
        <v>0</v>
      </c>
      <c r="Q946" s="216">
        <v>143712</v>
      </c>
      <c r="R946" s="68" t="s">
        <v>638</v>
      </c>
      <c r="S946" s="366"/>
      <c r="T946" s="278"/>
    </row>
    <row r="947" spans="1:20" ht="51">
      <c r="A947" s="192">
        <v>254</v>
      </c>
      <c r="B947" s="68"/>
      <c r="C947" s="214" t="s">
        <v>105</v>
      </c>
      <c r="D947" s="215">
        <v>44992</v>
      </c>
      <c r="E947" s="192" t="s">
        <v>3109</v>
      </c>
      <c r="F947" s="192" t="s">
        <v>3</v>
      </c>
      <c r="G947" s="192">
        <v>2097530</v>
      </c>
      <c r="H947" s="68"/>
      <c r="I947" s="198" t="s">
        <v>4441</v>
      </c>
      <c r="J947" s="68"/>
      <c r="K947" s="68"/>
      <c r="L947" s="68"/>
      <c r="M947" s="68"/>
      <c r="N947" s="364"/>
      <c r="O947" s="364"/>
      <c r="P947" s="216">
        <v>0</v>
      </c>
      <c r="Q947" s="216">
        <v>85472</v>
      </c>
      <c r="R947" s="68" t="s">
        <v>638</v>
      </c>
      <c r="S947" s="366"/>
      <c r="T947" s="278"/>
    </row>
    <row r="948" spans="1:20" ht="51">
      <c r="A948" s="192">
        <v>254</v>
      </c>
      <c r="B948" s="68"/>
      <c r="C948" s="214" t="s">
        <v>105</v>
      </c>
      <c r="D948" s="215">
        <v>44992</v>
      </c>
      <c r="E948" s="192" t="s">
        <v>3110</v>
      </c>
      <c r="F948" s="192" t="s">
        <v>3</v>
      </c>
      <c r="G948" s="192">
        <v>2097533</v>
      </c>
      <c r="H948" s="68"/>
      <c r="I948" s="198" t="s">
        <v>4442</v>
      </c>
      <c r="J948" s="68"/>
      <c r="K948" s="68"/>
      <c r="L948" s="68"/>
      <c r="M948" s="68"/>
      <c r="N948" s="364"/>
      <c r="O948" s="364"/>
      <c r="P948" s="216">
        <v>0</v>
      </c>
      <c r="Q948" s="216">
        <v>98574</v>
      </c>
      <c r="R948" s="68" t="s">
        <v>638</v>
      </c>
      <c r="S948" s="366"/>
      <c r="T948" s="278"/>
    </row>
    <row r="949" spans="1:20" ht="63.75">
      <c r="A949" s="192">
        <v>254</v>
      </c>
      <c r="B949" s="68"/>
      <c r="C949" s="214" t="s">
        <v>105</v>
      </c>
      <c r="D949" s="215">
        <v>44992</v>
      </c>
      <c r="E949" s="192" t="s">
        <v>3111</v>
      </c>
      <c r="F949" s="192" t="s">
        <v>3</v>
      </c>
      <c r="G949" s="192">
        <v>2097547</v>
      </c>
      <c r="H949" s="68"/>
      <c r="I949" s="198" t="s">
        <v>4443</v>
      </c>
      <c r="J949" s="68"/>
      <c r="K949" s="68"/>
      <c r="L949" s="68"/>
      <c r="M949" s="68"/>
      <c r="N949" s="364"/>
      <c r="O949" s="364"/>
      <c r="P949" s="216">
        <v>0</v>
      </c>
      <c r="Q949" s="216">
        <v>111613</v>
      </c>
      <c r="R949" s="68" t="s">
        <v>638</v>
      </c>
      <c r="S949" s="366"/>
      <c r="T949" s="278"/>
    </row>
    <row r="950" spans="1:20" ht="51">
      <c r="A950" s="192">
        <v>254</v>
      </c>
      <c r="B950" s="68"/>
      <c r="C950" s="214" t="s">
        <v>105</v>
      </c>
      <c r="D950" s="215">
        <v>44992</v>
      </c>
      <c r="E950" s="192" t="s">
        <v>3112</v>
      </c>
      <c r="F950" s="192" t="s">
        <v>3</v>
      </c>
      <c r="G950" s="192">
        <v>2097538</v>
      </c>
      <c r="H950" s="68"/>
      <c r="I950" s="198" t="s">
        <v>4444</v>
      </c>
      <c r="J950" s="68"/>
      <c r="K950" s="68"/>
      <c r="L950" s="68"/>
      <c r="M950" s="68"/>
      <c r="N950" s="364"/>
      <c r="O950" s="364"/>
      <c r="P950" s="216">
        <v>0</v>
      </c>
      <c r="Q950" s="216">
        <v>46188</v>
      </c>
      <c r="R950" s="68" t="s">
        <v>638</v>
      </c>
      <c r="S950" s="366"/>
      <c r="T950" s="278"/>
    </row>
    <row r="951" spans="1:20" ht="51">
      <c r="A951" s="192">
        <v>254</v>
      </c>
      <c r="B951" s="68"/>
      <c r="C951" s="214" t="s">
        <v>105</v>
      </c>
      <c r="D951" s="215">
        <v>44992</v>
      </c>
      <c r="E951" s="192" t="s">
        <v>3113</v>
      </c>
      <c r="F951" s="192" t="s">
        <v>3</v>
      </c>
      <c r="G951" s="192">
        <v>2097540</v>
      </c>
      <c r="H951" s="68"/>
      <c r="I951" s="198" t="s">
        <v>4445</v>
      </c>
      <c r="J951" s="68"/>
      <c r="K951" s="68"/>
      <c r="L951" s="68"/>
      <c r="M951" s="68"/>
      <c r="N951" s="364"/>
      <c r="O951" s="364"/>
      <c r="P951" s="216">
        <v>0</v>
      </c>
      <c r="Q951" s="216">
        <v>163731</v>
      </c>
      <c r="R951" s="68" t="s">
        <v>638</v>
      </c>
      <c r="S951" s="366"/>
      <c r="T951" s="278"/>
    </row>
    <row r="952" spans="1:20" ht="63.75">
      <c r="A952" s="192">
        <v>254</v>
      </c>
      <c r="B952" s="68"/>
      <c r="C952" s="214" t="s">
        <v>105</v>
      </c>
      <c r="D952" s="215">
        <v>44992</v>
      </c>
      <c r="E952" s="192" t="s">
        <v>3114</v>
      </c>
      <c r="F952" s="192" t="s">
        <v>3</v>
      </c>
      <c r="G952" s="192">
        <v>2097544</v>
      </c>
      <c r="H952" s="68"/>
      <c r="I952" s="198" t="s">
        <v>4446</v>
      </c>
      <c r="J952" s="68"/>
      <c r="K952" s="68"/>
      <c r="L952" s="68"/>
      <c r="M952" s="68"/>
      <c r="N952" s="364"/>
      <c r="O952" s="364"/>
      <c r="P952" s="216">
        <v>0</v>
      </c>
      <c r="Q952" s="216">
        <v>47738</v>
      </c>
      <c r="R952" s="68" t="s">
        <v>638</v>
      </c>
      <c r="S952" s="366"/>
      <c r="T952" s="278"/>
    </row>
    <row r="953" spans="1:20" ht="51">
      <c r="A953" s="192" t="s">
        <v>541</v>
      </c>
      <c r="B953" s="68"/>
      <c r="C953" s="214" t="s">
        <v>590</v>
      </c>
      <c r="D953" s="215">
        <v>44992</v>
      </c>
      <c r="E953" s="192" t="s">
        <v>3115</v>
      </c>
      <c r="F953" s="192" t="s">
        <v>3</v>
      </c>
      <c r="G953" s="192">
        <v>2097731</v>
      </c>
      <c r="H953" s="68"/>
      <c r="I953" s="198" t="s">
        <v>4447</v>
      </c>
      <c r="J953" s="68"/>
      <c r="K953" s="68"/>
      <c r="L953" s="68"/>
      <c r="M953" s="68"/>
      <c r="N953" s="364"/>
      <c r="O953" s="364"/>
      <c r="P953" s="216">
        <v>0</v>
      </c>
      <c r="Q953" s="216">
        <v>0.56000000000000005</v>
      </c>
      <c r="R953" s="68" t="s">
        <v>638</v>
      </c>
      <c r="S953" s="366"/>
      <c r="T953" s="278"/>
    </row>
    <row r="954" spans="1:20" ht="38.25">
      <c r="A954" s="192">
        <v>213</v>
      </c>
      <c r="B954" s="68"/>
      <c r="C954" s="214" t="s">
        <v>91</v>
      </c>
      <c r="D954" s="215">
        <v>44992</v>
      </c>
      <c r="E954" s="192" t="s">
        <v>3116</v>
      </c>
      <c r="F954" s="192" t="s">
        <v>3</v>
      </c>
      <c r="G954" s="192">
        <v>2097734</v>
      </c>
      <c r="H954" s="68"/>
      <c r="I954" s="198" t="s">
        <v>4448</v>
      </c>
      <c r="J954" s="68"/>
      <c r="K954" s="68"/>
      <c r="L954" s="68"/>
      <c r="M954" s="68"/>
      <c r="N954" s="364"/>
      <c r="O954" s="364"/>
      <c r="P954" s="216">
        <v>0</v>
      </c>
      <c r="Q954" s="216">
        <v>2.0299999999999998</v>
      </c>
      <c r="R954" s="68" t="s">
        <v>638</v>
      </c>
      <c r="S954" s="366"/>
      <c r="T954" s="278"/>
    </row>
    <row r="955" spans="1:20" ht="51">
      <c r="A955" s="192">
        <v>212</v>
      </c>
      <c r="B955" s="68"/>
      <c r="C955" s="214" t="s">
        <v>90</v>
      </c>
      <c r="D955" s="215">
        <v>44992</v>
      </c>
      <c r="E955" s="192" t="s">
        <v>3117</v>
      </c>
      <c r="F955" s="192" t="s">
        <v>3</v>
      </c>
      <c r="G955" s="192">
        <v>2097600</v>
      </c>
      <c r="H955" s="68"/>
      <c r="I955" s="198" t="s">
        <v>4449</v>
      </c>
      <c r="J955" s="68"/>
      <c r="K955" s="68"/>
      <c r="L955" s="68"/>
      <c r="M955" s="68"/>
      <c r="N955" s="364"/>
      <c r="O955" s="364"/>
      <c r="P955" s="216">
        <v>0</v>
      </c>
      <c r="Q955" s="216">
        <v>7.0000000000000007E-2</v>
      </c>
      <c r="R955" s="68" t="s">
        <v>1488</v>
      </c>
      <c r="S955" s="366"/>
      <c r="T955" s="278"/>
    </row>
    <row r="956" spans="1:20" ht="51">
      <c r="A956" s="192">
        <v>15</v>
      </c>
      <c r="B956" s="68"/>
      <c r="C956" s="214" t="s">
        <v>39</v>
      </c>
      <c r="D956" s="215">
        <v>44993</v>
      </c>
      <c r="E956" s="192" t="s">
        <v>3118</v>
      </c>
      <c r="F956" s="192" t="s">
        <v>3</v>
      </c>
      <c r="G956" s="192">
        <v>2098273</v>
      </c>
      <c r="H956" s="68"/>
      <c r="I956" s="198" t="s">
        <v>4450</v>
      </c>
      <c r="J956" s="68"/>
      <c r="K956" s="68"/>
      <c r="L956" s="68"/>
      <c r="M956" s="68"/>
      <c r="N956" s="364"/>
      <c r="O956" s="364"/>
      <c r="P956" s="216">
        <v>0</v>
      </c>
      <c r="Q956" s="216">
        <v>4.7699999999999996</v>
      </c>
      <c r="R956" s="68" t="s">
        <v>638</v>
      </c>
      <c r="S956" s="366"/>
      <c r="T956" s="278"/>
    </row>
    <row r="957" spans="1:20" ht="63.75">
      <c r="A957" s="192">
        <v>572</v>
      </c>
      <c r="B957" s="68"/>
      <c r="C957" s="214" t="s">
        <v>166</v>
      </c>
      <c r="D957" s="215">
        <v>44993</v>
      </c>
      <c r="E957" s="192" t="s">
        <v>3119</v>
      </c>
      <c r="F957" s="192" t="s">
        <v>3</v>
      </c>
      <c r="G957" s="192">
        <v>2098297</v>
      </c>
      <c r="H957" s="68"/>
      <c r="I957" s="198" t="s">
        <v>4451</v>
      </c>
      <c r="J957" s="68"/>
      <c r="K957" s="68"/>
      <c r="L957" s="68"/>
      <c r="M957" s="68"/>
      <c r="N957" s="364"/>
      <c r="O957" s="364"/>
      <c r="P957" s="216">
        <v>0</v>
      </c>
      <c r="Q957" s="216">
        <v>6422.5</v>
      </c>
      <c r="R957" s="68" t="s">
        <v>638</v>
      </c>
      <c r="S957" s="366"/>
      <c r="T957" s="278"/>
    </row>
    <row r="958" spans="1:20" ht="51">
      <c r="A958" s="192">
        <v>16</v>
      </c>
      <c r="B958" s="68"/>
      <c r="C958" s="214" t="s">
        <v>40</v>
      </c>
      <c r="D958" s="215">
        <v>44993</v>
      </c>
      <c r="E958" s="192" t="s">
        <v>3120</v>
      </c>
      <c r="F958" s="192" t="s">
        <v>3</v>
      </c>
      <c r="G958" s="192">
        <v>2098312</v>
      </c>
      <c r="H958" s="68"/>
      <c r="I958" s="198" t="s">
        <v>4452</v>
      </c>
      <c r="J958" s="68"/>
      <c r="K958" s="68"/>
      <c r="L958" s="68"/>
      <c r="M958" s="68"/>
      <c r="N958" s="364"/>
      <c r="O958" s="364"/>
      <c r="P958" s="216">
        <v>0</v>
      </c>
      <c r="Q958" s="216">
        <v>5028</v>
      </c>
      <c r="R958" s="68" t="s">
        <v>638</v>
      </c>
      <c r="S958" s="366"/>
      <c r="T958" s="278"/>
    </row>
    <row r="959" spans="1:20" ht="51">
      <c r="A959" s="192">
        <v>16</v>
      </c>
      <c r="B959" s="68"/>
      <c r="C959" s="214" t="s">
        <v>40</v>
      </c>
      <c r="D959" s="215">
        <v>44993</v>
      </c>
      <c r="E959" s="192" t="s">
        <v>3121</v>
      </c>
      <c r="F959" s="192" t="s">
        <v>3</v>
      </c>
      <c r="G959" s="192">
        <v>2098316</v>
      </c>
      <c r="H959" s="68"/>
      <c r="I959" s="198" t="s">
        <v>4453</v>
      </c>
      <c r="J959" s="68"/>
      <c r="K959" s="68"/>
      <c r="L959" s="68"/>
      <c r="M959" s="68"/>
      <c r="N959" s="364"/>
      <c r="O959" s="364"/>
      <c r="P959" s="216">
        <v>0</v>
      </c>
      <c r="Q959" s="216">
        <v>5028</v>
      </c>
      <c r="R959" s="68" t="s">
        <v>638</v>
      </c>
      <c r="S959" s="366"/>
      <c r="T959" s="278"/>
    </row>
    <row r="960" spans="1:20" ht="51">
      <c r="A960" s="192">
        <v>70</v>
      </c>
      <c r="B960" s="68"/>
      <c r="C960" s="214" t="s">
        <v>47</v>
      </c>
      <c r="D960" s="215">
        <v>44993</v>
      </c>
      <c r="E960" s="192" t="s">
        <v>3122</v>
      </c>
      <c r="F960" s="192" t="s">
        <v>3</v>
      </c>
      <c r="G960" s="192">
        <v>2098331</v>
      </c>
      <c r="H960" s="68"/>
      <c r="I960" s="198" t="s">
        <v>4454</v>
      </c>
      <c r="J960" s="68"/>
      <c r="K960" s="68"/>
      <c r="L960" s="68"/>
      <c r="M960" s="68"/>
      <c r="N960" s="364"/>
      <c r="O960" s="364"/>
      <c r="P960" s="216">
        <v>0</v>
      </c>
      <c r="Q960" s="216">
        <v>257.39999999999998</v>
      </c>
      <c r="R960" s="68" t="s">
        <v>638</v>
      </c>
      <c r="S960" s="366"/>
      <c r="T960" s="278"/>
    </row>
    <row r="961" spans="1:20" ht="51">
      <c r="A961" s="192">
        <v>288</v>
      </c>
      <c r="B961" s="68"/>
      <c r="C961" s="214" t="s">
        <v>117</v>
      </c>
      <c r="D961" s="215">
        <v>44993</v>
      </c>
      <c r="E961" s="192" t="s">
        <v>3123</v>
      </c>
      <c r="F961" s="192" t="s">
        <v>3</v>
      </c>
      <c r="G961" s="192">
        <v>2098349</v>
      </c>
      <c r="H961" s="68"/>
      <c r="I961" s="198" t="s">
        <v>4455</v>
      </c>
      <c r="J961" s="68"/>
      <c r="K961" s="68"/>
      <c r="L961" s="68"/>
      <c r="M961" s="68"/>
      <c r="N961" s="364"/>
      <c r="O961" s="364"/>
      <c r="P961" s="216">
        <v>0</v>
      </c>
      <c r="Q961" s="216">
        <v>361</v>
      </c>
      <c r="R961" s="68" t="s">
        <v>638</v>
      </c>
      <c r="S961" s="366"/>
      <c r="T961" s="278"/>
    </row>
    <row r="962" spans="1:20" ht="51">
      <c r="A962" s="192">
        <v>290</v>
      </c>
      <c r="B962" s="68"/>
      <c r="C962" s="214" t="s">
        <v>118</v>
      </c>
      <c r="D962" s="215">
        <v>44993</v>
      </c>
      <c r="E962" s="192" t="s">
        <v>3124</v>
      </c>
      <c r="F962" s="192" t="s">
        <v>3</v>
      </c>
      <c r="G962" s="192">
        <v>2098388</v>
      </c>
      <c r="H962" s="68"/>
      <c r="I962" s="198" t="s">
        <v>4456</v>
      </c>
      <c r="J962" s="68"/>
      <c r="K962" s="68"/>
      <c r="L962" s="68"/>
      <c r="M962" s="68"/>
      <c r="N962" s="364"/>
      <c r="O962" s="364"/>
      <c r="P962" s="216">
        <v>0</v>
      </c>
      <c r="Q962" s="216">
        <v>1296.9100000000001</v>
      </c>
      <c r="R962" s="68" t="s">
        <v>638</v>
      </c>
      <c r="S962" s="366"/>
      <c r="T962" s="278"/>
    </row>
    <row r="963" spans="1:20" ht="51">
      <c r="A963" s="192" t="s">
        <v>541</v>
      </c>
      <c r="B963" s="68"/>
      <c r="C963" s="214" t="s">
        <v>590</v>
      </c>
      <c r="D963" s="215">
        <v>44993</v>
      </c>
      <c r="E963" s="192" t="s">
        <v>3125</v>
      </c>
      <c r="F963" s="192" t="s">
        <v>3</v>
      </c>
      <c r="G963" s="192">
        <v>2098414</v>
      </c>
      <c r="H963" s="68"/>
      <c r="I963" s="198" t="s">
        <v>4457</v>
      </c>
      <c r="J963" s="68"/>
      <c r="K963" s="68"/>
      <c r="L963" s="68"/>
      <c r="M963" s="68"/>
      <c r="N963" s="364"/>
      <c r="O963" s="364"/>
      <c r="P963" s="216">
        <v>0</v>
      </c>
      <c r="Q963" s="216">
        <v>1665.56</v>
      </c>
      <c r="R963" s="68" t="s">
        <v>638</v>
      </c>
      <c r="S963" s="366"/>
      <c r="T963" s="278"/>
    </row>
    <row r="964" spans="1:20" ht="51">
      <c r="A964" s="192" t="s">
        <v>541</v>
      </c>
      <c r="B964" s="68"/>
      <c r="C964" s="214" t="s">
        <v>590</v>
      </c>
      <c r="D964" s="215">
        <v>44993</v>
      </c>
      <c r="E964" s="192" t="s">
        <v>3126</v>
      </c>
      <c r="F964" s="192" t="s">
        <v>3</v>
      </c>
      <c r="G964" s="192">
        <v>2098426</v>
      </c>
      <c r="H964" s="68"/>
      <c r="I964" s="198" t="s">
        <v>4458</v>
      </c>
      <c r="J964" s="68"/>
      <c r="K964" s="68"/>
      <c r="L964" s="68"/>
      <c r="M964" s="68"/>
      <c r="N964" s="364"/>
      <c r="O964" s="364"/>
      <c r="P964" s="216">
        <v>0</v>
      </c>
      <c r="Q964" s="216">
        <v>1677.6</v>
      </c>
      <c r="R964" s="68" t="s">
        <v>638</v>
      </c>
      <c r="S964" s="366"/>
      <c r="T964" s="278"/>
    </row>
    <row r="965" spans="1:20" ht="51">
      <c r="A965" s="192">
        <v>681</v>
      </c>
      <c r="B965" s="68"/>
      <c r="C965" s="214" t="s">
        <v>180</v>
      </c>
      <c r="D965" s="215">
        <v>44993</v>
      </c>
      <c r="E965" s="192" t="s">
        <v>3127</v>
      </c>
      <c r="F965" s="192" t="s">
        <v>3</v>
      </c>
      <c r="G965" s="192">
        <v>2098440</v>
      </c>
      <c r="H965" s="68"/>
      <c r="I965" s="198" t="s">
        <v>4459</v>
      </c>
      <c r="J965" s="68"/>
      <c r="K965" s="68"/>
      <c r="L965" s="68"/>
      <c r="M965" s="68"/>
      <c r="N965" s="364"/>
      <c r="O965" s="364"/>
      <c r="P965" s="216">
        <v>0</v>
      </c>
      <c r="Q965" s="216">
        <v>1500</v>
      </c>
      <c r="R965" s="68" t="s">
        <v>638</v>
      </c>
      <c r="S965" s="366"/>
      <c r="T965" s="278"/>
    </row>
    <row r="966" spans="1:20" ht="51">
      <c r="A966" s="192">
        <v>86</v>
      </c>
      <c r="B966" s="68"/>
      <c r="C966" s="214" t="s">
        <v>50</v>
      </c>
      <c r="D966" s="215">
        <v>44993</v>
      </c>
      <c r="E966" s="192" t="s">
        <v>3128</v>
      </c>
      <c r="F966" s="192" t="s">
        <v>3</v>
      </c>
      <c r="G966" s="192">
        <v>2098463</v>
      </c>
      <c r="H966" s="68"/>
      <c r="I966" s="198" t="s">
        <v>4460</v>
      </c>
      <c r="J966" s="68"/>
      <c r="K966" s="68"/>
      <c r="L966" s="68"/>
      <c r="M966" s="68"/>
      <c r="N966" s="364"/>
      <c r="O966" s="364"/>
      <c r="P966" s="216">
        <v>0</v>
      </c>
      <c r="Q966" s="216">
        <v>50</v>
      </c>
      <c r="R966" s="68" t="s">
        <v>638</v>
      </c>
      <c r="S966" s="366"/>
      <c r="T966" s="278"/>
    </row>
    <row r="967" spans="1:20" ht="51">
      <c r="A967" s="192" t="s">
        <v>541</v>
      </c>
      <c r="B967" s="68"/>
      <c r="C967" s="214" t="s">
        <v>590</v>
      </c>
      <c r="D967" s="215">
        <v>44993</v>
      </c>
      <c r="E967" s="192" t="s">
        <v>3129</v>
      </c>
      <c r="F967" s="192" t="s">
        <v>3</v>
      </c>
      <c r="G967" s="192">
        <v>2098478</v>
      </c>
      <c r="H967" s="68"/>
      <c r="I967" s="198" t="s">
        <v>4461</v>
      </c>
      <c r="J967" s="68"/>
      <c r="K967" s="68"/>
      <c r="L967" s="68"/>
      <c r="M967" s="68"/>
      <c r="N967" s="364"/>
      <c r="O967" s="364"/>
      <c r="P967" s="216">
        <v>0</v>
      </c>
      <c r="Q967" s="216">
        <v>2344.12</v>
      </c>
      <c r="R967" s="68" t="s">
        <v>638</v>
      </c>
      <c r="S967" s="366"/>
      <c r="T967" s="278"/>
    </row>
    <row r="968" spans="1:20" ht="51">
      <c r="A968" s="192">
        <v>41</v>
      </c>
      <c r="B968" s="68"/>
      <c r="C968" s="214" t="s">
        <v>44</v>
      </c>
      <c r="D968" s="215">
        <v>44993</v>
      </c>
      <c r="E968" s="192" t="s">
        <v>3130</v>
      </c>
      <c r="F968" s="192" t="s">
        <v>3</v>
      </c>
      <c r="G968" s="192">
        <v>2098482</v>
      </c>
      <c r="H968" s="68"/>
      <c r="I968" s="198" t="s">
        <v>4462</v>
      </c>
      <c r="J968" s="68"/>
      <c r="K968" s="68"/>
      <c r="L968" s="68"/>
      <c r="M968" s="68"/>
      <c r="N968" s="364"/>
      <c r="O968" s="364"/>
      <c r="P968" s="216">
        <v>0</v>
      </c>
      <c r="Q968" s="216">
        <v>80</v>
      </c>
      <c r="R968" s="68" t="s">
        <v>638</v>
      </c>
      <c r="S968" s="366"/>
      <c r="T968" s="278"/>
    </row>
    <row r="969" spans="1:20" ht="51">
      <c r="A969" s="192">
        <v>417</v>
      </c>
      <c r="B969" s="68"/>
      <c r="C969" s="214" t="s">
        <v>147</v>
      </c>
      <c r="D969" s="215">
        <v>44993</v>
      </c>
      <c r="E969" s="192" t="s">
        <v>3131</v>
      </c>
      <c r="F969" s="192" t="s">
        <v>3</v>
      </c>
      <c r="G969" s="192">
        <v>2098493</v>
      </c>
      <c r="H969" s="68"/>
      <c r="I969" s="198" t="s">
        <v>4463</v>
      </c>
      <c r="J969" s="68"/>
      <c r="K969" s="68"/>
      <c r="L969" s="68"/>
      <c r="M969" s="68"/>
      <c r="N969" s="364"/>
      <c r="O969" s="364"/>
      <c r="P969" s="216">
        <v>0</v>
      </c>
      <c r="Q969" s="216">
        <v>2681.53</v>
      </c>
      <c r="R969" s="68" t="s">
        <v>638</v>
      </c>
      <c r="S969" s="366"/>
      <c r="T969" s="278"/>
    </row>
    <row r="970" spans="1:20" ht="51">
      <c r="A970" s="192">
        <v>190</v>
      </c>
      <c r="B970" s="68"/>
      <c r="C970" s="214" t="s">
        <v>82</v>
      </c>
      <c r="D970" s="215">
        <v>44993</v>
      </c>
      <c r="E970" s="192" t="s">
        <v>3132</v>
      </c>
      <c r="F970" s="192" t="s">
        <v>3</v>
      </c>
      <c r="G970" s="192">
        <v>2098495</v>
      </c>
      <c r="H970" s="68"/>
      <c r="I970" s="198" t="s">
        <v>4464</v>
      </c>
      <c r="J970" s="68"/>
      <c r="K970" s="68"/>
      <c r="L970" s="68"/>
      <c r="M970" s="68"/>
      <c r="N970" s="364"/>
      <c r="O970" s="364"/>
      <c r="P970" s="216">
        <v>0</v>
      </c>
      <c r="Q970" s="216">
        <v>800</v>
      </c>
      <c r="R970" s="68" t="s">
        <v>638</v>
      </c>
      <c r="S970" s="366"/>
      <c r="T970" s="278"/>
    </row>
    <row r="971" spans="1:20" ht="51">
      <c r="A971" s="192">
        <v>46</v>
      </c>
      <c r="B971" s="68"/>
      <c r="C971" s="214" t="s">
        <v>1380</v>
      </c>
      <c r="D971" s="215">
        <v>44993</v>
      </c>
      <c r="E971" s="192" t="s">
        <v>3133</v>
      </c>
      <c r="F971" s="192" t="s">
        <v>3</v>
      </c>
      <c r="G971" s="192">
        <v>2098508</v>
      </c>
      <c r="H971" s="68"/>
      <c r="I971" s="198" t="s">
        <v>4465</v>
      </c>
      <c r="J971" s="68"/>
      <c r="K971" s="68"/>
      <c r="L971" s="68"/>
      <c r="M971" s="68"/>
      <c r="N971" s="364"/>
      <c r="O971" s="364"/>
      <c r="P971" s="216">
        <v>0</v>
      </c>
      <c r="Q971" s="216">
        <v>500</v>
      </c>
      <c r="R971" s="68" t="s">
        <v>638</v>
      </c>
      <c r="S971" s="366"/>
      <c r="T971" s="278"/>
    </row>
    <row r="972" spans="1:20" ht="51">
      <c r="A972" s="192">
        <v>254</v>
      </c>
      <c r="B972" s="68"/>
      <c r="C972" s="214" t="s">
        <v>105</v>
      </c>
      <c r="D972" s="215">
        <v>44993</v>
      </c>
      <c r="E972" s="192" t="s">
        <v>3134</v>
      </c>
      <c r="F972" s="192" t="s">
        <v>3</v>
      </c>
      <c r="G972" s="192">
        <v>2098200</v>
      </c>
      <c r="H972" s="68"/>
      <c r="I972" s="198" t="s">
        <v>4466</v>
      </c>
      <c r="J972" s="68"/>
      <c r="K972" s="68"/>
      <c r="L972" s="68"/>
      <c r="M972" s="68"/>
      <c r="N972" s="364"/>
      <c r="O972" s="364"/>
      <c r="P972" s="216">
        <v>0</v>
      </c>
      <c r="Q972" s="216">
        <v>4870</v>
      </c>
      <c r="R972" s="68" t="s">
        <v>638</v>
      </c>
      <c r="S972" s="366"/>
      <c r="T972" s="278"/>
    </row>
    <row r="973" spans="1:20" ht="51">
      <c r="A973" s="192">
        <v>254</v>
      </c>
      <c r="B973" s="68"/>
      <c r="C973" s="214" t="s">
        <v>105</v>
      </c>
      <c r="D973" s="215">
        <v>44993</v>
      </c>
      <c r="E973" s="192" t="s">
        <v>3135</v>
      </c>
      <c r="F973" s="192" t="s">
        <v>3</v>
      </c>
      <c r="G973" s="192">
        <v>2098201</v>
      </c>
      <c r="H973" s="68"/>
      <c r="I973" s="198" t="s">
        <v>4467</v>
      </c>
      <c r="J973" s="68"/>
      <c r="K973" s="68"/>
      <c r="L973" s="68"/>
      <c r="M973" s="68"/>
      <c r="N973" s="364"/>
      <c r="O973" s="364"/>
      <c r="P973" s="216">
        <v>0</v>
      </c>
      <c r="Q973" s="216">
        <v>20608</v>
      </c>
      <c r="R973" s="68" t="s">
        <v>638</v>
      </c>
      <c r="S973" s="366"/>
      <c r="T973" s="278"/>
    </row>
    <row r="974" spans="1:20" ht="51">
      <c r="A974" s="192">
        <v>254</v>
      </c>
      <c r="B974" s="68"/>
      <c r="C974" s="214" t="s">
        <v>105</v>
      </c>
      <c r="D974" s="215">
        <v>44993</v>
      </c>
      <c r="E974" s="192" t="s">
        <v>3136</v>
      </c>
      <c r="F974" s="192" t="s">
        <v>3</v>
      </c>
      <c r="G974" s="192">
        <v>2098202</v>
      </c>
      <c r="H974" s="68"/>
      <c r="I974" s="198" t="s">
        <v>4468</v>
      </c>
      <c r="J974" s="68"/>
      <c r="K974" s="68"/>
      <c r="L974" s="68"/>
      <c r="M974" s="68"/>
      <c r="N974" s="364"/>
      <c r="O974" s="364"/>
      <c r="P974" s="216">
        <v>0</v>
      </c>
      <c r="Q974" s="216">
        <v>36027</v>
      </c>
      <c r="R974" s="68" t="s">
        <v>638</v>
      </c>
      <c r="S974" s="366"/>
      <c r="T974" s="278"/>
    </row>
    <row r="975" spans="1:20" ht="51">
      <c r="A975" s="192">
        <v>254</v>
      </c>
      <c r="B975" s="68"/>
      <c r="C975" s="214" t="s">
        <v>105</v>
      </c>
      <c r="D975" s="215">
        <v>44993</v>
      </c>
      <c r="E975" s="192" t="s">
        <v>3137</v>
      </c>
      <c r="F975" s="192" t="s">
        <v>3</v>
      </c>
      <c r="G975" s="192">
        <v>2098204</v>
      </c>
      <c r="H975" s="68"/>
      <c r="I975" s="198" t="s">
        <v>4469</v>
      </c>
      <c r="J975" s="68"/>
      <c r="K975" s="68"/>
      <c r="L975" s="68"/>
      <c r="M975" s="68"/>
      <c r="N975" s="364"/>
      <c r="O975" s="364"/>
      <c r="P975" s="216">
        <v>0</v>
      </c>
      <c r="Q975" s="216">
        <v>106594</v>
      </c>
      <c r="R975" s="68" t="s">
        <v>638</v>
      </c>
      <c r="S975" s="366"/>
      <c r="T975" s="278"/>
    </row>
    <row r="976" spans="1:20" ht="51">
      <c r="A976" s="192">
        <v>254</v>
      </c>
      <c r="B976" s="68"/>
      <c r="C976" s="214" t="s">
        <v>105</v>
      </c>
      <c r="D976" s="215">
        <v>44993</v>
      </c>
      <c r="E976" s="192" t="s">
        <v>3138</v>
      </c>
      <c r="F976" s="192" t="s">
        <v>3</v>
      </c>
      <c r="G976" s="192">
        <v>2098208</v>
      </c>
      <c r="H976" s="68"/>
      <c r="I976" s="198" t="s">
        <v>4470</v>
      </c>
      <c r="J976" s="68"/>
      <c r="K976" s="68"/>
      <c r="L976" s="68"/>
      <c r="M976" s="68"/>
      <c r="N976" s="364"/>
      <c r="O976" s="364"/>
      <c r="P976" s="216">
        <v>0</v>
      </c>
      <c r="Q976" s="216">
        <v>149961</v>
      </c>
      <c r="R976" s="68" t="s">
        <v>638</v>
      </c>
      <c r="S976" s="366"/>
      <c r="T976" s="278"/>
    </row>
    <row r="977" spans="1:20" ht="51">
      <c r="A977" s="192">
        <v>254</v>
      </c>
      <c r="B977" s="68"/>
      <c r="C977" s="214" t="s">
        <v>105</v>
      </c>
      <c r="D977" s="215">
        <v>44993</v>
      </c>
      <c r="E977" s="192" t="s">
        <v>3139</v>
      </c>
      <c r="F977" s="192" t="s">
        <v>3</v>
      </c>
      <c r="G977" s="192">
        <v>2098209</v>
      </c>
      <c r="H977" s="68"/>
      <c r="I977" s="198" t="s">
        <v>4471</v>
      </c>
      <c r="J977" s="68"/>
      <c r="K977" s="68"/>
      <c r="L977" s="68"/>
      <c r="M977" s="68"/>
      <c r="N977" s="364"/>
      <c r="O977" s="364"/>
      <c r="P977" s="216">
        <v>0</v>
      </c>
      <c r="Q977" s="216">
        <v>107179</v>
      </c>
      <c r="R977" s="68" t="s">
        <v>638</v>
      </c>
      <c r="S977" s="366"/>
      <c r="T977" s="278"/>
    </row>
    <row r="978" spans="1:20" ht="51">
      <c r="A978" s="192">
        <v>254</v>
      </c>
      <c r="B978" s="68"/>
      <c r="C978" s="214" t="s">
        <v>105</v>
      </c>
      <c r="D978" s="215">
        <v>44993</v>
      </c>
      <c r="E978" s="192" t="s">
        <v>3140</v>
      </c>
      <c r="F978" s="192" t="s">
        <v>3</v>
      </c>
      <c r="G978" s="192">
        <v>2098211</v>
      </c>
      <c r="H978" s="68"/>
      <c r="I978" s="198" t="s">
        <v>4472</v>
      </c>
      <c r="J978" s="68"/>
      <c r="K978" s="68"/>
      <c r="L978" s="68"/>
      <c r="M978" s="68"/>
      <c r="N978" s="364"/>
      <c r="O978" s="364"/>
      <c r="P978" s="216">
        <v>0</v>
      </c>
      <c r="Q978" s="216">
        <v>67166</v>
      </c>
      <c r="R978" s="68" t="s">
        <v>638</v>
      </c>
      <c r="S978" s="366"/>
      <c r="T978" s="278"/>
    </row>
    <row r="979" spans="1:20" ht="51">
      <c r="A979" s="192">
        <v>254</v>
      </c>
      <c r="B979" s="68"/>
      <c r="C979" s="214" t="s">
        <v>105</v>
      </c>
      <c r="D979" s="215">
        <v>44993</v>
      </c>
      <c r="E979" s="192" t="s">
        <v>3141</v>
      </c>
      <c r="F979" s="192" t="s">
        <v>3</v>
      </c>
      <c r="G979" s="192">
        <v>2098213</v>
      </c>
      <c r="H979" s="68"/>
      <c r="I979" s="198" t="s">
        <v>4473</v>
      </c>
      <c r="J979" s="68"/>
      <c r="K979" s="68"/>
      <c r="L979" s="68"/>
      <c r="M979" s="68"/>
      <c r="N979" s="364"/>
      <c r="O979" s="364"/>
      <c r="P979" s="216">
        <v>0</v>
      </c>
      <c r="Q979" s="216">
        <v>202658</v>
      </c>
      <c r="R979" s="68" t="s">
        <v>638</v>
      </c>
      <c r="S979" s="366"/>
      <c r="T979" s="278"/>
    </row>
    <row r="980" spans="1:20" ht="51">
      <c r="A980" s="192">
        <v>254</v>
      </c>
      <c r="B980" s="68"/>
      <c r="C980" s="214" t="s">
        <v>105</v>
      </c>
      <c r="D980" s="215">
        <v>44993</v>
      </c>
      <c r="E980" s="192" t="s">
        <v>3142</v>
      </c>
      <c r="F980" s="192" t="s">
        <v>3</v>
      </c>
      <c r="G980" s="192">
        <v>2098215</v>
      </c>
      <c r="H980" s="68"/>
      <c r="I980" s="198" t="s">
        <v>4474</v>
      </c>
      <c r="J980" s="68"/>
      <c r="K980" s="68"/>
      <c r="L980" s="68"/>
      <c r="M980" s="68"/>
      <c r="N980" s="364"/>
      <c r="O980" s="364"/>
      <c r="P980" s="216">
        <v>0</v>
      </c>
      <c r="Q980" s="216">
        <v>139707</v>
      </c>
      <c r="R980" s="68" t="s">
        <v>638</v>
      </c>
      <c r="S980" s="366"/>
      <c r="T980" s="278"/>
    </row>
    <row r="981" spans="1:20" ht="51">
      <c r="A981" s="192">
        <v>254</v>
      </c>
      <c r="B981" s="68"/>
      <c r="C981" s="214" t="s">
        <v>105</v>
      </c>
      <c r="D981" s="215">
        <v>44993</v>
      </c>
      <c r="E981" s="192" t="s">
        <v>3143</v>
      </c>
      <c r="F981" s="192" t="s">
        <v>3</v>
      </c>
      <c r="G981" s="192">
        <v>2098217</v>
      </c>
      <c r="H981" s="68"/>
      <c r="I981" s="198" t="s">
        <v>4475</v>
      </c>
      <c r="J981" s="68"/>
      <c r="K981" s="68"/>
      <c r="L981" s="68"/>
      <c r="M981" s="68"/>
      <c r="N981" s="364"/>
      <c r="O981" s="364"/>
      <c r="P981" s="216">
        <v>0</v>
      </c>
      <c r="Q981" s="216">
        <v>67839</v>
      </c>
      <c r="R981" s="68" t="s">
        <v>638</v>
      </c>
      <c r="S981" s="366"/>
      <c r="T981" s="278"/>
    </row>
    <row r="982" spans="1:20" ht="51">
      <c r="A982" s="192">
        <v>254</v>
      </c>
      <c r="B982" s="68"/>
      <c r="C982" s="214" t="s">
        <v>105</v>
      </c>
      <c r="D982" s="215">
        <v>44993</v>
      </c>
      <c r="E982" s="192" t="s">
        <v>3144</v>
      </c>
      <c r="F982" s="192" t="s">
        <v>3</v>
      </c>
      <c r="G982" s="192">
        <v>2098218</v>
      </c>
      <c r="H982" s="68"/>
      <c r="I982" s="198" t="s">
        <v>4476</v>
      </c>
      <c r="J982" s="68"/>
      <c r="K982" s="68"/>
      <c r="L982" s="68"/>
      <c r="M982" s="68"/>
      <c r="N982" s="364"/>
      <c r="O982" s="364"/>
      <c r="P982" s="216">
        <v>0</v>
      </c>
      <c r="Q982" s="216">
        <v>250734</v>
      </c>
      <c r="R982" s="68" t="s">
        <v>638</v>
      </c>
      <c r="S982" s="366"/>
      <c r="T982" s="278"/>
    </row>
    <row r="983" spans="1:20" ht="51">
      <c r="A983" s="192">
        <v>254</v>
      </c>
      <c r="B983" s="68"/>
      <c r="C983" s="214" t="s">
        <v>105</v>
      </c>
      <c r="D983" s="215">
        <v>44993</v>
      </c>
      <c r="E983" s="192" t="s">
        <v>3145</v>
      </c>
      <c r="F983" s="192" t="s">
        <v>3</v>
      </c>
      <c r="G983" s="192">
        <v>2098220</v>
      </c>
      <c r="H983" s="68"/>
      <c r="I983" s="198" t="s">
        <v>4477</v>
      </c>
      <c r="J983" s="68"/>
      <c r="K983" s="68"/>
      <c r="L983" s="68"/>
      <c r="M983" s="68"/>
      <c r="N983" s="364"/>
      <c r="O983" s="364"/>
      <c r="P983" s="216">
        <v>0</v>
      </c>
      <c r="Q983" s="216">
        <v>8759</v>
      </c>
      <c r="R983" s="68" t="s">
        <v>638</v>
      </c>
      <c r="S983" s="366"/>
      <c r="T983" s="278"/>
    </row>
    <row r="984" spans="1:20" ht="51">
      <c r="A984" s="192">
        <v>254</v>
      </c>
      <c r="B984" s="68"/>
      <c r="C984" s="214" t="s">
        <v>105</v>
      </c>
      <c r="D984" s="215">
        <v>44993</v>
      </c>
      <c r="E984" s="192" t="s">
        <v>3146</v>
      </c>
      <c r="F984" s="192" t="s">
        <v>3</v>
      </c>
      <c r="G984" s="192">
        <v>2098222</v>
      </c>
      <c r="H984" s="68"/>
      <c r="I984" s="198" t="s">
        <v>4478</v>
      </c>
      <c r="J984" s="68"/>
      <c r="K984" s="68"/>
      <c r="L984" s="68"/>
      <c r="M984" s="68"/>
      <c r="N984" s="364"/>
      <c r="O984" s="364"/>
      <c r="P984" s="216">
        <v>0</v>
      </c>
      <c r="Q984" s="216">
        <v>100774</v>
      </c>
      <c r="R984" s="68" t="s">
        <v>638</v>
      </c>
      <c r="S984" s="366"/>
      <c r="T984" s="278"/>
    </row>
    <row r="985" spans="1:20" ht="51">
      <c r="A985" s="192">
        <v>254</v>
      </c>
      <c r="B985" s="68"/>
      <c r="C985" s="214" t="s">
        <v>105</v>
      </c>
      <c r="D985" s="215">
        <v>44993</v>
      </c>
      <c r="E985" s="192" t="s">
        <v>3147</v>
      </c>
      <c r="F985" s="192" t="s">
        <v>3</v>
      </c>
      <c r="G985" s="192">
        <v>2098224</v>
      </c>
      <c r="H985" s="68"/>
      <c r="I985" s="198" t="s">
        <v>4479</v>
      </c>
      <c r="J985" s="68"/>
      <c r="K985" s="68"/>
      <c r="L985" s="68"/>
      <c r="M985" s="68"/>
      <c r="N985" s="364"/>
      <c r="O985" s="364"/>
      <c r="P985" s="216">
        <v>0</v>
      </c>
      <c r="Q985" s="216">
        <v>24303</v>
      </c>
      <c r="R985" s="68" t="s">
        <v>638</v>
      </c>
      <c r="S985" s="366"/>
      <c r="T985" s="278"/>
    </row>
    <row r="986" spans="1:20" ht="51">
      <c r="A986" s="192">
        <v>254</v>
      </c>
      <c r="B986" s="68"/>
      <c r="C986" s="214" t="s">
        <v>105</v>
      </c>
      <c r="D986" s="215">
        <v>44993</v>
      </c>
      <c r="E986" s="192" t="s">
        <v>3148</v>
      </c>
      <c r="F986" s="192" t="s">
        <v>3</v>
      </c>
      <c r="G986" s="192">
        <v>2098225</v>
      </c>
      <c r="H986" s="68"/>
      <c r="I986" s="198" t="s">
        <v>4480</v>
      </c>
      <c r="J986" s="68"/>
      <c r="K986" s="68"/>
      <c r="L986" s="68"/>
      <c r="M986" s="68"/>
      <c r="N986" s="364"/>
      <c r="O986" s="364"/>
      <c r="P986" s="216">
        <v>0</v>
      </c>
      <c r="Q986" s="216">
        <v>159243</v>
      </c>
      <c r="R986" s="68" t="s">
        <v>638</v>
      </c>
      <c r="S986" s="366"/>
      <c r="T986" s="278"/>
    </row>
    <row r="987" spans="1:20" ht="51">
      <c r="A987" s="192">
        <v>254</v>
      </c>
      <c r="B987" s="68"/>
      <c r="C987" s="214" t="s">
        <v>105</v>
      </c>
      <c r="D987" s="215">
        <v>44993</v>
      </c>
      <c r="E987" s="192" t="s">
        <v>3149</v>
      </c>
      <c r="F987" s="192" t="s">
        <v>3</v>
      </c>
      <c r="G987" s="192">
        <v>2098227</v>
      </c>
      <c r="H987" s="68"/>
      <c r="I987" s="198" t="s">
        <v>4481</v>
      </c>
      <c r="J987" s="68"/>
      <c r="K987" s="68"/>
      <c r="L987" s="68"/>
      <c r="M987" s="68"/>
      <c r="N987" s="364"/>
      <c r="O987" s="364"/>
      <c r="P987" s="216">
        <v>0</v>
      </c>
      <c r="Q987" s="216">
        <v>8793</v>
      </c>
      <c r="R987" s="68" t="s">
        <v>638</v>
      </c>
      <c r="S987" s="366"/>
      <c r="T987" s="278"/>
    </row>
    <row r="988" spans="1:20" ht="51">
      <c r="A988" s="192">
        <v>254</v>
      </c>
      <c r="B988" s="68"/>
      <c r="C988" s="214" t="s">
        <v>105</v>
      </c>
      <c r="D988" s="215">
        <v>44993</v>
      </c>
      <c r="E988" s="192" t="s">
        <v>3150</v>
      </c>
      <c r="F988" s="192" t="s">
        <v>3</v>
      </c>
      <c r="G988" s="192">
        <v>2098229</v>
      </c>
      <c r="H988" s="68"/>
      <c r="I988" s="198" t="s">
        <v>4482</v>
      </c>
      <c r="J988" s="68"/>
      <c r="K988" s="68"/>
      <c r="L988" s="68"/>
      <c r="M988" s="68"/>
      <c r="N988" s="364"/>
      <c r="O988" s="364"/>
      <c r="P988" s="216">
        <v>0</v>
      </c>
      <c r="Q988" s="216">
        <v>98386</v>
      </c>
      <c r="R988" s="68" t="s">
        <v>638</v>
      </c>
      <c r="S988" s="366"/>
      <c r="T988" s="278"/>
    </row>
    <row r="989" spans="1:20" ht="51">
      <c r="A989" s="192">
        <v>254</v>
      </c>
      <c r="B989" s="68"/>
      <c r="C989" s="214" t="s">
        <v>105</v>
      </c>
      <c r="D989" s="215">
        <v>44993</v>
      </c>
      <c r="E989" s="192" t="s">
        <v>3151</v>
      </c>
      <c r="F989" s="192" t="s">
        <v>3</v>
      </c>
      <c r="G989" s="192">
        <v>2098231</v>
      </c>
      <c r="H989" s="68"/>
      <c r="I989" s="198" t="s">
        <v>4483</v>
      </c>
      <c r="J989" s="68"/>
      <c r="K989" s="68"/>
      <c r="L989" s="68"/>
      <c r="M989" s="68"/>
      <c r="N989" s="364"/>
      <c r="O989" s="364"/>
      <c r="P989" s="216">
        <v>0</v>
      </c>
      <c r="Q989" s="216">
        <v>61839</v>
      </c>
      <c r="R989" s="68" t="s">
        <v>638</v>
      </c>
      <c r="S989" s="366"/>
      <c r="T989" s="278"/>
    </row>
    <row r="990" spans="1:20" ht="51">
      <c r="A990" s="192">
        <v>254</v>
      </c>
      <c r="B990" s="68"/>
      <c r="C990" s="214" t="s">
        <v>105</v>
      </c>
      <c r="D990" s="215">
        <v>44993</v>
      </c>
      <c r="E990" s="192" t="s">
        <v>3152</v>
      </c>
      <c r="F990" s="192" t="s">
        <v>3</v>
      </c>
      <c r="G990" s="192">
        <v>2098233</v>
      </c>
      <c r="H990" s="68"/>
      <c r="I990" s="198" t="s">
        <v>4484</v>
      </c>
      <c r="J990" s="68"/>
      <c r="K990" s="68"/>
      <c r="L990" s="68"/>
      <c r="M990" s="68"/>
      <c r="N990" s="364"/>
      <c r="O990" s="364"/>
      <c r="P990" s="216">
        <v>0</v>
      </c>
      <c r="Q990" s="216">
        <v>3439</v>
      </c>
      <c r="R990" s="68" t="s">
        <v>638</v>
      </c>
      <c r="S990" s="366"/>
      <c r="T990" s="278"/>
    </row>
    <row r="991" spans="1:20" ht="51">
      <c r="A991" s="192">
        <v>254</v>
      </c>
      <c r="B991" s="68"/>
      <c r="C991" s="214" t="s">
        <v>105</v>
      </c>
      <c r="D991" s="215">
        <v>44993</v>
      </c>
      <c r="E991" s="192" t="s">
        <v>3153</v>
      </c>
      <c r="F991" s="192" t="s">
        <v>3</v>
      </c>
      <c r="G991" s="192">
        <v>2098237</v>
      </c>
      <c r="H991" s="68"/>
      <c r="I991" s="198" t="s">
        <v>4485</v>
      </c>
      <c r="J991" s="68"/>
      <c r="K991" s="68"/>
      <c r="L991" s="68"/>
      <c r="M991" s="68"/>
      <c r="N991" s="364"/>
      <c r="O991" s="364"/>
      <c r="P991" s="216">
        <v>0</v>
      </c>
      <c r="Q991" s="216">
        <v>15007</v>
      </c>
      <c r="R991" s="68" t="s">
        <v>638</v>
      </c>
      <c r="S991" s="366"/>
      <c r="T991" s="278"/>
    </row>
    <row r="992" spans="1:20" ht="51">
      <c r="A992" s="192">
        <v>254</v>
      </c>
      <c r="B992" s="68"/>
      <c r="C992" s="214" t="s">
        <v>105</v>
      </c>
      <c r="D992" s="215">
        <v>44993</v>
      </c>
      <c r="E992" s="192" t="s">
        <v>3154</v>
      </c>
      <c r="F992" s="192" t="s">
        <v>3</v>
      </c>
      <c r="G992" s="192">
        <v>2098240</v>
      </c>
      <c r="H992" s="68"/>
      <c r="I992" s="198" t="s">
        <v>4486</v>
      </c>
      <c r="J992" s="68"/>
      <c r="K992" s="68"/>
      <c r="L992" s="68"/>
      <c r="M992" s="68"/>
      <c r="N992" s="364"/>
      <c r="O992" s="364"/>
      <c r="P992" s="216">
        <v>0</v>
      </c>
      <c r="Q992" s="216">
        <v>93045</v>
      </c>
      <c r="R992" s="68" t="s">
        <v>638</v>
      </c>
      <c r="S992" s="366"/>
      <c r="T992" s="278"/>
    </row>
    <row r="993" spans="1:20" ht="51">
      <c r="A993" s="192">
        <v>254</v>
      </c>
      <c r="B993" s="68"/>
      <c r="C993" s="214" t="s">
        <v>105</v>
      </c>
      <c r="D993" s="215">
        <v>44993</v>
      </c>
      <c r="E993" s="192" t="s">
        <v>3155</v>
      </c>
      <c r="F993" s="192" t="s">
        <v>3</v>
      </c>
      <c r="G993" s="192">
        <v>2098243</v>
      </c>
      <c r="H993" s="68"/>
      <c r="I993" s="198" t="s">
        <v>4487</v>
      </c>
      <c r="J993" s="68"/>
      <c r="K993" s="68"/>
      <c r="L993" s="68"/>
      <c r="M993" s="68"/>
      <c r="N993" s="364"/>
      <c r="O993" s="364"/>
      <c r="P993" s="216">
        <v>0</v>
      </c>
      <c r="Q993" s="216">
        <v>49025</v>
      </c>
      <c r="R993" s="68" t="s">
        <v>638</v>
      </c>
      <c r="S993" s="366"/>
      <c r="T993" s="278"/>
    </row>
    <row r="994" spans="1:20" ht="51">
      <c r="A994" s="192">
        <v>254</v>
      </c>
      <c r="B994" s="68"/>
      <c r="C994" s="214" t="s">
        <v>105</v>
      </c>
      <c r="D994" s="215">
        <v>44993</v>
      </c>
      <c r="E994" s="192" t="s">
        <v>3156</v>
      </c>
      <c r="F994" s="192" t="s">
        <v>3</v>
      </c>
      <c r="G994" s="192">
        <v>2098245</v>
      </c>
      <c r="H994" s="68"/>
      <c r="I994" s="198" t="s">
        <v>4488</v>
      </c>
      <c r="J994" s="68"/>
      <c r="K994" s="68"/>
      <c r="L994" s="68"/>
      <c r="M994" s="68"/>
      <c r="N994" s="364"/>
      <c r="O994" s="364"/>
      <c r="P994" s="216">
        <v>0</v>
      </c>
      <c r="Q994" s="216">
        <v>315562</v>
      </c>
      <c r="R994" s="68" t="s">
        <v>638</v>
      </c>
      <c r="S994" s="366"/>
      <c r="T994" s="278"/>
    </row>
    <row r="995" spans="1:20" ht="51">
      <c r="A995" s="192">
        <v>254</v>
      </c>
      <c r="B995" s="68"/>
      <c r="C995" s="214" t="s">
        <v>105</v>
      </c>
      <c r="D995" s="215">
        <v>44993</v>
      </c>
      <c r="E995" s="192" t="s">
        <v>3157</v>
      </c>
      <c r="F995" s="192" t="s">
        <v>3</v>
      </c>
      <c r="G995" s="192">
        <v>2098248</v>
      </c>
      <c r="H995" s="68"/>
      <c r="I995" s="198" t="s">
        <v>4489</v>
      </c>
      <c r="J995" s="68"/>
      <c r="K995" s="68"/>
      <c r="L995" s="68"/>
      <c r="M995" s="68"/>
      <c r="N995" s="364"/>
      <c r="O995" s="364"/>
      <c r="P995" s="216">
        <v>0</v>
      </c>
      <c r="Q995" s="216">
        <v>22905</v>
      </c>
      <c r="R995" s="68" t="s">
        <v>638</v>
      </c>
      <c r="S995" s="366"/>
      <c r="T995" s="278"/>
    </row>
    <row r="996" spans="1:20" ht="51">
      <c r="A996" s="192">
        <v>254</v>
      </c>
      <c r="B996" s="68"/>
      <c r="C996" s="214" t="s">
        <v>105</v>
      </c>
      <c r="D996" s="215">
        <v>44993</v>
      </c>
      <c r="E996" s="192" t="s">
        <v>3158</v>
      </c>
      <c r="F996" s="192" t="s">
        <v>3</v>
      </c>
      <c r="G996" s="192">
        <v>2098250</v>
      </c>
      <c r="H996" s="68"/>
      <c r="I996" s="198" t="s">
        <v>4490</v>
      </c>
      <c r="J996" s="68"/>
      <c r="K996" s="68"/>
      <c r="L996" s="68"/>
      <c r="M996" s="68"/>
      <c r="N996" s="364"/>
      <c r="O996" s="364"/>
      <c r="P996" s="216">
        <v>0</v>
      </c>
      <c r="Q996" s="216">
        <v>103575</v>
      </c>
      <c r="R996" s="68" t="s">
        <v>638</v>
      </c>
      <c r="S996" s="366"/>
      <c r="T996" s="278"/>
    </row>
    <row r="997" spans="1:20" ht="51">
      <c r="A997" s="192">
        <v>254</v>
      </c>
      <c r="B997" s="68"/>
      <c r="C997" s="214" t="s">
        <v>105</v>
      </c>
      <c r="D997" s="215">
        <v>44993</v>
      </c>
      <c r="E997" s="192" t="s">
        <v>3159</v>
      </c>
      <c r="F997" s="192" t="s">
        <v>3</v>
      </c>
      <c r="G997" s="192">
        <v>2098251</v>
      </c>
      <c r="H997" s="68"/>
      <c r="I997" s="198" t="s">
        <v>4491</v>
      </c>
      <c r="J997" s="68"/>
      <c r="K997" s="68"/>
      <c r="L997" s="68"/>
      <c r="M997" s="68"/>
      <c r="N997" s="364"/>
      <c r="O997" s="364"/>
      <c r="P997" s="216">
        <v>0</v>
      </c>
      <c r="Q997" s="216">
        <v>62575</v>
      </c>
      <c r="R997" s="68" t="s">
        <v>638</v>
      </c>
      <c r="S997" s="366"/>
      <c r="T997" s="278"/>
    </row>
    <row r="998" spans="1:20" ht="51">
      <c r="A998" s="192">
        <v>254</v>
      </c>
      <c r="B998" s="68"/>
      <c r="C998" s="214" t="s">
        <v>105</v>
      </c>
      <c r="D998" s="215">
        <v>44993</v>
      </c>
      <c r="E998" s="192" t="s">
        <v>3160</v>
      </c>
      <c r="F998" s="192" t="s">
        <v>3</v>
      </c>
      <c r="G998" s="192">
        <v>2098252</v>
      </c>
      <c r="H998" s="68"/>
      <c r="I998" s="198" t="s">
        <v>4492</v>
      </c>
      <c r="J998" s="68"/>
      <c r="K998" s="68"/>
      <c r="L998" s="68"/>
      <c r="M998" s="68"/>
      <c r="N998" s="364"/>
      <c r="O998" s="364"/>
      <c r="P998" s="216">
        <v>0</v>
      </c>
      <c r="Q998" s="216">
        <v>324412</v>
      </c>
      <c r="R998" s="68" t="s">
        <v>638</v>
      </c>
      <c r="S998" s="366"/>
      <c r="T998" s="278"/>
    </row>
    <row r="999" spans="1:20" ht="51">
      <c r="A999" s="192">
        <v>254</v>
      </c>
      <c r="B999" s="68"/>
      <c r="C999" s="214" t="s">
        <v>105</v>
      </c>
      <c r="D999" s="215">
        <v>44993</v>
      </c>
      <c r="E999" s="192" t="s">
        <v>3161</v>
      </c>
      <c r="F999" s="192" t="s">
        <v>3</v>
      </c>
      <c r="G999" s="192">
        <v>2098254</v>
      </c>
      <c r="H999" s="68"/>
      <c r="I999" s="198" t="s">
        <v>4493</v>
      </c>
      <c r="J999" s="68"/>
      <c r="K999" s="68"/>
      <c r="L999" s="68"/>
      <c r="M999" s="68"/>
      <c r="N999" s="364"/>
      <c r="O999" s="364"/>
      <c r="P999" s="216">
        <v>0</v>
      </c>
      <c r="Q999" s="216">
        <v>366139</v>
      </c>
      <c r="R999" s="68" t="s">
        <v>638</v>
      </c>
      <c r="S999" s="366"/>
      <c r="T999" s="278"/>
    </row>
    <row r="1000" spans="1:20" ht="51">
      <c r="A1000" s="192">
        <v>254</v>
      </c>
      <c r="B1000" s="68"/>
      <c r="C1000" s="214" t="s">
        <v>105</v>
      </c>
      <c r="D1000" s="215">
        <v>44993</v>
      </c>
      <c r="E1000" s="192" t="s">
        <v>3162</v>
      </c>
      <c r="F1000" s="192" t="s">
        <v>3</v>
      </c>
      <c r="G1000" s="192">
        <v>2098256</v>
      </c>
      <c r="H1000" s="68"/>
      <c r="I1000" s="198" t="s">
        <v>4494</v>
      </c>
      <c r="J1000" s="68"/>
      <c r="K1000" s="68"/>
      <c r="L1000" s="68"/>
      <c r="M1000" s="68"/>
      <c r="N1000" s="364"/>
      <c r="O1000" s="364"/>
      <c r="P1000" s="216">
        <v>0</v>
      </c>
      <c r="Q1000" s="216">
        <v>70933</v>
      </c>
      <c r="R1000" s="68" t="s">
        <v>638</v>
      </c>
      <c r="S1000" s="366"/>
      <c r="T1000" s="278"/>
    </row>
    <row r="1001" spans="1:20" ht="63.75">
      <c r="A1001" s="192">
        <v>254</v>
      </c>
      <c r="B1001" s="68"/>
      <c r="C1001" s="214" t="s">
        <v>105</v>
      </c>
      <c r="D1001" s="215">
        <v>44993</v>
      </c>
      <c r="E1001" s="192" t="s">
        <v>3163</v>
      </c>
      <c r="F1001" s="192" t="s">
        <v>3</v>
      </c>
      <c r="G1001" s="192">
        <v>2098259</v>
      </c>
      <c r="H1001" s="68"/>
      <c r="I1001" s="198" t="s">
        <v>4495</v>
      </c>
      <c r="J1001" s="68"/>
      <c r="K1001" s="68"/>
      <c r="L1001" s="68"/>
      <c r="M1001" s="68"/>
      <c r="N1001" s="364"/>
      <c r="O1001" s="364"/>
      <c r="P1001" s="216">
        <v>0</v>
      </c>
      <c r="Q1001" s="216">
        <v>54113</v>
      </c>
      <c r="R1001" s="68" t="s">
        <v>638</v>
      </c>
      <c r="S1001" s="366"/>
      <c r="T1001" s="278"/>
    </row>
    <row r="1002" spans="1:20" ht="51">
      <c r="A1002" s="192">
        <v>254</v>
      </c>
      <c r="B1002" s="68"/>
      <c r="C1002" s="214" t="s">
        <v>105</v>
      </c>
      <c r="D1002" s="215">
        <v>44993</v>
      </c>
      <c r="E1002" s="192" t="s">
        <v>3164</v>
      </c>
      <c r="F1002" s="192" t="s">
        <v>3</v>
      </c>
      <c r="G1002" s="192">
        <v>2098260</v>
      </c>
      <c r="H1002" s="68"/>
      <c r="I1002" s="198" t="s">
        <v>4496</v>
      </c>
      <c r="J1002" s="68"/>
      <c r="K1002" s="68"/>
      <c r="L1002" s="68"/>
      <c r="M1002" s="68"/>
      <c r="N1002" s="364"/>
      <c r="O1002" s="364"/>
      <c r="P1002" s="216">
        <v>0</v>
      </c>
      <c r="Q1002" s="216">
        <v>1743</v>
      </c>
      <c r="R1002" s="68" t="s">
        <v>638</v>
      </c>
      <c r="S1002" s="366"/>
      <c r="T1002" s="278"/>
    </row>
    <row r="1003" spans="1:20" ht="51">
      <c r="A1003" s="192">
        <v>254</v>
      </c>
      <c r="B1003" s="68"/>
      <c r="C1003" s="214" t="s">
        <v>105</v>
      </c>
      <c r="D1003" s="215">
        <v>44993</v>
      </c>
      <c r="E1003" s="192" t="s">
        <v>3165</v>
      </c>
      <c r="F1003" s="192" t="s">
        <v>3</v>
      </c>
      <c r="G1003" s="192">
        <v>2098265</v>
      </c>
      <c r="H1003" s="68"/>
      <c r="I1003" s="198" t="s">
        <v>4497</v>
      </c>
      <c r="J1003" s="68"/>
      <c r="K1003" s="68"/>
      <c r="L1003" s="68"/>
      <c r="M1003" s="68"/>
      <c r="N1003" s="364"/>
      <c r="O1003" s="364"/>
      <c r="P1003" s="216">
        <v>0</v>
      </c>
      <c r="Q1003" s="216">
        <v>57185</v>
      </c>
      <c r="R1003" s="68" t="s">
        <v>638</v>
      </c>
      <c r="S1003" s="366"/>
      <c r="T1003" s="278"/>
    </row>
    <row r="1004" spans="1:20" ht="63.75">
      <c r="A1004" s="192">
        <v>290</v>
      </c>
      <c r="B1004" s="68"/>
      <c r="C1004" s="214" t="s">
        <v>118</v>
      </c>
      <c r="D1004" s="215">
        <v>44993</v>
      </c>
      <c r="E1004" s="192" t="s">
        <v>3166</v>
      </c>
      <c r="F1004" s="192" t="s">
        <v>3</v>
      </c>
      <c r="G1004" s="192">
        <v>2098283</v>
      </c>
      <c r="H1004" s="68"/>
      <c r="I1004" s="198" t="s">
        <v>4498</v>
      </c>
      <c r="J1004" s="68"/>
      <c r="K1004" s="68"/>
      <c r="L1004" s="68"/>
      <c r="M1004" s="68"/>
      <c r="N1004" s="364"/>
      <c r="O1004" s="364"/>
      <c r="P1004" s="216">
        <v>0</v>
      </c>
      <c r="Q1004" s="216">
        <v>250</v>
      </c>
      <c r="R1004" s="68" t="s">
        <v>638</v>
      </c>
      <c r="S1004" s="366"/>
      <c r="T1004" s="278"/>
    </row>
    <row r="1005" spans="1:20" ht="63.75">
      <c r="A1005" s="192">
        <v>290</v>
      </c>
      <c r="B1005" s="68"/>
      <c r="C1005" s="214" t="s">
        <v>118</v>
      </c>
      <c r="D1005" s="215">
        <v>44993</v>
      </c>
      <c r="E1005" s="192" t="s">
        <v>3167</v>
      </c>
      <c r="F1005" s="192" t="s">
        <v>3</v>
      </c>
      <c r="G1005" s="192">
        <v>2098290</v>
      </c>
      <c r="H1005" s="68"/>
      <c r="I1005" s="198" t="s">
        <v>4499</v>
      </c>
      <c r="J1005" s="68"/>
      <c r="K1005" s="68"/>
      <c r="L1005" s="68"/>
      <c r="M1005" s="68"/>
      <c r="N1005" s="364"/>
      <c r="O1005" s="364"/>
      <c r="P1005" s="216">
        <v>0</v>
      </c>
      <c r="Q1005" s="216">
        <v>696</v>
      </c>
      <c r="R1005" s="68" t="s">
        <v>638</v>
      </c>
      <c r="S1005" s="366"/>
      <c r="T1005" s="278"/>
    </row>
    <row r="1006" spans="1:20" ht="63.75">
      <c r="A1006" s="192">
        <v>86</v>
      </c>
      <c r="B1006" s="68"/>
      <c r="C1006" s="214" t="s">
        <v>50</v>
      </c>
      <c r="D1006" s="215">
        <v>44993</v>
      </c>
      <c r="E1006" s="192" t="s">
        <v>3168</v>
      </c>
      <c r="F1006" s="192" t="s">
        <v>3</v>
      </c>
      <c r="G1006" s="192">
        <v>2098322</v>
      </c>
      <c r="H1006" s="68"/>
      <c r="I1006" s="198" t="s">
        <v>4500</v>
      </c>
      <c r="J1006" s="68"/>
      <c r="K1006" s="68"/>
      <c r="L1006" s="68"/>
      <c r="M1006" s="68"/>
      <c r="N1006" s="364"/>
      <c r="O1006" s="364"/>
      <c r="P1006" s="216">
        <v>0</v>
      </c>
      <c r="Q1006" s="216">
        <v>18230.14</v>
      </c>
      <c r="R1006" s="68" t="s">
        <v>638</v>
      </c>
      <c r="S1006" s="366"/>
      <c r="T1006" s="278"/>
    </row>
    <row r="1007" spans="1:20" ht="51">
      <c r="A1007" s="192" t="s">
        <v>541</v>
      </c>
      <c r="B1007" s="68"/>
      <c r="C1007" s="214" t="s">
        <v>590</v>
      </c>
      <c r="D1007" s="215">
        <v>44994</v>
      </c>
      <c r="E1007" s="192" t="s">
        <v>3169</v>
      </c>
      <c r="F1007" s="192" t="s">
        <v>3</v>
      </c>
      <c r="G1007" s="192">
        <v>2098933</v>
      </c>
      <c r="H1007" s="68"/>
      <c r="I1007" s="198" t="s">
        <v>4501</v>
      </c>
      <c r="J1007" s="68"/>
      <c r="K1007" s="68"/>
      <c r="L1007" s="68"/>
      <c r="M1007" s="68"/>
      <c r="N1007" s="364"/>
      <c r="O1007" s="364"/>
      <c r="P1007" s="216">
        <v>0</v>
      </c>
      <c r="Q1007" s="216">
        <v>2278.14</v>
      </c>
      <c r="R1007" s="68" t="s">
        <v>638</v>
      </c>
      <c r="S1007" s="366"/>
      <c r="T1007" s="278"/>
    </row>
    <row r="1008" spans="1:20" ht="63.75">
      <c r="A1008" s="192" t="s">
        <v>541</v>
      </c>
      <c r="B1008" s="68"/>
      <c r="C1008" s="214" t="s">
        <v>590</v>
      </c>
      <c r="D1008" s="215">
        <v>44994</v>
      </c>
      <c r="E1008" s="192" t="s">
        <v>3170</v>
      </c>
      <c r="F1008" s="192" t="s">
        <v>3</v>
      </c>
      <c r="G1008" s="192">
        <v>2098934</v>
      </c>
      <c r="H1008" s="68"/>
      <c r="I1008" s="198" t="s">
        <v>4502</v>
      </c>
      <c r="J1008" s="68"/>
      <c r="K1008" s="68"/>
      <c r="L1008" s="68"/>
      <c r="M1008" s="68"/>
      <c r="N1008" s="364"/>
      <c r="O1008" s="364"/>
      <c r="P1008" s="216">
        <v>0</v>
      </c>
      <c r="Q1008" s="216">
        <v>1601.77</v>
      </c>
      <c r="R1008" s="68" t="s">
        <v>638</v>
      </c>
      <c r="S1008" s="366"/>
      <c r="T1008" s="278"/>
    </row>
    <row r="1009" spans="1:20" ht="51">
      <c r="A1009" s="192">
        <v>46</v>
      </c>
      <c r="B1009" s="68"/>
      <c r="C1009" s="214" t="s">
        <v>1380</v>
      </c>
      <c r="D1009" s="215">
        <v>44994</v>
      </c>
      <c r="E1009" s="192" t="s">
        <v>3171</v>
      </c>
      <c r="F1009" s="192" t="s">
        <v>3</v>
      </c>
      <c r="G1009" s="192">
        <v>2098937</v>
      </c>
      <c r="H1009" s="68"/>
      <c r="I1009" s="198" t="s">
        <v>4503</v>
      </c>
      <c r="J1009" s="68"/>
      <c r="K1009" s="68"/>
      <c r="L1009" s="68"/>
      <c r="M1009" s="68"/>
      <c r="N1009" s="364"/>
      <c r="O1009" s="364"/>
      <c r="P1009" s="216">
        <v>0</v>
      </c>
      <c r="Q1009" s="216">
        <v>830</v>
      </c>
      <c r="R1009" s="68" t="s">
        <v>638</v>
      </c>
      <c r="S1009" s="366"/>
      <c r="T1009" s="278"/>
    </row>
    <row r="1010" spans="1:20" ht="38.25">
      <c r="A1010" s="192">
        <v>86</v>
      </c>
      <c r="B1010" s="68"/>
      <c r="C1010" s="214" t="s">
        <v>50</v>
      </c>
      <c r="D1010" s="215">
        <v>44994</v>
      </c>
      <c r="E1010" s="192" t="s">
        <v>3172</v>
      </c>
      <c r="F1010" s="192" t="s">
        <v>3</v>
      </c>
      <c r="G1010" s="192">
        <v>2098942</v>
      </c>
      <c r="H1010" s="68"/>
      <c r="I1010" s="198" t="s">
        <v>4504</v>
      </c>
      <c r="J1010" s="68"/>
      <c r="K1010" s="68"/>
      <c r="L1010" s="68"/>
      <c r="M1010" s="68"/>
      <c r="N1010" s="364"/>
      <c r="O1010" s="364"/>
      <c r="P1010" s="216">
        <v>0</v>
      </c>
      <c r="Q1010" s="216">
        <v>3754</v>
      </c>
      <c r="R1010" s="68" t="s">
        <v>638</v>
      </c>
      <c r="S1010" s="366"/>
      <c r="T1010" s="278"/>
    </row>
    <row r="1011" spans="1:20" ht="38.25">
      <c r="A1011" s="192">
        <v>46</v>
      </c>
      <c r="B1011" s="68"/>
      <c r="C1011" s="214" t="s">
        <v>1380</v>
      </c>
      <c r="D1011" s="215">
        <v>44994</v>
      </c>
      <c r="E1011" s="192" t="s">
        <v>3173</v>
      </c>
      <c r="F1011" s="192" t="s">
        <v>3</v>
      </c>
      <c r="G1011" s="192">
        <v>2098952</v>
      </c>
      <c r="H1011" s="68"/>
      <c r="I1011" s="198" t="s">
        <v>2735</v>
      </c>
      <c r="J1011" s="68"/>
      <c r="K1011" s="68"/>
      <c r="L1011" s="68"/>
      <c r="M1011" s="68"/>
      <c r="N1011" s="364"/>
      <c r="O1011" s="364"/>
      <c r="P1011" s="216">
        <v>0</v>
      </c>
      <c r="Q1011" s="216">
        <v>6455</v>
      </c>
      <c r="R1011" s="68" t="s">
        <v>638</v>
      </c>
      <c r="S1011" s="366"/>
      <c r="T1011" s="278"/>
    </row>
    <row r="1012" spans="1:20" ht="38.25">
      <c r="A1012" s="192">
        <v>951</v>
      </c>
      <c r="B1012" s="68"/>
      <c r="C1012" s="214" t="s">
        <v>199</v>
      </c>
      <c r="D1012" s="215">
        <v>44994</v>
      </c>
      <c r="E1012" s="192" t="s">
        <v>3174</v>
      </c>
      <c r="F1012" s="192" t="s">
        <v>3</v>
      </c>
      <c r="G1012" s="192">
        <v>2098956</v>
      </c>
      <c r="H1012" s="68"/>
      <c r="I1012" s="198" t="s">
        <v>4505</v>
      </c>
      <c r="J1012" s="68"/>
      <c r="K1012" s="68"/>
      <c r="L1012" s="68"/>
      <c r="M1012" s="68"/>
      <c r="N1012" s="364"/>
      <c r="O1012" s="364"/>
      <c r="P1012" s="216">
        <v>0</v>
      </c>
      <c r="Q1012" s="216">
        <v>485.41</v>
      </c>
      <c r="R1012" s="68" t="s">
        <v>638</v>
      </c>
      <c r="S1012" s="366"/>
      <c r="T1012" s="278"/>
    </row>
    <row r="1013" spans="1:20" ht="51">
      <c r="A1013" s="192">
        <v>650</v>
      </c>
      <c r="B1013" s="68"/>
      <c r="C1013" s="214" t="s">
        <v>175</v>
      </c>
      <c r="D1013" s="215">
        <v>44994</v>
      </c>
      <c r="E1013" s="192" t="s">
        <v>3175</v>
      </c>
      <c r="F1013" s="192" t="s">
        <v>3</v>
      </c>
      <c r="G1013" s="192">
        <v>2098994</v>
      </c>
      <c r="H1013" s="68"/>
      <c r="I1013" s="198" t="s">
        <v>4506</v>
      </c>
      <c r="J1013" s="68"/>
      <c r="K1013" s="68"/>
      <c r="L1013" s="68"/>
      <c r="M1013" s="68"/>
      <c r="N1013" s="364"/>
      <c r="O1013" s="364"/>
      <c r="P1013" s="216">
        <v>0</v>
      </c>
      <c r="Q1013" s="216">
        <v>100</v>
      </c>
      <c r="R1013" s="68" t="s">
        <v>638</v>
      </c>
      <c r="S1013" s="366"/>
      <c r="T1013" s="278"/>
    </row>
    <row r="1014" spans="1:20" ht="51">
      <c r="A1014" s="192" t="s">
        <v>541</v>
      </c>
      <c r="B1014" s="68"/>
      <c r="C1014" s="214" t="s">
        <v>590</v>
      </c>
      <c r="D1014" s="215">
        <v>44994</v>
      </c>
      <c r="E1014" s="192" t="s">
        <v>3176</v>
      </c>
      <c r="F1014" s="192" t="s">
        <v>3</v>
      </c>
      <c r="G1014" s="192">
        <v>2099004</v>
      </c>
      <c r="H1014" s="68"/>
      <c r="I1014" s="198" t="s">
        <v>4507</v>
      </c>
      <c r="J1014" s="68"/>
      <c r="K1014" s="68"/>
      <c r="L1014" s="68"/>
      <c r="M1014" s="68"/>
      <c r="N1014" s="364"/>
      <c r="O1014" s="364"/>
      <c r="P1014" s="216">
        <v>0</v>
      </c>
      <c r="Q1014" s="216">
        <v>12872.96</v>
      </c>
      <c r="R1014" s="68" t="s">
        <v>638</v>
      </c>
      <c r="S1014" s="366"/>
      <c r="T1014" s="278"/>
    </row>
    <row r="1015" spans="1:20" ht="51">
      <c r="A1015" s="192">
        <v>30</v>
      </c>
      <c r="B1015" s="68"/>
      <c r="C1015" s="214" t="s">
        <v>642</v>
      </c>
      <c r="D1015" s="215">
        <v>44994</v>
      </c>
      <c r="E1015" s="192" t="s">
        <v>3177</v>
      </c>
      <c r="F1015" s="192" t="s">
        <v>3</v>
      </c>
      <c r="G1015" s="192">
        <v>2099005</v>
      </c>
      <c r="H1015" s="68"/>
      <c r="I1015" s="198" t="s">
        <v>4508</v>
      </c>
      <c r="J1015" s="68"/>
      <c r="K1015" s="68"/>
      <c r="L1015" s="68"/>
      <c r="M1015" s="68"/>
      <c r="N1015" s="364"/>
      <c r="O1015" s="364"/>
      <c r="P1015" s="216">
        <v>0</v>
      </c>
      <c r="Q1015" s="216">
        <v>502.38</v>
      </c>
      <c r="R1015" s="68" t="s">
        <v>638</v>
      </c>
      <c r="S1015" s="366"/>
      <c r="T1015" s="278"/>
    </row>
    <row r="1016" spans="1:20" ht="38.25">
      <c r="A1016" s="192">
        <v>46</v>
      </c>
      <c r="B1016" s="68"/>
      <c r="C1016" s="214" t="s">
        <v>1380</v>
      </c>
      <c r="D1016" s="215">
        <v>44994</v>
      </c>
      <c r="E1016" s="192" t="s">
        <v>3178</v>
      </c>
      <c r="F1016" s="192" t="s">
        <v>3</v>
      </c>
      <c r="G1016" s="192">
        <v>2099022</v>
      </c>
      <c r="H1016" s="68"/>
      <c r="I1016" s="198" t="s">
        <v>4509</v>
      </c>
      <c r="J1016" s="68"/>
      <c r="K1016" s="68"/>
      <c r="L1016" s="68"/>
      <c r="M1016" s="68"/>
      <c r="N1016" s="364"/>
      <c r="O1016" s="364"/>
      <c r="P1016" s="216">
        <v>0</v>
      </c>
      <c r="Q1016" s="216">
        <v>5000</v>
      </c>
      <c r="R1016" s="68" t="s">
        <v>638</v>
      </c>
      <c r="S1016" s="366"/>
      <c r="T1016" s="278"/>
    </row>
    <row r="1017" spans="1:20" ht="51">
      <c r="A1017" s="192">
        <v>389</v>
      </c>
      <c r="B1017" s="68"/>
      <c r="C1017" s="214" t="s">
        <v>1426</v>
      </c>
      <c r="D1017" s="215">
        <v>44994</v>
      </c>
      <c r="E1017" s="192" t="s">
        <v>3179</v>
      </c>
      <c r="F1017" s="192" t="s">
        <v>3</v>
      </c>
      <c r="G1017" s="192">
        <v>2098955</v>
      </c>
      <c r="H1017" s="68"/>
      <c r="I1017" s="198" t="s">
        <v>4510</v>
      </c>
      <c r="J1017" s="68"/>
      <c r="K1017" s="68"/>
      <c r="L1017" s="68"/>
      <c r="M1017" s="68"/>
      <c r="N1017" s="364"/>
      <c r="O1017" s="364"/>
      <c r="P1017" s="216">
        <v>0</v>
      </c>
      <c r="Q1017" s="216">
        <v>8216.3700000000008</v>
      </c>
      <c r="R1017" s="68" t="s">
        <v>638</v>
      </c>
      <c r="S1017" s="366"/>
      <c r="T1017" s="278"/>
    </row>
    <row r="1018" spans="1:20" ht="51">
      <c r="A1018" s="192">
        <v>212</v>
      </c>
      <c r="B1018" s="68"/>
      <c r="C1018" s="214" t="s">
        <v>90</v>
      </c>
      <c r="D1018" s="215">
        <v>44994</v>
      </c>
      <c r="E1018" s="192" t="s">
        <v>3180</v>
      </c>
      <c r="F1018" s="192" t="s">
        <v>3</v>
      </c>
      <c r="G1018" s="192">
        <v>2098973</v>
      </c>
      <c r="H1018" s="68"/>
      <c r="I1018" s="198" t="s">
        <v>4511</v>
      </c>
      <c r="J1018" s="68"/>
      <c r="K1018" s="68"/>
      <c r="L1018" s="68"/>
      <c r="M1018" s="68"/>
      <c r="N1018" s="364"/>
      <c r="O1018" s="364"/>
      <c r="P1018" s="216">
        <v>0</v>
      </c>
      <c r="Q1018" s="216">
        <v>28036</v>
      </c>
      <c r="R1018" s="68" t="s">
        <v>638</v>
      </c>
      <c r="S1018" s="366"/>
      <c r="T1018" s="278"/>
    </row>
    <row r="1019" spans="1:20" ht="51">
      <c r="A1019" s="192" t="s">
        <v>541</v>
      </c>
      <c r="B1019" s="68"/>
      <c r="C1019" s="214" t="s">
        <v>590</v>
      </c>
      <c r="D1019" s="215">
        <v>44994</v>
      </c>
      <c r="E1019" s="192" t="s">
        <v>3181</v>
      </c>
      <c r="F1019" s="192" t="s">
        <v>3</v>
      </c>
      <c r="G1019" s="192">
        <v>2098977</v>
      </c>
      <c r="H1019" s="68"/>
      <c r="I1019" s="198" t="s">
        <v>4512</v>
      </c>
      <c r="J1019" s="68"/>
      <c r="K1019" s="68"/>
      <c r="L1019" s="68"/>
      <c r="M1019" s="68"/>
      <c r="N1019" s="364"/>
      <c r="O1019" s="364"/>
      <c r="P1019" s="216">
        <v>0</v>
      </c>
      <c r="Q1019" s="216">
        <v>2782.5</v>
      </c>
      <c r="R1019" s="68" t="s">
        <v>638</v>
      </c>
      <c r="S1019" s="366"/>
      <c r="T1019" s="278"/>
    </row>
    <row r="1020" spans="1:20" ht="63.75">
      <c r="A1020" s="192">
        <v>212</v>
      </c>
      <c r="B1020" s="68"/>
      <c r="C1020" s="214" t="s">
        <v>90</v>
      </c>
      <c r="D1020" s="215">
        <v>44994</v>
      </c>
      <c r="E1020" s="192" t="s">
        <v>3182</v>
      </c>
      <c r="F1020" s="192" t="s">
        <v>3</v>
      </c>
      <c r="G1020" s="192">
        <v>2098978</v>
      </c>
      <c r="H1020" s="68"/>
      <c r="I1020" s="198" t="s">
        <v>4513</v>
      </c>
      <c r="J1020" s="68"/>
      <c r="K1020" s="68"/>
      <c r="L1020" s="68"/>
      <c r="M1020" s="68"/>
      <c r="N1020" s="364"/>
      <c r="O1020" s="364"/>
      <c r="P1020" s="216">
        <v>0</v>
      </c>
      <c r="Q1020" s="216">
        <v>525.71</v>
      </c>
      <c r="R1020" s="68" t="s">
        <v>638</v>
      </c>
      <c r="S1020" s="366"/>
      <c r="T1020" s="278"/>
    </row>
    <row r="1021" spans="1:20" ht="63.75">
      <c r="A1021" s="192">
        <v>212</v>
      </c>
      <c r="B1021" s="68"/>
      <c r="C1021" s="214" t="s">
        <v>90</v>
      </c>
      <c r="D1021" s="215">
        <v>44994</v>
      </c>
      <c r="E1021" s="192" t="s">
        <v>3183</v>
      </c>
      <c r="F1021" s="192" t="s">
        <v>3</v>
      </c>
      <c r="G1021" s="192">
        <v>2098981</v>
      </c>
      <c r="H1021" s="68"/>
      <c r="I1021" s="198" t="s">
        <v>4514</v>
      </c>
      <c r="J1021" s="68"/>
      <c r="K1021" s="68"/>
      <c r="L1021" s="68"/>
      <c r="M1021" s="68"/>
      <c r="N1021" s="364"/>
      <c r="O1021" s="364"/>
      <c r="P1021" s="216">
        <v>0</v>
      </c>
      <c r="Q1021" s="216">
        <v>708.78</v>
      </c>
      <c r="R1021" s="68" t="s">
        <v>638</v>
      </c>
      <c r="S1021" s="366"/>
      <c r="T1021" s="278"/>
    </row>
    <row r="1022" spans="1:20" ht="63.75">
      <c r="A1022" s="192">
        <v>212</v>
      </c>
      <c r="B1022" s="68"/>
      <c r="C1022" s="214" t="s">
        <v>90</v>
      </c>
      <c r="D1022" s="215">
        <v>44994</v>
      </c>
      <c r="E1022" s="192" t="s">
        <v>3184</v>
      </c>
      <c r="F1022" s="192" t="s">
        <v>3</v>
      </c>
      <c r="G1022" s="192">
        <v>2098983</v>
      </c>
      <c r="H1022" s="68"/>
      <c r="I1022" s="198" t="s">
        <v>4515</v>
      </c>
      <c r="J1022" s="68"/>
      <c r="K1022" s="68"/>
      <c r="L1022" s="68"/>
      <c r="M1022" s="68"/>
      <c r="N1022" s="364"/>
      <c r="O1022" s="364"/>
      <c r="P1022" s="216">
        <v>0</v>
      </c>
      <c r="Q1022" s="216">
        <v>1639</v>
      </c>
      <c r="R1022" s="68" t="s">
        <v>638</v>
      </c>
      <c r="S1022" s="366"/>
      <c r="T1022" s="278"/>
    </row>
    <row r="1023" spans="1:20" ht="51">
      <c r="A1023" s="192" t="s">
        <v>541</v>
      </c>
      <c r="B1023" s="68"/>
      <c r="C1023" s="214" t="s">
        <v>590</v>
      </c>
      <c r="D1023" s="215">
        <v>44995</v>
      </c>
      <c r="E1023" s="192" t="s">
        <v>3185</v>
      </c>
      <c r="F1023" s="192" t="s">
        <v>3</v>
      </c>
      <c r="G1023" s="192">
        <v>2099196</v>
      </c>
      <c r="H1023" s="68"/>
      <c r="I1023" s="198" t="s">
        <v>4516</v>
      </c>
      <c r="J1023" s="68"/>
      <c r="K1023" s="68"/>
      <c r="L1023" s="68"/>
      <c r="M1023" s="68"/>
      <c r="N1023" s="364"/>
      <c r="O1023" s="364"/>
      <c r="P1023" s="216">
        <v>0</v>
      </c>
      <c r="Q1023" s="216">
        <v>800</v>
      </c>
      <c r="R1023" s="68" t="s">
        <v>638</v>
      </c>
      <c r="S1023" s="366"/>
      <c r="T1023" s="278"/>
    </row>
    <row r="1024" spans="1:20" ht="51">
      <c r="A1024" s="192" t="s">
        <v>541</v>
      </c>
      <c r="B1024" s="68"/>
      <c r="C1024" s="214" t="s">
        <v>590</v>
      </c>
      <c r="D1024" s="215">
        <v>44995</v>
      </c>
      <c r="E1024" s="192" t="s">
        <v>3186</v>
      </c>
      <c r="F1024" s="192" t="s">
        <v>3</v>
      </c>
      <c r="G1024" s="192">
        <v>2099210</v>
      </c>
      <c r="H1024" s="68"/>
      <c r="I1024" s="198" t="s">
        <v>4517</v>
      </c>
      <c r="J1024" s="68"/>
      <c r="K1024" s="68"/>
      <c r="L1024" s="68"/>
      <c r="M1024" s="68"/>
      <c r="N1024" s="364"/>
      <c r="O1024" s="364"/>
      <c r="P1024" s="216">
        <v>0</v>
      </c>
      <c r="Q1024" s="216">
        <v>2150.4</v>
      </c>
      <c r="R1024" s="68" t="s">
        <v>638</v>
      </c>
      <c r="S1024" s="366"/>
      <c r="T1024" s="278"/>
    </row>
    <row r="1025" spans="1:20" ht="63.75">
      <c r="A1025" s="192" t="s">
        <v>544</v>
      </c>
      <c r="B1025" s="68"/>
      <c r="C1025" s="214" t="s">
        <v>683</v>
      </c>
      <c r="D1025" s="215">
        <v>44995</v>
      </c>
      <c r="E1025" s="192" t="s">
        <v>3187</v>
      </c>
      <c r="F1025" s="192" t="s">
        <v>3</v>
      </c>
      <c r="G1025" s="192">
        <v>2099233</v>
      </c>
      <c r="H1025" s="68"/>
      <c r="I1025" s="198" t="s">
        <v>4518</v>
      </c>
      <c r="J1025" s="68"/>
      <c r="K1025" s="68"/>
      <c r="L1025" s="68"/>
      <c r="M1025" s="68"/>
      <c r="N1025" s="364"/>
      <c r="O1025" s="364"/>
      <c r="P1025" s="216">
        <v>0</v>
      </c>
      <c r="Q1025" s="216">
        <v>13600</v>
      </c>
      <c r="R1025" s="68" t="s">
        <v>638</v>
      </c>
      <c r="S1025" s="366"/>
      <c r="T1025" s="278"/>
    </row>
    <row r="1026" spans="1:20" ht="51">
      <c r="A1026" s="192" t="s">
        <v>541</v>
      </c>
      <c r="B1026" s="68"/>
      <c r="C1026" s="214" t="s">
        <v>590</v>
      </c>
      <c r="D1026" s="215">
        <v>44995</v>
      </c>
      <c r="E1026" s="192" t="s">
        <v>3188</v>
      </c>
      <c r="F1026" s="192" t="s">
        <v>3</v>
      </c>
      <c r="G1026" s="192">
        <v>2099240</v>
      </c>
      <c r="H1026" s="68"/>
      <c r="I1026" s="198" t="s">
        <v>4519</v>
      </c>
      <c r="J1026" s="68"/>
      <c r="K1026" s="68"/>
      <c r="L1026" s="68"/>
      <c r="M1026" s="68"/>
      <c r="N1026" s="364"/>
      <c r="O1026" s="364"/>
      <c r="P1026" s="216">
        <v>0</v>
      </c>
      <c r="Q1026" s="216">
        <v>51.43</v>
      </c>
      <c r="R1026" s="68" t="s">
        <v>638</v>
      </c>
      <c r="S1026" s="366"/>
      <c r="T1026" s="278"/>
    </row>
    <row r="1027" spans="1:20" ht="51">
      <c r="A1027" s="192">
        <v>46</v>
      </c>
      <c r="B1027" s="68"/>
      <c r="C1027" s="214" t="s">
        <v>1380</v>
      </c>
      <c r="D1027" s="215">
        <v>44995</v>
      </c>
      <c r="E1027" s="192" t="s">
        <v>3189</v>
      </c>
      <c r="F1027" s="192" t="s">
        <v>3</v>
      </c>
      <c r="G1027" s="192">
        <v>2099244</v>
      </c>
      <c r="H1027" s="68"/>
      <c r="I1027" s="198" t="s">
        <v>4520</v>
      </c>
      <c r="J1027" s="68"/>
      <c r="K1027" s="68"/>
      <c r="L1027" s="68"/>
      <c r="M1027" s="68"/>
      <c r="N1027" s="364"/>
      <c r="O1027" s="364"/>
      <c r="P1027" s="216">
        <v>0</v>
      </c>
      <c r="Q1027" s="216">
        <v>4000</v>
      </c>
      <c r="R1027" s="68" t="s">
        <v>638</v>
      </c>
      <c r="S1027" s="366"/>
      <c r="T1027" s="278"/>
    </row>
    <row r="1028" spans="1:20" ht="63.75">
      <c r="A1028" s="192">
        <v>16</v>
      </c>
      <c r="B1028" s="68"/>
      <c r="C1028" s="214" t="s">
        <v>40</v>
      </c>
      <c r="D1028" s="215">
        <v>44995</v>
      </c>
      <c r="E1028" s="192" t="s">
        <v>3190</v>
      </c>
      <c r="F1028" s="192" t="s">
        <v>3</v>
      </c>
      <c r="G1028" s="192">
        <v>2099248</v>
      </c>
      <c r="H1028" s="68"/>
      <c r="I1028" s="198" t="s">
        <v>4521</v>
      </c>
      <c r="J1028" s="68"/>
      <c r="K1028" s="68"/>
      <c r="L1028" s="68"/>
      <c r="M1028" s="68"/>
      <c r="N1028" s="364"/>
      <c r="O1028" s="364"/>
      <c r="P1028" s="216">
        <v>0</v>
      </c>
      <c r="Q1028" s="216">
        <v>20</v>
      </c>
      <c r="R1028" s="68" t="s">
        <v>638</v>
      </c>
      <c r="S1028" s="366"/>
      <c r="T1028" s="278"/>
    </row>
    <row r="1029" spans="1:20" ht="63.75">
      <c r="A1029" s="192">
        <v>16</v>
      </c>
      <c r="B1029" s="68"/>
      <c r="C1029" s="214" t="s">
        <v>40</v>
      </c>
      <c r="D1029" s="215">
        <v>44995</v>
      </c>
      <c r="E1029" s="192" t="s">
        <v>3191</v>
      </c>
      <c r="F1029" s="192" t="s">
        <v>3</v>
      </c>
      <c r="G1029" s="192">
        <v>2099249</v>
      </c>
      <c r="H1029" s="68"/>
      <c r="I1029" s="198" t="s">
        <v>4521</v>
      </c>
      <c r="J1029" s="68"/>
      <c r="K1029" s="68"/>
      <c r="L1029" s="68"/>
      <c r="M1029" s="68"/>
      <c r="N1029" s="364"/>
      <c r="O1029" s="364"/>
      <c r="P1029" s="216">
        <v>0</v>
      </c>
      <c r="Q1029" s="216">
        <v>21.5</v>
      </c>
      <c r="R1029" s="68" t="s">
        <v>638</v>
      </c>
      <c r="S1029" s="366"/>
      <c r="T1029" s="278"/>
    </row>
    <row r="1030" spans="1:20" ht="89.25">
      <c r="A1030" s="192">
        <v>587</v>
      </c>
      <c r="B1030" s="68"/>
      <c r="C1030" s="214" t="s">
        <v>673</v>
      </c>
      <c r="D1030" s="215">
        <v>44995</v>
      </c>
      <c r="E1030" s="192" t="s">
        <v>3192</v>
      </c>
      <c r="F1030" s="192" t="s">
        <v>3</v>
      </c>
      <c r="G1030" s="192">
        <v>2099252</v>
      </c>
      <c r="H1030" s="68"/>
      <c r="I1030" s="198" t="s">
        <v>4522</v>
      </c>
      <c r="J1030" s="68"/>
      <c r="K1030" s="68"/>
      <c r="L1030" s="68"/>
      <c r="M1030" s="68"/>
      <c r="N1030" s="364"/>
      <c r="O1030" s="364"/>
      <c r="P1030" s="216">
        <v>0</v>
      </c>
      <c r="Q1030" s="216">
        <v>221.81</v>
      </c>
      <c r="R1030" s="68" t="s">
        <v>638</v>
      </c>
      <c r="S1030" s="366"/>
      <c r="T1030" s="278"/>
    </row>
    <row r="1031" spans="1:20" ht="63.75">
      <c r="A1031" s="192">
        <v>598</v>
      </c>
      <c r="B1031" s="68"/>
      <c r="C1031" s="214" t="s">
        <v>672</v>
      </c>
      <c r="D1031" s="215">
        <v>44995</v>
      </c>
      <c r="E1031" s="192" t="s">
        <v>3193</v>
      </c>
      <c r="F1031" s="192" t="s">
        <v>3</v>
      </c>
      <c r="G1031" s="192">
        <v>2099258</v>
      </c>
      <c r="H1031" s="68"/>
      <c r="I1031" s="198" t="s">
        <v>4523</v>
      </c>
      <c r="J1031" s="68"/>
      <c r="K1031" s="68"/>
      <c r="L1031" s="68"/>
      <c r="M1031" s="68"/>
      <c r="N1031" s="364"/>
      <c r="O1031" s="364"/>
      <c r="P1031" s="216">
        <v>0</v>
      </c>
      <c r="Q1031" s="216">
        <v>3843</v>
      </c>
      <c r="R1031" s="68" t="s">
        <v>638</v>
      </c>
      <c r="S1031" s="366"/>
      <c r="T1031" s="278"/>
    </row>
    <row r="1032" spans="1:20" ht="51">
      <c r="A1032" s="192">
        <v>132</v>
      </c>
      <c r="B1032" s="68"/>
      <c r="C1032" s="214" t="s">
        <v>59</v>
      </c>
      <c r="D1032" s="215">
        <v>44995</v>
      </c>
      <c r="E1032" s="192" t="s">
        <v>3194</v>
      </c>
      <c r="F1032" s="192" t="s">
        <v>3</v>
      </c>
      <c r="G1032" s="192">
        <v>2099259</v>
      </c>
      <c r="H1032" s="68"/>
      <c r="I1032" s="198" t="s">
        <v>4524</v>
      </c>
      <c r="J1032" s="68"/>
      <c r="K1032" s="68"/>
      <c r="L1032" s="68"/>
      <c r="M1032" s="68"/>
      <c r="N1032" s="364"/>
      <c r="O1032" s="364"/>
      <c r="P1032" s="216">
        <v>0</v>
      </c>
      <c r="Q1032" s="216">
        <v>742</v>
      </c>
      <c r="R1032" s="68" t="s">
        <v>638</v>
      </c>
      <c r="S1032" s="366"/>
      <c r="T1032" s="278"/>
    </row>
    <row r="1033" spans="1:20" ht="51">
      <c r="A1033" s="192">
        <v>132</v>
      </c>
      <c r="B1033" s="68"/>
      <c r="C1033" s="214" t="s">
        <v>59</v>
      </c>
      <c r="D1033" s="215">
        <v>44995</v>
      </c>
      <c r="E1033" s="192" t="s">
        <v>3195</v>
      </c>
      <c r="F1033" s="192" t="s">
        <v>3</v>
      </c>
      <c r="G1033" s="192">
        <v>2099260</v>
      </c>
      <c r="H1033" s="68"/>
      <c r="I1033" s="198" t="s">
        <v>4525</v>
      </c>
      <c r="J1033" s="68"/>
      <c r="K1033" s="68"/>
      <c r="L1033" s="68"/>
      <c r="M1033" s="68"/>
      <c r="N1033" s="364"/>
      <c r="O1033" s="364"/>
      <c r="P1033" s="216">
        <v>0</v>
      </c>
      <c r="Q1033" s="216">
        <v>742</v>
      </c>
      <c r="R1033" s="68" t="s">
        <v>638</v>
      </c>
      <c r="S1033" s="366"/>
      <c r="T1033" s="278"/>
    </row>
    <row r="1034" spans="1:20" ht="63.75">
      <c r="A1034" s="192">
        <v>598</v>
      </c>
      <c r="B1034" s="68"/>
      <c r="C1034" s="214" t="s">
        <v>672</v>
      </c>
      <c r="D1034" s="215">
        <v>44995</v>
      </c>
      <c r="E1034" s="192" t="s">
        <v>3196</v>
      </c>
      <c r="F1034" s="192" t="s">
        <v>3</v>
      </c>
      <c r="G1034" s="192">
        <v>2099262</v>
      </c>
      <c r="H1034" s="68"/>
      <c r="I1034" s="198" t="s">
        <v>4526</v>
      </c>
      <c r="J1034" s="68"/>
      <c r="K1034" s="68"/>
      <c r="L1034" s="68"/>
      <c r="M1034" s="68"/>
      <c r="N1034" s="364"/>
      <c r="O1034" s="364"/>
      <c r="P1034" s="216">
        <v>0</v>
      </c>
      <c r="Q1034" s="216">
        <v>1.52</v>
      </c>
      <c r="R1034" s="68" t="s">
        <v>638</v>
      </c>
      <c r="S1034" s="366"/>
      <c r="T1034" s="278"/>
    </row>
    <row r="1035" spans="1:20" ht="51">
      <c r="A1035" s="192">
        <v>46</v>
      </c>
      <c r="B1035" s="68"/>
      <c r="C1035" s="214" t="s">
        <v>1380</v>
      </c>
      <c r="D1035" s="215">
        <v>44995</v>
      </c>
      <c r="E1035" s="192" t="s">
        <v>3197</v>
      </c>
      <c r="F1035" s="192" t="s">
        <v>3</v>
      </c>
      <c r="G1035" s="192">
        <v>2099268</v>
      </c>
      <c r="H1035" s="68"/>
      <c r="I1035" s="198" t="s">
        <v>4527</v>
      </c>
      <c r="J1035" s="68"/>
      <c r="K1035" s="68"/>
      <c r="L1035" s="68"/>
      <c r="M1035" s="68"/>
      <c r="N1035" s="364"/>
      <c r="O1035" s="364"/>
      <c r="P1035" s="216">
        <v>0</v>
      </c>
      <c r="Q1035" s="216">
        <v>1500</v>
      </c>
      <c r="R1035" s="68" t="s">
        <v>638</v>
      </c>
      <c r="S1035" s="366"/>
      <c r="T1035" s="278"/>
    </row>
    <row r="1036" spans="1:20" ht="51">
      <c r="A1036" s="192">
        <v>46</v>
      </c>
      <c r="B1036" s="68"/>
      <c r="C1036" s="214" t="s">
        <v>1380</v>
      </c>
      <c r="D1036" s="215">
        <v>44995</v>
      </c>
      <c r="E1036" s="192" t="s">
        <v>3198</v>
      </c>
      <c r="F1036" s="192" t="s">
        <v>3</v>
      </c>
      <c r="G1036" s="192">
        <v>2099272</v>
      </c>
      <c r="H1036" s="68"/>
      <c r="I1036" s="198" t="s">
        <v>4528</v>
      </c>
      <c r="J1036" s="68"/>
      <c r="K1036" s="68"/>
      <c r="L1036" s="68"/>
      <c r="M1036" s="68"/>
      <c r="N1036" s="364"/>
      <c r="O1036" s="364"/>
      <c r="P1036" s="216">
        <v>0</v>
      </c>
      <c r="Q1036" s="216">
        <v>500</v>
      </c>
      <c r="R1036" s="68" t="s">
        <v>638</v>
      </c>
      <c r="S1036" s="366"/>
      <c r="T1036" s="278"/>
    </row>
    <row r="1037" spans="1:20" ht="51">
      <c r="A1037" s="192">
        <v>35</v>
      </c>
      <c r="B1037" s="68"/>
      <c r="C1037" s="214" t="s">
        <v>43</v>
      </c>
      <c r="D1037" s="215">
        <v>44995</v>
      </c>
      <c r="E1037" s="192" t="s">
        <v>3199</v>
      </c>
      <c r="F1037" s="192" t="s">
        <v>3</v>
      </c>
      <c r="G1037" s="192">
        <v>2099282</v>
      </c>
      <c r="H1037" s="68"/>
      <c r="I1037" s="198" t="s">
        <v>4529</v>
      </c>
      <c r="J1037" s="68"/>
      <c r="K1037" s="68"/>
      <c r="L1037" s="68"/>
      <c r="M1037" s="68"/>
      <c r="N1037" s="364"/>
      <c r="O1037" s="364"/>
      <c r="P1037" s="216">
        <v>0</v>
      </c>
      <c r="Q1037" s="216">
        <v>1310</v>
      </c>
      <c r="R1037" s="68" t="s">
        <v>638</v>
      </c>
      <c r="S1037" s="366"/>
      <c r="T1037" s="278"/>
    </row>
    <row r="1038" spans="1:20" ht="63.75">
      <c r="A1038" s="192">
        <v>16</v>
      </c>
      <c r="B1038" s="68"/>
      <c r="C1038" s="214" t="s">
        <v>40</v>
      </c>
      <c r="D1038" s="215">
        <v>44995</v>
      </c>
      <c r="E1038" s="192" t="s">
        <v>3200</v>
      </c>
      <c r="F1038" s="192" t="s">
        <v>3</v>
      </c>
      <c r="G1038" s="192">
        <v>2099297</v>
      </c>
      <c r="H1038" s="68"/>
      <c r="I1038" s="198" t="s">
        <v>4422</v>
      </c>
      <c r="J1038" s="68"/>
      <c r="K1038" s="68"/>
      <c r="L1038" s="68"/>
      <c r="M1038" s="68"/>
      <c r="N1038" s="364"/>
      <c r="O1038" s="364"/>
      <c r="P1038" s="216">
        <v>0</v>
      </c>
      <c r="Q1038" s="216">
        <v>25</v>
      </c>
      <c r="R1038" s="68" t="s">
        <v>638</v>
      </c>
      <c r="S1038" s="366"/>
      <c r="T1038" s="278"/>
    </row>
    <row r="1039" spans="1:20" ht="51">
      <c r="A1039" s="192">
        <v>418</v>
      </c>
      <c r="B1039" s="68"/>
      <c r="C1039" s="214" t="s">
        <v>148</v>
      </c>
      <c r="D1039" s="215">
        <v>44995</v>
      </c>
      <c r="E1039" s="192" t="s">
        <v>3201</v>
      </c>
      <c r="F1039" s="192" t="s">
        <v>3</v>
      </c>
      <c r="G1039" s="192">
        <v>2099314</v>
      </c>
      <c r="H1039" s="68"/>
      <c r="I1039" s="198" t="s">
        <v>4530</v>
      </c>
      <c r="J1039" s="68"/>
      <c r="K1039" s="68"/>
      <c r="L1039" s="68"/>
      <c r="M1039" s="68"/>
      <c r="N1039" s="364"/>
      <c r="O1039" s="364"/>
      <c r="P1039" s="216">
        <v>0</v>
      </c>
      <c r="Q1039" s="216">
        <v>400</v>
      </c>
      <c r="R1039" s="68" t="s">
        <v>638</v>
      </c>
      <c r="S1039" s="366"/>
      <c r="T1039" s="278"/>
    </row>
    <row r="1040" spans="1:20" ht="63.75">
      <c r="A1040" s="192">
        <v>53</v>
      </c>
      <c r="B1040" s="68"/>
      <c r="C1040" s="214" t="s">
        <v>1385</v>
      </c>
      <c r="D1040" s="215">
        <v>44995</v>
      </c>
      <c r="E1040" s="192" t="s">
        <v>3202</v>
      </c>
      <c r="F1040" s="192" t="s">
        <v>3</v>
      </c>
      <c r="G1040" s="192">
        <v>2099320</v>
      </c>
      <c r="H1040" s="68"/>
      <c r="I1040" s="198" t="s">
        <v>4531</v>
      </c>
      <c r="J1040" s="68"/>
      <c r="K1040" s="68"/>
      <c r="L1040" s="68"/>
      <c r="M1040" s="68"/>
      <c r="N1040" s="364"/>
      <c r="O1040" s="364"/>
      <c r="P1040" s="216">
        <v>0</v>
      </c>
      <c r="Q1040" s="216">
        <v>10900</v>
      </c>
      <c r="R1040" s="68" t="s">
        <v>638</v>
      </c>
      <c r="S1040" s="366"/>
      <c r="T1040" s="278"/>
    </row>
    <row r="1041" spans="1:20" ht="63.75">
      <c r="A1041" s="192" t="s">
        <v>541</v>
      </c>
      <c r="B1041" s="68"/>
      <c r="C1041" s="214" t="s">
        <v>590</v>
      </c>
      <c r="D1041" s="215">
        <v>44995</v>
      </c>
      <c r="E1041" s="192" t="s">
        <v>3203</v>
      </c>
      <c r="F1041" s="192" t="s">
        <v>3</v>
      </c>
      <c r="G1041" s="192">
        <v>2099322</v>
      </c>
      <c r="H1041" s="68"/>
      <c r="I1041" s="198" t="s">
        <v>4532</v>
      </c>
      <c r="J1041" s="68"/>
      <c r="K1041" s="68"/>
      <c r="L1041" s="68"/>
      <c r="M1041" s="68"/>
      <c r="N1041" s="364"/>
      <c r="O1041" s="364"/>
      <c r="P1041" s="216">
        <v>0</v>
      </c>
      <c r="Q1041" s="216">
        <v>13500</v>
      </c>
      <c r="R1041" s="68" t="s">
        <v>638</v>
      </c>
      <c r="S1041" s="366"/>
      <c r="T1041" s="278"/>
    </row>
    <row r="1042" spans="1:20" ht="63.75">
      <c r="A1042" s="192">
        <v>680</v>
      </c>
      <c r="B1042" s="68"/>
      <c r="C1042" s="214" t="s">
        <v>179</v>
      </c>
      <c r="D1042" s="215">
        <v>44995</v>
      </c>
      <c r="E1042" s="192" t="s">
        <v>3204</v>
      </c>
      <c r="F1042" s="192" t="s">
        <v>3</v>
      </c>
      <c r="G1042" s="192">
        <v>2099200</v>
      </c>
      <c r="H1042" s="68"/>
      <c r="I1042" s="198" t="s">
        <v>4533</v>
      </c>
      <c r="J1042" s="68"/>
      <c r="K1042" s="68"/>
      <c r="L1042" s="68"/>
      <c r="M1042" s="68"/>
      <c r="N1042" s="364"/>
      <c r="O1042" s="364"/>
      <c r="P1042" s="216">
        <v>0</v>
      </c>
      <c r="Q1042" s="216">
        <v>50.01</v>
      </c>
      <c r="R1042" s="68" t="s">
        <v>638</v>
      </c>
      <c r="S1042" s="366"/>
      <c r="T1042" s="278"/>
    </row>
    <row r="1043" spans="1:20" ht="63.75">
      <c r="A1043" s="192">
        <v>680</v>
      </c>
      <c r="B1043" s="68"/>
      <c r="C1043" s="214" t="s">
        <v>179</v>
      </c>
      <c r="D1043" s="215">
        <v>44995</v>
      </c>
      <c r="E1043" s="192" t="s">
        <v>3205</v>
      </c>
      <c r="F1043" s="192" t="s">
        <v>3</v>
      </c>
      <c r="G1043" s="192">
        <v>2099202</v>
      </c>
      <c r="H1043" s="68"/>
      <c r="I1043" s="198" t="s">
        <v>4534</v>
      </c>
      <c r="J1043" s="68"/>
      <c r="K1043" s="68"/>
      <c r="L1043" s="68"/>
      <c r="M1043" s="68"/>
      <c r="N1043" s="364"/>
      <c r="O1043" s="364"/>
      <c r="P1043" s="216">
        <v>0</v>
      </c>
      <c r="Q1043" s="216">
        <v>4688.55</v>
      </c>
      <c r="R1043" s="68" t="s">
        <v>638</v>
      </c>
      <c r="S1043" s="366"/>
      <c r="T1043" s="278"/>
    </row>
    <row r="1044" spans="1:20" ht="51">
      <c r="A1044" s="192">
        <v>514</v>
      </c>
      <c r="B1044" s="68"/>
      <c r="C1044" s="214" t="s">
        <v>161</v>
      </c>
      <c r="D1044" s="215">
        <v>44995</v>
      </c>
      <c r="E1044" s="192" t="s">
        <v>3206</v>
      </c>
      <c r="F1044" s="192" t="s">
        <v>3</v>
      </c>
      <c r="G1044" s="192">
        <v>2099211</v>
      </c>
      <c r="H1044" s="68"/>
      <c r="I1044" s="198" t="s">
        <v>4535</v>
      </c>
      <c r="J1044" s="68"/>
      <c r="K1044" s="68"/>
      <c r="L1044" s="68"/>
      <c r="M1044" s="68"/>
      <c r="N1044" s="364"/>
      <c r="O1044" s="364"/>
      <c r="P1044" s="216">
        <v>0</v>
      </c>
      <c r="Q1044" s="216">
        <v>1200000</v>
      </c>
      <c r="R1044" s="68" t="s">
        <v>638</v>
      </c>
      <c r="S1044" s="366"/>
      <c r="T1044" s="278"/>
    </row>
    <row r="1045" spans="1:20" ht="63.75">
      <c r="A1045" s="192">
        <v>78</v>
      </c>
      <c r="B1045" s="68"/>
      <c r="C1045" s="214" t="s">
        <v>1381</v>
      </c>
      <c r="D1045" s="215">
        <v>44995</v>
      </c>
      <c r="E1045" s="192" t="s">
        <v>3207</v>
      </c>
      <c r="F1045" s="192" t="s">
        <v>3</v>
      </c>
      <c r="G1045" s="192">
        <v>2099236</v>
      </c>
      <c r="H1045" s="68"/>
      <c r="I1045" s="198" t="s">
        <v>4536</v>
      </c>
      <c r="J1045" s="68"/>
      <c r="K1045" s="68"/>
      <c r="L1045" s="68"/>
      <c r="M1045" s="68"/>
      <c r="N1045" s="364"/>
      <c r="O1045" s="364"/>
      <c r="P1045" s="216">
        <v>0</v>
      </c>
      <c r="Q1045" s="216">
        <v>600</v>
      </c>
      <c r="R1045" s="68" t="s">
        <v>638</v>
      </c>
      <c r="S1045" s="366"/>
      <c r="T1045" s="278"/>
    </row>
    <row r="1046" spans="1:20" ht="51">
      <c r="A1046" s="192" t="s">
        <v>541</v>
      </c>
      <c r="B1046" s="68"/>
      <c r="C1046" s="214" t="s">
        <v>590</v>
      </c>
      <c r="D1046" s="215">
        <v>44995</v>
      </c>
      <c r="E1046" s="192" t="s">
        <v>3208</v>
      </c>
      <c r="F1046" s="192" t="s">
        <v>3</v>
      </c>
      <c r="G1046" s="192">
        <v>2099238</v>
      </c>
      <c r="H1046" s="68"/>
      <c r="I1046" s="198" t="s">
        <v>4537</v>
      </c>
      <c r="J1046" s="68"/>
      <c r="K1046" s="68"/>
      <c r="L1046" s="68"/>
      <c r="M1046" s="68"/>
      <c r="N1046" s="364"/>
      <c r="O1046" s="364"/>
      <c r="P1046" s="216">
        <v>0</v>
      </c>
      <c r="Q1046" s="216">
        <v>3221.91</v>
      </c>
      <c r="R1046" s="68" t="s">
        <v>638</v>
      </c>
      <c r="S1046" s="366"/>
      <c r="T1046" s="278"/>
    </row>
    <row r="1047" spans="1:20" ht="89.25">
      <c r="A1047" s="192">
        <v>587</v>
      </c>
      <c r="B1047" s="68"/>
      <c r="C1047" s="214" t="s">
        <v>673</v>
      </c>
      <c r="D1047" s="215">
        <v>44995</v>
      </c>
      <c r="E1047" s="192" t="s">
        <v>3209</v>
      </c>
      <c r="F1047" s="192" t="s">
        <v>3</v>
      </c>
      <c r="G1047" s="192">
        <v>2099250</v>
      </c>
      <c r="H1047" s="68"/>
      <c r="I1047" s="198" t="s">
        <v>4538</v>
      </c>
      <c r="J1047" s="68"/>
      <c r="K1047" s="68"/>
      <c r="L1047" s="68"/>
      <c r="M1047" s="68"/>
      <c r="N1047" s="364"/>
      <c r="O1047" s="364"/>
      <c r="P1047" s="216">
        <v>0</v>
      </c>
      <c r="Q1047" s="216">
        <v>196157.79</v>
      </c>
      <c r="R1047" s="68" t="s">
        <v>638</v>
      </c>
      <c r="S1047" s="366"/>
      <c r="T1047" s="278"/>
    </row>
    <row r="1048" spans="1:20" ht="89.25">
      <c r="A1048" s="192">
        <v>587</v>
      </c>
      <c r="B1048" s="68"/>
      <c r="C1048" s="214" t="s">
        <v>673</v>
      </c>
      <c r="D1048" s="215">
        <v>44995</v>
      </c>
      <c r="E1048" s="192" t="s">
        <v>3210</v>
      </c>
      <c r="F1048" s="192" t="s">
        <v>3</v>
      </c>
      <c r="G1048" s="192">
        <v>2099253</v>
      </c>
      <c r="H1048" s="68"/>
      <c r="I1048" s="198" t="s">
        <v>4539</v>
      </c>
      <c r="J1048" s="68"/>
      <c r="K1048" s="68"/>
      <c r="L1048" s="68"/>
      <c r="M1048" s="68"/>
      <c r="N1048" s="364"/>
      <c r="O1048" s="364"/>
      <c r="P1048" s="216">
        <v>0</v>
      </c>
      <c r="Q1048" s="216">
        <v>1458227.03</v>
      </c>
      <c r="R1048" s="68" t="s">
        <v>638</v>
      </c>
      <c r="S1048" s="366"/>
      <c r="T1048" s="278"/>
    </row>
    <row r="1049" spans="1:20" ht="63.75">
      <c r="A1049" s="192">
        <v>70</v>
      </c>
      <c r="B1049" s="68"/>
      <c r="C1049" s="214" t="s">
        <v>47</v>
      </c>
      <c r="D1049" s="215">
        <v>44995</v>
      </c>
      <c r="E1049" s="192" t="s">
        <v>3211</v>
      </c>
      <c r="F1049" s="192" t="s">
        <v>3</v>
      </c>
      <c r="G1049" s="192">
        <v>2099261</v>
      </c>
      <c r="H1049" s="68"/>
      <c r="I1049" s="198" t="s">
        <v>4540</v>
      </c>
      <c r="J1049" s="68"/>
      <c r="K1049" s="68"/>
      <c r="L1049" s="68"/>
      <c r="M1049" s="68"/>
      <c r="N1049" s="364"/>
      <c r="O1049" s="364"/>
      <c r="P1049" s="216">
        <v>0</v>
      </c>
      <c r="Q1049" s="216">
        <v>550</v>
      </c>
      <c r="R1049" s="68" t="s">
        <v>638</v>
      </c>
      <c r="S1049" s="366"/>
      <c r="T1049" s="278"/>
    </row>
    <row r="1050" spans="1:20" ht="63.75">
      <c r="A1050" s="192">
        <v>70</v>
      </c>
      <c r="B1050" s="68"/>
      <c r="C1050" s="214" t="s">
        <v>47</v>
      </c>
      <c r="D1050" s="215">
        <v>44995</v>
      </c>
      <c r="E1050" s="192" t="s">
        <v>3212</v>
      </c>
      <c r="F1050" s="192" t="s">
        <v>3</v>
      </c>
      <c r="G1050" s="192">
        <v>2099263</v>
      </c>
      <c r="H1050" s="68"/>
      <c r="I1050" s="198" t="s">
        <v>4541</v>
      </c>
      <c r="J1050" s="68"/>
      <c r="K1050" s="68"/>
      <c r="L1050" s="68"/>
      <c r="M1050" s="68"/>
      <c r="N1050" s="364"/>
      <c r="O1050" s="364"/>
      <c r="P1050" s="216">
        <v>0</v>
      </c>
      <c r="Q1050" s="216">
        <v>1554</v>
      </c>
      <c r="R1050" s="68" t="s">
        <v>638</v>
      </c>
      <c r="S1050" s="366"/>
      <c r="T1050" s="278"/>
    </row>
    <row r="1051" spans="1:20" ht="51">
      <c r="A1051" s="192" t="s">
        <v>541</v>
      </c>
      <c r="B1051" s="68"/>
      <c r="C1051" s="214" t="s">
        <v>590</v>
      </c>
      <c r="D1051" s="215">
        <v>44998</v>
      </c>
      <c r="E1051" s="192" t="s">
        <v>3213</v>
      </c>
      <c r="F1051" s="192" t="s">
        <v>3</v>
      </c>
      <c r="G1051" s="192">
        <v>2099590</v>
      </c>
      <c r="H1051" s="68"/>
      <c r="I1051" s="198" t="s">
        <v>4542</v>
      </c>
      <c r="J1051" s="68"/>
      <c r="K1051" s="68"/>
      <c r="L1051" s="68"/>
      <c r="M1051" s="68"/>
      <c r="N1051" s="364"/>
      <c r="O1051" s="364"/>
      <c r="P1051" s="216">
        <v>0</v>
      </c>
      <c r="Q1051" s="216">
        <v>680.22</v>
      </c>
      <c r="R1051" s="68" t="s">
        <v>638</v>
      </c>
      <c r="S1051" s="366"/>
      <c r="T1051" s="278"/>
    </row>
    <row r="1052" spans="1:20" ht="51">
      <c r="A1052" s="192">
        <v>15</v>
      </c>
      <c r="B1052" s="68"/>
      <c r="C1052" s="214" t="s">
        <v>39</v>
      </c>
      <c r="D1052" s="215">
        <v>44998</v>
      </c>
      <c r="E1052" s="192" t="s">
        <v>3214</v>
      </c>
      <c r="F1052" s="192" t="s">
        <v>3</v>
      </c>
      <c r="G1052" s="192">
        <v>2099592</v>
      </c>
      <c r="H1052" s="68"/>
      <c r="I1052" s="198" t="s">
        <v>4543</v>
      </c>
      <c r="J1052" s="68"/>
      <c r="K1052" s="68"/>
      <c r="L1052" s="68"/>
      <c r="M1052" s="68"/>
      <c r="N1052" s="364"/>
      <c r="O1052" s="364"/>
      <c r="P1052" s="216">
        <v>0</v>
      </c>
      <c r="Q1052" s="216">
        <v>1126.43</v>
      </c>
      <c r="R1052" s="68" t="s">
        <v>638</v>
      </c>
      <c r="S1052" s="366"/>
      <c r="T1052" s="278"/>
    </row>
    <row r="1053" spans="1:20" ht="51">
      <c r="A1053" s="192" t="s">
        <v>541</v>
      </c>
      <c r="B1053" s="68"/>
      <c r="C1053" s="214" t="s">
        <v>590</v>
      </c>
      <c r="D1053" s="215">
        <v>44998</v>
      </c>
      <c r="E1053" s="192" t="s">
        <v>3215</v>
      </c>
      <c r="F1053" s="192" t="s">
        <v>3</v>
      </c>
      <c r="G1053" s="192">
        <v>2099601</v>
      </c>
      <c r="H1053" s="68"/>
      <c r="I1053" s="198" t="s">
        <v>1952</v>
      </c>
      <c r="J1053" s="68"/>
      <c r="K1053" s="68"/>
      <c r="L1053" s="68"/>
      <c r="M1053" s="68"/>
      <c r="N1053" s="364"/>
      <c r="O1053" s="364"/>
      <c r="P1053" s="216">
        <v>0</v>
      </c>
      <c r="Q1053" s="216">
        <v>5603</v>
      </c>
      <c r="R1053" s="68" t="s">
        <v>638</v>
      </c>
      <c r="S1053" s="366"/>
      <c r="T1053" s="278"/>
    </row>
    <row r="1054" spans="1:20" ht="63.75">
      <c r="A1054" s="192">
        <v>417</v>
      </c>
      <c r="B1054" s="68"/>
      <c r="C1054" s="214" t="s">
        <v>147</v>
      </c>
      <c r="D1054" s="215">
        <v>44998</v>
      </c>
      <c r="E1054" s="192" t="s">
        <v>3216</v>
      </c>
      <c r="F1054" s="192" t="s">
        <v>3</v>
      </c>
      <c r="G1054" s="192">
        <v>2099602</v>
      </c>
      <c r="H1054" s="68"/>
      <c r="I1054" s="198" t="s">
        <v>4544</v>
      </c>
      <c r="J1054" s="68"/>
      <c r="K1054" s="68"/>
      <c r="L1054" s="68"/>
      <c r="M1054" s="68"/>
      <c r="N1054" s="364"/>
      <c r="O1054" s="364"/>
      <c r="P1054" s="216">
        <v>0</v>
      </c>
      <c r="Q1054" s="216">
        <v>2944.24</v>
      </c>
      <c r="R1054" s="68" t="s">
        <v>638</v>
      </c>
      <c r="S1054" s="366"/>
      <c r="T1054" s="278"/>
    </row>
    <row r="1055" spans="1:20" ht="63.75">
      <c r="A1055" s="192">
        <v>417</v>
      </c>
      <c r="B1055" s="68"/>
      <c r="C1055" s="214" t="s">
        <v>147</v>
      </c>
      <c r="D1055" s="215">
        <v>44998</v>
      </c>
      <c r="E1055" s="192" t="s">
        <v>3217</v>
      </c>
      <c r="F1055" s="192" t="s">
        <v>3</v>
      </c>
      <c r="G1055" s="192">
        <v>2099603</v>
      </c>
      <c r="H1055" s="68"/>
      <c r="I1055" s="198" t="s">
        <v>4545</v>
      </c>
      <c r="J1055" s="68"/>
      <c r="K1055" s="68"/>
      <c r="L1055" s="68"/>
      <c r="M1055" s="68"/>
      <c r="N1055" s="364"/>
      <c r="O1055" s="364"/>
      <c r="P1055" s="216">
        <v>0</v>
      </c>
      <c r="Q1055" s="216">
        <v>882.99</v>
      </c>
      <c r="R1055" s="68" t="s">
        <v>638</v>
      </c>
      <c r="S1055" s="366"/>
      <c r="T1055" s="278"/>
    </row>
    <row r="1056" spans="1:20" ht="63.75">
      <c r="A1056" s="192">
        <v>417</v>
      </c>
      <c r="B1056" s="68"/>
      <c r="C1056" s="214" t="s">
        <v>147</v>
      </c>
      <c r="D1056" s="215">
        <v>44998</v>
      </c>
      <c r="E1056" s="192" t="s">
        <v>3218</v>
      </c>
      <c r="F1056" s="192" t="s">
        <v>3</v>
      </c>
      <c r="G1056" s="192">
        <v>2099604</v>
      </c>
      <c r="H1056" s="68"/>
      <c r="I1056" s="198" t="s">
        <v>4546</v>
      </c>
      <c r="J1056" s="68"/>
      <c r="K1056" s="68"/>
      <c r="L1056" s="68"/>
      <c r="M1056" s="68"/>
      <c r="N1056" s="364"/>
      <c r="O1056" s="364"/>
      <c r="P1056" s="216">
        <v>0</v>
      </c>
      <c r="Q1056" s="216">
        <v>3672.76</v>
      </c>
      <c r="R1056" s="68" t="s">
        <v>638</v>
      </c>
      <c r="S1056" s="366"/>
      <c r="T1056" s="278"/>
    </row>
    <row r="1057" spans="1:20" ht="63.75">
      <c r="A1057" s="192" t="s">
        <v>541</v>
      </c>
      <c r="B1057" s="68"/>
      <c r="C1057" s="214" t="s">
        <v>590</v>
      </c>
      <c r="D1057" s="215">
        <v>44998</v>
      </c>
      <c r="E1057" s="192" t="s">
        <v>3219</v>
      </c>
      <c r="F1057" s="192" t="s">
        <v>3</v>
      </c>
      <c r="G1057" s="192">
        <v>2099606</v>
      </c>
      <c r="H1057" s="68"/>
      <c r="I1057" s="198" t="s">
        <v>4547</v>
      </c>
      <c r="J1057" s="68"/>
      <c r="K1057" s="68"/>
      <c r="L1057" s="68"/>
      <c r="M1057" s="68"/>
      <c r="N1057" s="364"/>
      <c r="O1057" s="364"/>
      <c r="P1057" s="216">
        <v>0</v>
      </c>
      <c r="Q1057" s="216">
        <v>2011.18</v>
      </c>
      <c r="R1057" s="68" t="s">
        <v>638</v>
      </c>
      <c r="S1057" s="366"/>
      <c r="T1057" s="278"/>
    </row>
    <row r="1058" spans="1:20" ht="63.75">
      <c r="A1058" s="192" t="s">
        <v>541</v>
      </c>
      <c r="B1058" s="68"/>
      <c r="C1058" s="214" t="s">
        <v>590</v>
      </c>
      <c r="D1058" s="215">
        <v>44998</v>
      </c>
      <c r="E1058" s="192" t="s">
        <v>3220</v>
      </c>
      <c r="F1058" s="192" t="s">
        <v>3</v>
      </c>
      <c r="G1058" s="192">
        <v>2099608</v>
      </c>
      <c r="H1058" s="68"/>
      <c r="I1058" s="198" t="s">
        <v>4548</v>
      </c>
      <c r="J1058" s="68"/>
      <c r="K1058" s="68"/>
      <c r="L1058" s="68"/>
      <c r="M1058" s="68"/>
      <c r="N1058" s="364"/>
      <c r="O1058" s="364"/>
      <c r="P1058" s="216">
        <v>0</v>
      </c>
      <c r="Q1058" s="216">
        <v>2011.18</v>
      </c>
      <c r="R1058" s="68" t="s">
        <v>638</v>
      </c>
      <c r="S1058" s="366"/>
      <c r="T1058" s="278"/>
    </row>
    <row r="1059" spans="1:20" ht="51">
      <c r="A1059" s="192">
        <v>70</v>
      </c>
      <c r="B1059" s="68"/>
      <c r="C1059" s="214" t="s">
        <v>47</v>
      </c>
      <c r="D1059" s="215">
        <v>44998</v>
      </c>
      <c r="E1059" s="192" t="s">
        <v>3221</v>
      </c>
      <c r="F1059" s="192" t="s">
        <v>3</v>
      </c>
      <c r="G1059" s="192">
        <v>2099642</v>
      </c>
      <c r="H1059" s="68"/>
      <c r="I1059" s="198" t="s">
        <v>4549</v>
      </c>
      <c r="J1059" s="68"/>
      <c r="K1059" s="68"/>
      <c r="L1059" s="68"/>
      <c r="M1059" s="68"/>
      <c r="N1059" s="364"/>
      <c r="O1059" s="364"/>
      <c r="P1059" s="216">
        <v>0</v>
      </c>
      <c r="Q1059" s="216">
        <v>18</v>
      </c>
      <c r="R1059" s="68" t="s">
        <v>638</v>
      </c>
      <c r="S1059" s="366"/>
      <c r="T1059" s="278"/>
    </row>
    <row r="1060" spans="1:20" ht="63.75">
      <c r="A1060" s="192">
        <v>46</v>
      </c>
      <c r="B1060" s="68"/>
      <c r="C1060" s="214" t="s">
        <v>1380</v>
      </c>
      <c r="D1060" s="215">
        <v>44998</v>
      </c>
      <c r="E1060" s="192" t="s">
        <v>3222</v>
      </c>
      <c r="F1060" s="192" t="s">
        <v>3</v>
      </c>
      <c r="G1060" s="192">
        <v>2099638</v>
      </c>
      <c r="H1060" s="68"/>
      <c r="I1060" s="198" t="s">
        <v>4550</v>
      </c>
      <c r="J1060" s="68"/>
      <c r="K1060" s="68"/>
      <c r="L1060" s="68"/>
      <c r="M1060" s="68"/>
      <c r="N1060" s="364"/>
      <c r="O1060" s="364"/>
      <c r="P1060" s="216">
        <v>0</v>
      </c>
      <c r="Q1060" s="216">
        <v>1000</v>
      </c>
      <c r="R1060" s="68" t="s">
        <v>638</v>
      </c>
      <c r="S1060" s="366"/>
      <c r="T1060" s="278"/>
    </row>
    <row r="1061" spans="1:20" ht="63.75">
      <c r="A1061" s="192">
        <v>70</v>
      </c>
      <c r="B1061" s="68"/>
      <c r="C1061" s="214" t="s">
        <v>47</v>
      </c>
      <c r="D1061" s="215">
        <v>44998</v>
      </c>
      <c r="E1061" s="192" t="s">
        <v>3223</v>
      </c>
      <c r="F1061" s="192" t="s">
        <v>3</v>
      </c>
      <c r="G1061" s="192">
        <v>2099641</v>
      </c>
      <c r="H1061" s="68"/>
      <c r="I1061" s="198" t="s">
        <v>4551</v>
      </c>
      <c r="J1061" s="68"/>
      <c r="K1061" s="68"/>
      <c r="L1061" s="68"/>
      <c r="M1061" s="68"/>
      <c r="N1061" s="364"/>
      <c r="O1061" s="364"/>
      <c r="P1061" s="216">
        <v>0</v>
      </c>
      <c r="Q1061" s="216">
        <v>183.13</v>
      </c>
      <c r="R1061" s="68" t="s">
        <v>638</v>
      </c>
      <c r="S1061" s="366"/>
      <c r="T1061" s="278"/>
    </row>
    <row r="1062" spans="1:20" ht="63.75">
      <c r="A1062" s="192">
        <v>70</v>
      </c>
      <c r="B1062" s="68"/>
      <c r="C1062" s="214" t="s">
        <v>47</v>
      </c>
      <c r="D1062" s="215">
        <v>44998</v>
      </c>
      <c r="E1062" s="192" t="s">
        <v>3224</v>
      </c>
      <c r="F1062" s="192" t="s">
        <v>3</v>
      </c>
      <c r="G1062" s="192">
        <v>2099643</v>
      </c>
      <c r="H1062" s="68"/>
      <c r="I1062" s="198" t="s">
        <v>4552</v>
      </c>
      <c r="J1062" s="68"/>
      <c r="K1062" s="68"/>
      <c r="L1062" s="68"/>
      <c r="M1062" s="68"/>
      <c r="N1062" s="364"/>
      <c r="O1062" s="364"/>
      <c r="P1062" s="216">
        <v>0</v>
      </c>
      <c r="Q1062" s="216">
        <v>1299.5</v>
      </c>
      <c r="R1062" s="68" t="s">
        <v>638</v>
      </c>
      <c r="S1062" s="366"/>
      <c r="T1062" s="278"/>
    </row>
    <row r="1063" spans="1:20" ht="51">
      <c r="A1063" s="192">
        <v>70</v>
      </c>
      <c r="B1063" s="68"/>
      <c r="C1063" s="214" t="s">
        <v>47</v>
      </c>
      <c r="D1063" s="215">
        <v>44998</v>
      </c>
      <c r="E1063" s="192" t="s">
        <v>3225</v>
      </c>
      <c r="F1063" s="192" t="s">
        <v>3</v>
      </c>
      <c r="G1063" s="192">
        <v>2099645</v>
      </c>
      <c r="H1063" s="68"/>
      <c r="I1063" s="198" t="s">
        <v>4553</v>
      </c>
      <c r="J1063" s="68"/>
      <c r="K1063" s="68"/>
      <c r="L1063" s="68"/>
      <c r="M1063" s="68"/>
      <c r="N1063" s="364"/>
      <c r="O1063" s="364"/>
      <c r="P1063" s="216">
        <v>0</v>
      </c>
      <c r="Q1063" s="216">
        <v>36</v>
      </c>
      <c r="R1063" s="68" t="s">
        <v>638</v>
      </c>
      <c r="S1063" s="366"/>
      <c r="T1063" s="278"/>
    </row>
    <row r="1064" spans="1:20" ht="51">
      <c r="A1064" s="192">
        <v>70</v>
      </c>
      <c r="B1064" s="68"/>
      <c r="C1064" s="214" t="s">
        <v>47</v>
      </c>
      <c r="D1064" s="215">
        <v>44998</v>
      </c>
      <c r="E1064" s="192" t="s">
        <v>3226</v>
      </c>
      <c r="F1064" s="192" t="s">
        <v>3</v>
      </c>
      <c r="G1064" s="192">
        <v>2099647</v>
      </c>
      <c r="H1064" s="68"/>
      <c r="I1064" s="198" t="s">
        <v>4554</v>
      </c>
      <c r="J1064" s="68"/>
      <c r="K1064" s="68"/>
      <c r="L1064" s="68"/>
      <c r="M1064" s="68"/>
      <c r="N1064" s="364"/>
      <c r="O1064" s="364"/>
      <c r="P1064" s="216">
        <v>0</v>
      </c>
      <c r="Q1064" s="216">
        <v>366.26</v>
      </c>
      <c r="R1064" s="68" t="s">
        <v>638</v>
      </c>
      <c r="S1064" s="366"/>
      <c r="T1064" s="278"/>
    </row>
    <row r="1065" spans="1:20" ht="63.75">
      <c r="A1065" s="192" t="s">
        <v>541</v>
      </c>
      <c r="B1065" s="68"/>
      <c r="C1065" s="214" t="s">
        <v>590</v>
      </c>
      <c r="D1065" s="215">
        <v>44998</v>
      </c>
      <c r="E1065" s="192" t="s">
        <v>3227</v>
      </c>
      <c r="F1065" s="192" t="s">
        <v>3</v>
      </c>
      <c r="G1065" s="192">
        <v>2099667</v>
      </c>
      <c r="H1065" s="68"/>
      <c r="I1065" s="198" t="s">
        <v>4555</v>
      </c>
      <c r="J1065" s="68"/>
      <c r="K1065" s="68"/>
      <c r="L1065" s="68"/>
      <c r="M1065" s="68"/>
      <c r="N1065" s="364"/>
      <c r="O1065" s="364"/>
      <c r="P1065" s="216">
        <v>0</v>
      </c>
      <c r="Q1065" s="216">
        <v>920</v>
      </c>
      <c r="R1065" s="68" t="s">
        <v>638</v>
      </c>
      <c r="S1065" s="366"/>
      <c r="T1065" s="278"/>
    </row>
    <row r="1066" spans="1:20" ht="63.75">
      <c r="A1066" s="192" t="s">
        <v>541</v>
      </c>
      <c r="B1066" s="68"/>
      <c r="C1066" s="214" t="s">
        <v>590</v>
      </c>
      <c r="D1066" s="215">
        <v>44998</v>
      </c>
      <c r="E1066" s="192" t="s">
        <v>3228</v>
      </c>
      <c r="F1066" s="192" t="s">
        <v>3</v>
      </c>
      <c r="G1066" s="192">
        <v>2099669</v>
      </c>
      <c r="H1066" s="68"/>
      <c r="I1066" s="198" t="s">
        <v>4556</v>
      </c>
      <c r="J1066" s="68"/>
      <c r="K1066" s="68"/>
      <c r="L1066" s="68"/>
      <c r="M1066" s="68"/>
      <c r="N1066" s="364"/>
      <c r="O1066" s="364"/>
      <c r="P1066" s="216">
        <v>0</v>
      </c>
      <c r="Q1066" s="216">
        <v>705</v>
      </c>
      <c r="R1066" s="68" t="s">
        <v>638</v>
      </c>
      <c r="S1066" s="366"/>
      <c r="T1066" s="278"/>
    </row>
    <row r="1067" spans="1:20" ht="63.75">
      <c r="A1067" s="192" t="s">
        <v>541</v>
      </c>
      <c r="B1067" s="68"/>
      <c r="C1067" s="214" t="s">
        <v>590</v>
      </c>
      <c r="D1067" s="215">
        <v>44998</v>
      </c>
      <c r="E1067" s="192" t="s">
        <v>3229</v>
      </c>
      <c r="F1067" s="192" t="s">
        <v>3</v>
      </c>
      <c r="G1067" s="192">
        <v>2099672</v>
      </c>
      <c r="H1067" s="68"/>
      <c r="I1067" s="198" t="s">
        <v>4557</v>
      </c>
      <c r="J1067" s="68"/>
      <c r="K1067" s="68"/>
      <c r="L1067" s="68"/>
      <c r="M1067" s="68"/>
      <c r="N1067" s="364"/>
      <c r="O1067" s="364"/>
      <c r="P1067" s="216">
        <v>0</v>
      </c>
      <c r="Q1067" s="216">
        <v>920</v>
      </c>
      <c r="R1067" s="68" t="s">
        <v>638</v>
      </c>
      <c r="S1067" s="366"/>
      <c r="T1067" s="278"/>
    </row>
    <row r="1068" spans="1:20" ht="63.75">
      <c r="A1068" s="192" t="s">
        <v>541</v>
      </c>
      <c r="B1068" s="68"/>
      <c r="C1068" s="214" t="s">
        <v>590</v>
      </c>
      <c r="D1068" s="215">
        <v>44998</v>
      </c>
      <c r="E1068" s="192" t="s">
        <v>3230</v>
      </c>
      <c r="F1068" s="192" t="s">
        <v>3</v>
      </c>
      <c r="G1068" s="192">
        <v>2099675</v>
      </c>
      <c r="H1068" s="68"/>
      <c r="I1068" s="198" t="s">
        <v>4558</v>
      </c>
      <c r="J1068" s="68"/>
      <c r="K1068" s="68"/>
      <c r="L1068" s="68"/>
      <c r="M1068" s="68"/>
      <c r="N1068" s="364"/>
      <c r="O1068" s="364"/>
      <c r="P1068" s="216">
        <v>0</v>
      </c>
      <c r="Q1068" s="216">
        <v>24.1</v>
      </c>
      <c r="R1068" s="68" t="s">
        <v>638</v>
      </c>
      <c r="S1068" s="366"/>
      <c r="T1068" s="278"/>
    </row>
    <row r="1069" spans="1:20" ht="38.25">
      <c r="A1069" s="192">
        <v>46</v>
      </c>
      <c r="B1069" s="68"/>
      <c r="C1069" s="214" t="s">
        <v>1380</v>
      </c>
      <c r="D1069" s="215">
        <v>44998</v>
      </c>
      <c r="E1069" s="192" t="s">
        <v>3231</v>
      </c>
      <c r="F1069" s="192" t="s">
        <v>3</v>
      </c>
      <c r="G1069" s="192">
        <v>2099676</v>
      </c>
      <c r="H1069" s="68"/>
      <c r="I1069" s="198" t="s">
        <v>4559</v>
      </c>
      <c r="J1069" s="68"/>
      <c r="K1069" s="68"/>
      <c r="L1069" s="68"/>
      <c r="M1069" s="68"/>
      <c r="N1069" s="364"/>
      <c r="O1069" s="364"/>
      <c r="P1069" s="216">
        <v>0</v>
      </c>
      <c r="Q1069" s="216">
        <v>974</v>
      </c>
      <c r="R1069" s="68" t="s">
        <v>638</v>
      </c>
      <c r="S1069" s="366"/>
      <c r="T1069" s="278"/>
    </row>
    <row r="1070" spans="1:20" ht="51">
      <c r="A1070" s="192">
        <v>46</v>
      </c>
      <c r="B1070" s="68"/>
      <c r="C1070" s="214" t="s">
        <v>1380</v>
      </c>
      <c r="D1070" s="215">
        <v>44998</v>
      </c>
      <c r="E1070" s="192" t="s">
        <v>3232</v>
      </c>
      <c r="F1070" s="192" t="s">
        <v>3</v>
      </c>
      <c r="G1070" s="192">
        <v>2099683</v>
      </c>
      <c r="H1070" s="68"/>
      <c r="I1070" s="198" t="s">
        <v>4560</v>
      </c>
      <c r="J1070" s="68"/>
      <c r="K1070" s="68"/>
      <c r="L1070" s="68"/>
      <c r="M1070" s="68"/>
      <c r="N1070" s="364"/>
      <c r="O1070" s="364"/>
      <c r="P1070" s="216">
        <v>0</v>
      </c>
      <c r="Q1070" s="216">
        <v>5000</v>
      </c>
      <c r="R1070" s="68" t="s">
        <v>638</v>
      </c>
      <c r="S1070" s="366"/>
      <c r="T1070" s="278"/>
    </row>
    <row r="1071" spans="1:20" ht="51">
      <c r="A1071" s="192">
        <v>46</v>
      </c>
      <c r="B1071" s="68"/>
      <c r="C1071" s="214" t="s">
        <v>1380</v>
      </c>
      <c r="D1071" s="215">
        <v>44998</v>
      </c>
      <c r="E1071" s="192" t="s">
        <v>3233</v>
      </c>
      <c r="F1071" s="192" t="s">
        <v>3</v>
      </c>
      <c r="G1071" s="192">
        <v>2099687</v>
      </c>
      <c r="H1071" s="68"/>
      <c r="I1071" s="198" t="s">
        <v>4561</v>
      </c>
      <c r="J1071" s="68"/>
      <c r="K1071" s="68"/>
      <c r="L1071" s="68"/>
      <c r="M1071" s="68"/>
      <c r="N1071" s="364"/>
      <c r="O1071" s="364"/>
      <c r="P1071" s="216">
        <v>0</v>
      </c>
      <c r="Q1071" s="216">
        <v>15000</v>
      </c>
      <c r="R1071" s="68" t="s">
        <v>638</v>
      </c>
      <c r="S1071" s="366"/>
      <c r="T1071" s="278"/>
    </row>
    <row r="1072" spans="1:20" ht="63.75">
      <c r="A1072" s="192">
        <v>53</v>
      </c>
      <c r="B1072" s="68"/>
      <c r="C1072" s="214" t="s">
        <v>1385</v>
      </c>
      <c r="D1072" s="215">
        <v>44998</v>
      </c>
      <c r="E1072" s="192" t="s">
        <v>3234</v>
      </c>
      <c r="F1072" s="192" t="s">
        <v>3</v>
      </c>
      <c r="G1072" s="192">
        <v>2099685</v>
      </c>
      <c r="H1072" s="68"/>
      <c r="I1072" s="198" t="s">
        <v>4562</v>
      </c>
      <c r="J1072" s="68"/>
      <c r="K1072" s="68"/>
      <c r="L1072" s="68"/>
      <c r="M1072" s="68"/>
      <c r="N1072" s="364"/>
      <c r="O1072" s="364"/>
      <c r="P1072" s="216">
        <v>0</v>
      </c>
      <c r="Q1072" s="216">
        <v>3929</v>
      </c>
      <c r="R1072" s="68" t="s">
        <v>638</v>
      </c>
      <c r="S1072" s="366"/>
      <c r="T1072" s="278"/>
    </row>
    <row r="1073" spans="1:20" ht="51">
      <c r="A1073" s="192">
        <v>46</v>
      </c>
      <c r="B1073" s="68"/>
      <c r="C1073" s="214" t="s">
        <v>1380</v>
      </c>
      <c r="D1073" s="215">
        <v>44998</v>
      </c>
      <c r="E1073" s="192" t="s">
        <v>3235</v>
      </c>
      <c r="F1073" s="192" t="s">
        <v>3</v>
      </c>
      <c r="G1073" s="192">
        <v>2099686</v>
      </c>
      <c r="H1073" s="68"/>
      <c r="I1073" s="198" t="s">
        <v>4563</v>
      </c>
      <c r="J1073" s="68"/>
      <c r="K1073" s="68"/>
      <c r="L1073" s="68"/>
      <c r="M1073" s="68"/>
      <c r="N1073" s="364"/>
      <c r="O1073" s="364"/>
      <c r="P1073" s="216">
        <v>0</v>
      </c>
      <c r="Q1073" s="216">
        <v>1250</v>
      </c>
      <c r="R1073" s="68" t="s">
        <v>638</v>
      </c>
      <c r="S1073" s="366"/>
      <c r="T1073" s="278"/>
    </row>
    <row r="1074" spans="1:20" ht="51">
      <c r="A1074" s="192">
        <v>46</v>
      </c>
      <c r="B1074" s="68"/>
      <c r="C1074" s="214" t="s">
        <v>1380</v>
      </c>
      <c r="D1074" s="215">
        <v>44998</v>
      </c>
      <c r="E1074" s="192" t="s">
        <v>3236</v>
      </c>
      <c r="F1074" s="192" t="s">
        <v>3</v>
      </c>
      <c r="G1074" s="192">
        <v>2099689</v>
      </c>
      <c r="H1074" s="68"/>
      <c r="I1074" s="198" t="s">
        <v>4564</v>
      </c>
      <c r="J1074" s="68"/>
      <c r="K1074" s="68"/>
      <c r="L1074" s="68"/>
      <c r="M1074" s="68"/>
      <c r="N1074" s="364"/>
      <c r="O1074" s="364"/>
      <c r="P1074" s="216">
        <v>0</v>
      </c>
      <c r="Q1074" s="216">
        <v>3000</v>
      </c>
      <c r="R1074" s="68" t="s">
        <v>638</v>
      </c>
      <c r="S1074" s="366"/>
      <c r="T1074" s="278"/>
    </row>
    <row r="1075" spans="1:20" ht="38.25">
      <c r="A1075" s="192">
        <v>650</v>
      </c>
      <c r="B1075" s="68"/>
      <c r="C1075" s="214" t="s">
        <v>175</v>
      </c>
      <c r="D1075" s="215">
        <v>44998</v>
      </c>
      <c r="E1075" s="192" t="s">
        <v>3237</v>
      </c>
      <c r="F1075" s="192" t="s">
        <v>3</v>
      </c>
      <c r="G1075" s="192">
        <v>2099696</v>
      </c>
      <c r="H1075" s="68"/>
      <c r="I1075" s="198" t="s">
        <v>4565</v>
      </c>
      <c r="J1075" s="68"/>
      <c r="K1075" s="68"/>
      <c r="L1075" s="68"/>
      <c r="M1075" s="68"/>
      <c r="N1075" s="364"/>
      <c r="O1075" s="364"/>
      <c r="P1075" s="216">
        <v>0</v>
      </c>
      <c r="Q1075" s="216">
        <v>120</v>
      </c>
      <c r="R1075" s="68" t="s">
        <v>638</v>
      </c>
      <c r="S1075" s="366"/>
      <c r="T1075" s="278"/>
    </row>
    <row r="1076" spans="1:20" ht="63.75">
      <c r="A1076" s="192">
        <v>378</v>
      </c>
      <c r="B1076" s="68"/>
      <c r="C1076" s="214" t="s">
        <v>610</v>
      </c>
      <c r="D1076" s="215">
        <v>44998</v>
      </c>
      <c r="E1076" s="192" t="s">
        <v>3238</v>
      </c>
      <c r="F1076" s="192" t="s">
        <v>3</v>
      </c>
      <c r="G1076" s="192">
        <v>2099705</v>
      </c>
      <c r="H1076" s="68"/>
      <c r="I1076" s="198" t="s">
        <v>4566</v>
      </c>
      <c r="J1076" s="68"/>
      <c r="K1076" s="68"/>
      <c r="L1076" s="68"/>
      <c r="M1076" s="68"/>
      <c r="N1076" s="364"/>
      <c r="O1076" s="364"/>
      <c r="P1076" s="216">
        <v>0</v>
      </c>
      <c r="Q1076" s="216">
        <v>140.01</v>
      </c>
      <c r="R1076" s="68" t="s">
        <v>638</v>
      </c>
      <c r="S1076" s="366"/>
      <c r="T1076" s="278"/>
    </row>
    <row r="1077" spans="1:20" ht="51">
      <c r="A1077" s="192">
        <v>81</v>
      </c>
      <c r="B1077" s="68"/>
      <c r="C1077" s="214" t="s">
        <v>49</v>
      </c>
      <c r="D1077" s="215">
        <v>44998</v>
      </c>
      <c r="E1077" s="192" t="s">
        <v>3239</v>
      </c>
      <c r="F1077" s="192" t="s">
        <v>3</v>
      </c>
      <c r="G1077" s="192">
        <v>2099714</v>
      </c>
      <c r="H1077" s="68"/>
      <c r="I1077" s="198" t="s">
        <v>4567</v>
      </c>
      <c r="J1077" s="68"/>
      <c r="K1077" s="68"/>
      <c r="L1077" s="68"/>
      <c r="M1077" s="68"/>
      <c r="N1077" s="364"/>
      <c r="O1077" s="364"/>
      <c r="P1077" s="216">
        <v>0</v>
      </c>
      <c r="Q1077" s="216">
        <v>25</v>
      </c>
      <c r="R1077" s="68" t="s">
        <v>638</v>
      </c>
      <c r="S1077" s="366"/>
      <c r="T1077" s="278"/>
    </row>
    <row r="1078" spans="1:20" ht="51">
      <c r="A1078" s="192">
        <v>650</v>
      </c>
      <c r="B1078" s="68"/>
      <c r="C1078" s="214" t="s">
        <v>175</v>
      </c>
      <c r="D1078" s="215">
        <v>44998</v>
      </c>
      <c r="E1078" s="192" t="s">
        <v>3240</v>
      </c>
      <c r="F1078" s="192" t="s">
        <v>3</v>
      </c>
      <c r="G1078" s="192">
        <v>2099720</v>
      </c>
      <c r="H1078" s="68"/>
      <c r="I1078" s="198" t="s">
        <v>4568</v>
      </c>
      <c r="J1078" s="68"/>
      <c r="K1078" s="68"/>
      <c r="L1078" s="68"/>
      <c r="M1078" s="68"/>
      <c r="N1078" s="364"/>
      <c r="O1078" s="364"/>
      <c r="P1078" s="216">
        <v>0</v>
      </c>
      <c r="Q1078" s="216">
        <v>120</v>
      </c>
      <c r="R1078" s="68" t="s">
        <v>638</v>
      </c>
      <c r="S1078" s="366"/>
      <c r="T1078" s="278"/>
    </row>
    <row r="1079" spans="1:20" ht="63.75">
      <c r="A1079" s="192">
        <v>254</v>
      </c>
      <c r="B1079" s="68"/>
      <c r="C1079" s="214" t="s">
        <v>105</v>
      </c>
      <c r="D1079" s="215">
        <v>44998</v>
      </c>
      <c r="E1079" s="192" t="s">
        <v>3241</v>
      </c>
      <c r="F1079" s="192" t="s">
        <v>3</v>
      </c>
      <c r="G1079" s="192">
        <v>2099610</v>
      </c>
      <c r="H1079" s="68"/>
      <c r="I1079" s="198" t="s">
        <v>4569</v>
      </c>
      <c r="J1079" s="68"/>
      <c r="K1079" s="68"/>
      <c r="L1079" s="68"/>
      <c r="M1079" s="68"/>
      <c r="N1079" s="364"/>
      <c r="O1079" s="364"/>
      <c r="P1079" s="216">
        <v>0</v>
      </c>
      <c r="Q1079" s="216">
        <v>23152</v>
      </c>
      <c r="R1079" s="68" t="s">
        <v>638</v>
      </c>
      <c r="S1079" s="366"/>
      <c r="T1079" s="278"/>
    </row>
    <row r="1080" spans="1:20" ht="51">
      <c r="A1080" s="192">
        <v>254</v>
      </c>
      <c r="B1080" s="68"/>
      <c r="C1080" s="214" t="s">
        <v>105</v>
      </c>
      <c r="D1080" s="215">
        <v>44998</v>
      </c>
      <c r="E1080" s="192" t="s">
        <v>3242</v>
      </c>
      <c r="F1080" s="192" t="s">
        <v>3</v>
      </c>
      <c r="G1080" s="192">
        <v>2099614</v>
      </c>
      <c r="H1080" s="68"/>
      <c r="I1080" s="198" t="s">
        <v>4570</v>
      </c>
      <c r="J1080" s="68"/>
      <c r="K1080" s="68"/>
      <c r="L1080" s="68"/>
      <c r="M1080" s="68"/>
      <c r="N1080" s="364"/>
      <c r="O1080" s="364"/>
      <c r="P1080" s="216">
        <v>0</v>
      </c>
      <c r="Q1080" s="216">
        <v>232884</v>
      </c>
      <c r="R1080" s="68" t="s">
        <v>638</v>
      </c>
      <c r="S1080" s="366"/>
      <c r="T1080" s="278"/>
    </row>
    <row r="1081" spans="1:20" ht="51">
      <c r="A1081" s="192">
        <v>254</v>
      </c>
      <c r="B1081" s="68"/>
      <c r="C1081" s="214" t="s">
        <v>105</v>
      </c>
      <c r="D1081" s="215">
        <v>44998</v>
      </c>
      <c r="E1081" s="192" t="s">
        <v>3243</v>
      </c>
      <c r="F1081" s="192" t="s">
        <v>3</v>
      </c>
      <c r="G1081" s="192">
        <v>2099617</v>
      </c>
      <c r="H1081" s="68"/>
      <c r="I1081" s="198" t="s">
        <v>4571</v>
      </c>
      <c r="J1081" s="68"/>
      <c r="K1081" s="68"/>
      <c r="L1081" s="68"/>
      <c r="M1081" s="68"/>
      <c r="N1081" s="364"/>
      <c r="O1081" s="364"/>
      <c r="P1081" s="216">
        <v>0</v>
      </c>
      <c r="Q1081" s="216">
        <v>255399</v>
      </c>
      <c r="R1081" s="68" t="s">
        <v>638</v>
      </c>
      <c r="S1081" s="366"/>
      <c r="T1081" s="278"/>
    </row>
    <row r="1082" spans="1:20" ht="51">
      <c r="A1082" s="192">
        <v>254</v>
      </c>
      <c r="B1082" s="68"/>
      <c r="C1082" s="214" t="s">
        <v>105</v>
      </c>
      <c r="D1082" s="215">
        <v>44998</v>
      </c>
      <c r="E1082" s="192" t="s">
        <v>3244</v>
      </c>
      <c r="F1082" s="192" t="s">
        <v>3</v>
      </c>
      <c r="G1082" s="192">
        <v>2099620</v>
      </c>
      <c r="H1082" s="68"/>
      <c r="I1082" s="198" t="s">
        <v>4572</v>
      </c>
      <c r="J1082" s="68"/>
      <c r="K1082" s="68"/>
      <c r="L1082" s="68"/>
      <c r="M1082" s="68"/>
      <c r="N1082" s="364"/>
      <c r="O1082" s="364"/>
      <c r="P1082" s="216">
        <v>0</v>
      </c>
      <c r="Q1082" s="216">
        <v>3303</v>
      </c>
      <c r="R1082" s="68" t="s">
        <v>638</v>
      </c>
      <c r="S1082" s="366"/>
      <c r="T1082" s="278"/>
    </row>
    <row r="1083" spans="1:20" ht="63.75">
      <c r="A1083" s="192">
        <v>254</v>
      </c>
      <c r="B1083" s="68"/>
      <c r="C1083" s="214" t="s">
        <v>105</v>
      </c>
      <c r="D1083" s="215">
        <v>44998</v>
      </c>
      <c r="E1083" s="192" t="s">
        <v>3245</v>
      </c>
      <c r="F1083" s="192" t="s">
        <v>3</v>
      </c>
      <c r="G1083" s="192">
        <v>2099622</v>
      </c>
      <c r="H1083" s="68"/>
      <c r="I1083" s="198" t="s">
        <v>4573</v>
      </c>
      <c r="J1083" s="68"/>
      <c r="K1083" s="68"/>
      <c r="L1083" s="68"/>
      <c r="M1083" s="68"/>
      <c r="N1083" s="364"/>
      <c r="O1083" s="364"/>
      <c r="P1083" s="216">
        <v>0</v>
      </c>
      <c r="Q1083" s="216">
        <v>55189</v>
      </c>
      <c r="R1083" s="68" t="s">
        <v>638</v>
      </c>
      <c r="S1083" s="366"/>
      <c r="T1083" s="278"/>
    </row>
    <row r="1084" spans="1:20" ht="51">
      <c r="A1084" s="192">
        <v>254</v>
      </c>
      <c r="B1084" s="68"/>
      <c r="C1084" s="214" t="s">
        <v>105</v>
      </c>
      <c r="D1084" s="215">
        <v>44998</v>
      </c>
      <c r="E1084" s="192" t="s">
        <v>3246</v>
      </c>
      <c r="F1084" s="192" t="s">
        <v>3</v>
      </c>
      <c r="G1084" s="192">
        <v>2099624</v>
      </c>
      <c r="H1084" s="68"/>
      <c r="I1084" s="198" t="s">
        <v>4574</v>
      </c>
      <c r="J1084" s="68"/>
      <c r="K1084" s="68"/>
      <c r="L1084" s="68"/>
      <c r="M1084" s="68"/>
      <c r="N1084" s="364"/>
      <c r="O1084" s="364"/>
      <c r="P1084" s="216">
        <v>0</v>
      </c>
      <c r="Q1084" s="216">
        <v>87822</v>
      </c>
      <c r="R1084" s="68" t="s">
        <v>638</v>
      </c>
      <c r="S1084" s="366"/>
      <c r="T1084" s="278"/>
    </row>
    <row r="1085" spans="1:20" ht="51">
      <c r="A1085" s="192">
        <v>254</v>
      </c>
      <c r="B1085" s="68"/>
      <c r="C1085" s="214" t="s">
        <v>105</v>
      </c>
      <c r="D1085" s="215">
        <v>44998</v>
      </c>
      <c r="E1085" s="192" t="s">
        <v>3247</v>
      </c>
      <c r="F1085" s="192" t="s">
        <v>3</v>
      </c>
      <c r="G1085" s="192">
        <v>2099627</v>
      </c>
      <c r="H1085" s="68"/>
      <c r="I1085" s="198" t="s">
        <v>4575</v>
      </c>
      <c r="J1085" s="68"/>
      <c r="K1085" s="68"/>
      <c r="L1085" s="68"/>
      <c r="M1085" s="68"/>
      <c r="N1085" s="364"/>
      <c r="O1085" s="364"/>
      <c r="P1085" s="216">
        <v>0</v>
      </c>
      <c r="Q1085" s="216">
        <v>72742</v>
      </c>
      <c r="R1085" s="68" t="s">
        <v>638</v>
      </c>
      <c r="S1085" s="366"/>
      <c r="T1085" s="278"/>
    </row>
    <row r="1086" spans="1:20" ht="51">
      <c r="A1086" s="192">
        <v>254</v>
      </c>
      <c r="B1086" s="68"/>
      <c r="C1086" s="214" t="s">
        <v>105</v>
      </c>
      <c r="D1086" s="215">
        <v>44998</v>
      </c>
      <c r="E1086" s="192" t="s">
        <v>3248</v>
      </c>
      <c r="F1086" s="192" t="s">
        <v>3</v>
      </c>
      <c r="G1086" s="192">
        <v>2099629</v>
      </c>
      <c r="H1086" s="68"/>
      <c r="I1086" s="198" t="s">
        <v>4576</v>
      </c>
      <c r="J1086" s="68"/>
      <c r="K1086" s="68"/>
      <c r="L1086" s="68"/>
      <c r="M1086" s="68"/>
      <c r="N1086" s="364"/>
      <c r="O1086" s="364"/>
      <c r="P1086" s="216">
        <v>0</v>
      </c>
      <c r="Q1086" s="216">
        <v>17065</v>
      </c>
      <c r="R1086" s="68" t="s">
        <v>638</v>
      </c>
      <c r="S1086" s="366"/>
      <c r="T1086" s="278"/>
    </row>
    <row r="1087" spans="1:20" ht="51">
      <c r="A1087" s="192">
        <v>254</v>
      </c>
      <c r="B1087" s="68"/>
      <c r="C1087" s="214" t="s">
        <v>105</v>
      </c>
      <c r="D1087" s="215">
        <v>44998</v>
      </c>
      <c r="E1087" s="192" t="s">
        <v>3249</v>
      </c>
      <c r="F1087" s="192" t="s">
        <v>3</v>
      </c>
      <c r="G1087" s="192">
        <v>2099630</v>
      </c>
      <c r="H1087" s="68"/>
      <c r="I1087" s="198" t="s">
        <v>4577</v>
      </c>
      <c r="J1087" s="68"/>
      <c r="K1087" s="68"/>
      <c r="L1087" s="68"/>
      <c r="M1087" s="68"/>
      <c r="N1087" s="364"/>
      <c r="O1087" s="364"/>
      <c r="P1087" s="216">
        <v>0</v>
      </c>
      <c r="Q1087" s="216">
        <v>155366</v>
      </c>
      <c r="R1087" s="68" t="s">
        <v>638</v>
      </c>
      <c r="S1087" s="366"/>
      <c r="T1087" s="278"/>
    </row>
    <row r="1088" spans="1:20" ht="51">
      <c r="A1088" s="192">
        <v>254</v>
      </c>
      <c r="B1088" s="68"/>
      <c r="C1088" s="214" t="s">
        <v>105</v>
      </c>
      <c r="D1088" s="215">
        <v>44998</v>
      </c>
      <c r="E1088" s="192" t="s">
        <v>3250</v>
      </c>
      <c r="F1088" s="192" t="s">
        <v>3</v>
      </c>
      <c r="G1088" s="192">
        <v>2099631</v>
      </c>
      <c r="H1088" s="68"/>
      <c r="I1088" s="198" t="s">
        <v>4578</v>
      </c>
      <c r="J1088" s="68"/>
      <c r="K1088" s="68"/>
      <c r="L1088" s="68"/>
      <c r="M1088" s="68"/>
      <c r="N1088" s="364"/>
      <c r="O1088" s="364"/>
      <c r="P1088" s="216">
        <v>0</v>
      </c>
      <c r="Q1088" s="216">
        <v>182443</v>
      </c>
      <c r="R1088" s="68" t="s">
        <v>638</v>
      </c>
      <c r="S1088" s="366"/>
      <c r="T1088" s="278"/>
    </row>
    <row r="1089" spans="1:20" ht="51">
      <c r="A1089" s="192">
        <v>254</v>
      </c>
      <c r="B1089" s="68"/>
      <c r="C1089" s="214" t="s">
        <v>105</v>
      </c>
      <c r="D1089" s="215">
        <v>44998</v>
      </c>
      <c r="E1089" s="192" t="s">
        <v>3251</v>
      </c>
      <c r="F1089" s="192" t="s">
        <v>3</v>
      </c>
      <c r="G1089" s="192">
        <v>2099632</v>
      </c>
      <c r="H1089" s="68"/>
      <c r="I1089" s="198" t="s">
        <v>4579</v>
      </c>
      <c r="J1089" s="68"/>
      <c r="K1089" s="68"/>
      <c r="L1089" s="68"/>
      <c r="M1089" s="68"/>
      <c r="N1089" s="364"/>
      <c r="O1089" s="364"/>
      <c r="P1089" s="216">
        <v>0</v>
      </c>
      <c r="Q1089" s="216">
        <v>92064</v>
      </c>
      <c r="R1089" s="68" t="s">
        <v>638</v>
      </c>
      <c r="S1089" s="366"/>
      <c r="T1089" s="278"/>
    </row>
    <row r="1090" spans="1:20" ht="51">
      <c r="A1090" s="192">
        <v>254</v>
      </c>
      <c r="B1090" s="68"/>
      <c r="C1090" s="214" t="s">
        <v>105</v>
      </c>
      <c r="D1090" s="215">
        <v>44998</v>
      </c>
      <c r="E1090" s="192" t="s">
        <v>3252</v>
      </c>
      <c r="F1090" s="192" t="s">
        <v>3</v>
      </c>
      <c r="G1090" s="192">
        <v>2099633</v>
      </c>
      <c r="H1090" s="68"/>
      <c r="I1090" s="198" t="s">
        <v>4580</v>
      </c>
      <c r="J1090" s="68"/>
      <c r="K1090" s="68"/>
      <c r="L1090" s="68"/>
      <c r="M1090" s="68"/>
      <c r="N1090" s="364"/>
      <c r="O1090" s="364"/>
      <c r="P1090" s="216">
        <v>0</v>
      </c>
      <c r="Q1090" s="216">
        <v>82586</v>
      </c>
      <c r="R1090" s="68" t="s">
        <v>638</v>
      </c>
      <c r="S1090" s="366"/>
      <c r="T1090" s="278"/>
    </row>
    <row r="1091" spans="1:20" ht="51">
      <c r="A1091" s="192">
        <v>254</v>
      </c>
      <c r="B1091" s="68"/>
      <c r="C1091" s="214" t="s">
        <v>105</v>
      </c>
      <c r="D1091" s="215">
        <v>44998</v>
      </c>
      <c r="E1091" s="192" t="s">
        <v>3253</v>
      </c>
      <c r="F1091" s="192" t="s">
        <v>3</v>
      </c>
      <c r="G1091" s="192">
        <v>2099646</v>
      </c>
      <c r="H1091" s="68"/>
      <c r="I1091" s="198" t="s">
        <v>4581</v>
      </c>
      <c r="J1091" s="68"/>
      <c r="K1091" s="68"/>
      <c r="L1091" s="68"/>
      <c r="M1091" s="68"/>
      <c r="N1091" s="364"/>
      <c r="O1091" s="364"/>
      <c r="P1091" s="216">
        <v>0</v>
      </c>
      <c r="Q1091" s="216">
        <v>69280</v>
      </c>
      <c r="R1091" s="68" t="s">
        <v>638</v>
      </c>
      <c r="S1091" s="366"/>
      <c r="T1091" s="278"/>
    </row>
    <row r="1092" spans="1:20" ht="51">
      <c r="A1092" s="192" t="s">
        <v>541</v>
      </c>
      <c r="B1092" s="68"/>
      <c r="C1092" s="214" t="s">
        <v>590</v>
      </c>
      <c r="D1092" s="215">
        <v>44998</v>
      </c>
      <c r="E1092" s="192" t="s">
        <v>3254</v>
      </c>
      <c r="F1092" s="192" t="s">
        <v>3</v>
      </c>
      <c r="G1092" s="192">
        <v>2099654</v>
      </c>
      <c r="H1092" s="68"/>
      <c r="I1092" s="198" t="s">
        <v>4582</v>
      </c>
      <c r="J1092" s="68"/>
      <c r="K1092" s="68"/>
      <c r="L1092" s="68"/>
      <c r="M1092" s="68"/>
      <c r="N1092" s="364"/>
      <c r="O1092" s="364"/>
      <c r="P1092" s="216">
        <v>0</v>
      </c>
      <c r="Q1092" s="216">
        <v>23.31</v>
      </c>
      <c r="R1092" s="68" t="s">
        <v>638</v>
      </c>
      <c r="S1092" s="366"/>
      <c r="T1092" s="278"/>
    </row>
    <row r="1093" spans="1:20" ht="51">
      <c r="A1093" s="192">
        <v>422</v>
      </c>
      <c r="B1093" s="68"/>
      <c r="C1093" s="214" t="s">
        <v>149</v>
      </c>
      <c r="D1093" s="215">
        <v>44998</v>
      </c>
      <c r="E1093" s="192" t="s">
        <v>3255</v>
      </c>
      <c r="F1093" s="192" t="s">
        <v>3</v>
      </c>
      <c r="G1093" s="192">
        <v>2099655</v>
      </c>
      <c r="H1093" s="68"/>
      <c r="I1093" s="198" t="s">
        <v>4583</v>
      </c>
      <c r="J1093" s="68"/>
      <c r="K1093" s="68"/>
      <c r="L1093" s="68"/>
      <c r="M1093" s="68"/>
      <c r="N1093" s="364"/>
      <c r="O1093" s="364"/>
      <c r="P1093" s="216">
        <v>0</v>
      </c>
      <c r="Q1093" s="216">
        <v>2894</v>
      </c>
      <c r="R1093" s="68" t="s">
        <v>638</v>
      </c>
      <c r="S1093" s="366"/>
      <c r="T1093" s="278"/>
    </row>
    <row r="1094" spans="1:20" ht="63.75">
      <c r="A1094" s="192" t="s">
        <v>541</v>
      </c>
      <c r="B1094" s="68"/>
      <c r="C1094" s="214" t="s">
        <v>590</v>
      </c>
      <c r="D1094" s="215">
        <v>44998</v>
      </c>
      <c r="E1094" s="192" t="s">
        <v>3256</v>
      </c>
      <c r="F1094" s="192" t="s">
        <v>3</v>
      </c>
      <c r="G1094" s="192">
        <v>2099659</v>
      </c>
      <c r="H1094" s="68"/>
      <c r="I1094" s="198" t="s">
        <v>4584</v>
      </c>
      <c r="J1094" s="68"/>
      <c r="K1094" s="68"/>
      <c r="L1094" s="68"/>
      <c r="M1094" s="68"/>
      <c r="N1094" s="364"/>
      <c r="O1094" s="364"/>
      <c r="P1094" s="216">
        <v>0</v>
      </c>
      <c r="Q1094" s="216">
        <v>12337.7</v>
      </c>
      <c r="R1094" s="68" t="s">
        <v>638</v>
      </c>
      <c r="S1094" s="366"/>
      <c r="T1094" s="278"/>
    </row>
    <row r="1095" spans="1:20" ht="51">
      <c r="A1095" s="192" t="s">
        <v>541</v>
      </c>
      <c r="B1095" s="68"/>
      <c r="C1095" s="214" t="s">
        <v>590</v>
      </c>
      <c r="D1095" s="215">
        <v>44998</v>
      </c>
      <c r="E1095" s="192" t="s">
        <v>3257</v>
      </c>
      <c r="F1095" s="192" t="s">
        <v>3</v>
      </c>
      <c r="G1095" s="192">
        <v>2099661</v>
      </c>
      <c r="H1095" s="68"/>
      <c r="I1095" s="198" t="s">
        <v>4585</v>
      </c>
      <c r="J1095" s="68"/>
      <c r="K1095" s="68"/>
      <c r="L1095" s="68"/>
      <c r="M1095" s="68"/>
      <c r="N1095" s="364"/>
      <c r="O1095" s="364"/>
      <c r="P1095" s="216">
        <v>0</v>
      </c>
      <c r="Q1095" s="216">
        <v>4029.75</v>
      </c>
      <c r="R1095" s="68" t="s">
        <v>638</v>
      </c>
      <c r="S1095" s="366"/>
      <c r="T1095" s="278"/>
    </row>
    <row r="1096" spans="1:20" ht="63.75">
      <c r="A1096" s="192">
        <v>35</v>
      </c>
      <c r="B1096" s="68"/>
      <c r="C1096" s="214" t="s">
        <v>43</v>
      </c>
      <c r="D1096" s="215">
        <v>44998</v>
      </c>
      <c r="E1096" s="192" t="s">
        <v>3258</v>
      </c>
      <c r="F1096" s="192" t="s">
        <v>3</v>
      </c>
      <c r="G1096" s="192">
        <v>2099663</v>
      </c>
      <c r="H1096" s="68"/>
      <c r="I1096" s="198" t="s">
        <v>4586</v>
      </c>
      <c r="J1096" s="68"/>
      <c r="K1096" s="68"/>
      <c r="L1096" s="68"/>
      <c r="M1096" s="68"/>
      <c r="N1096" s="364"/>
      <c r="O1096" s="364"/>
      <c r="P1096" s="216">
        <v>0</v>
      </c>
      <c r="Q1096" s="216">
        <v>138296</v>
      </c>
      <c r="R1096" s="68" t="s">
        <v>638</v>
      </c>
      <c r="S1096" s="366"/>
      <c r="T1096" s="278"/>
    </row>
    <row r="1097" spans="1:20" ht="51">
      <c r="A1097" s="192">
        <v>599</v>
      </c>
      <c r="B1097" s="68"/>
      <c r="C1097" s="214" t="s">
        <v>1249</v>
      </c>
      <c r="D1097" s="215">
        <v>44998</v>
      </c>
      <c r="E1097" s="192" t="s">
        <v>3259</v>
      </c>
      <c r="F1097" s="192" t="s">
        <v>3</v>
      </c>
      <c r="G1097" s="192">
        <v>2099664</v>
      </c>
      <c r="H1097" s="68"/>
      <c r="I1097" s="198" t="s">
        <v>4587</v>
      </c>
      <c r="J1097" s="68"/>
      <c r="K1097" s="68"/>
      <c r="L1097" s="68"/>
      <c r="M1097" s="68"/>
      <c r="N1097" s="364"/>
      <c r="O1097" s="364"/>
      <c r="P1097" s="216">
        <v>0</v>
      </c>
      <c r="Q1097" s="216">
        <v>1791.94</v>
      </c>
      <c r="R1097" s="68" t="s">
        <v>638</v>
      </c>
      <c r="S1097" s="366"/>
      <c r="T1097" s="278"/>
    </row>
    <row r="1098" spans="1:20" ht="51">
      <c r="A1098" s="192">
        <v>650</v>
      </c>
      <c r="B1098" s="68"/>
      <c r="C1098" s="214" t="s">
        <v>175</v>
      </c>
      <c r="D1098" s="215">
        <v>44998</v>
      </c>
      <c r="E1098" s="192" t="s">
        <v>3260</v>
      </c>
      <c r="F1098" s="192" t="s">
        <v>3</v>
      </c>
      <c r="G1098" s="192">
        <v>2099721</v>
      </c>
      <c r="H1098" s="68"/>
      <c r="I1098" s="198" t="s">
        <v>4588</v>
      </c>
      <c r="J1098" s="68"/>
      <c r="K1098" s="68"/>
      <c r="L1098" s="68"/>
      <c r="M1098" s="68"/>
      <c r="N1098" s="364"/>
      <c r="O1098" s="364"/>
      <c r="P1098" s="216">
        <v>0</v>
      </c>
      <c r="Q1098" s="216">
        <v>890</v>
      </c>
      <c r="R1098" s="68" t="s">
        <v>638</v>
      </c>
      <c r="S1098" s="366"/>
      <c r="T1098" s="278"/>
    </row>
    <row r="1099" spans="1:20" ht="51">
      <c r="A1099" s="192">
        <v>35</v>
      </c>
      <c r="B1099" s="68"/>
      <c r="C1099" s="214" t="s">
        <v>43</v>
      </c>
      <c r="D1099" s="215">
        <v>44999</v>
      </c>
      <c r="E1099" s="192" t="s">
        <v>3261</v>
      </c>
      <c r="F1099" s="192" t="s">
        <v>3</v>
      </c>
      <c r="G1099" s="192">
        <v>2099889</v>
      </c>
      <c r="H1099" s="68"/>
      <c r="I1099" s="198" t="s">
        <v>4589</v>
      </c>
      <c r="J1099" s="68"/>
      <c r="K1099" s="68"/>
      <c r="L1099" s="68"/>
      <c r="M1099" s="68"/>
      <c r="N1099" s="364"/>
      <c r="O1099" s="364"/>
      <c r="P1099" s="216">
        <v>0</v>
      </c>
      <c r="Q1099" s="216">
        <v>1000</v>
      </c>
      <c r="R1099" s="68" t="s">
        <v>638</v>
      </c>
      <c r="S1099" s="366"/>
      <c r="T1099" s="278"/>
    </row>
    <row r="1100" spans="1:20" ht="63.75">
      <c r="A1100" s="192">
        <v>283</v>
      </c>
      <c r="B1100" s="68"/>
      <c r="C1100" s="214" t="s">
        <v>115</v>
      </c>
      <c r="D1100" s="215">
        <v>44999</v>
      </c>
      <c r="E1100" s="192" t="s">
        <v>3262</v>
      </c>
      <c r="F1100" s="192" t="s">
        <v>3</v>
      </c>
      <c r="G1100" s="192">
        <v>2099890</v>
      </c>
      <c r="H1100" s="68"/>
      <c r="I1100" s="198" t="s">
        <v>4590</v>
      </c>
      <c r="J1100" s="68"/>
      <c r="K1100" s="68"/>
      <c r="L1100" s="68"/>
      <c r="M1100" s="68"/>
      <c r="N1100" s="364"/>
      <c r="O1100" s="364"/>
      <c r="P1100" s="216">
        <v>0</v>
      </c>
      <c r="Q1100" s="216">
        <v>82.7</v>
      </c>
      <c r="R1100" s="68" t="s">
        <v>638</v>
      </c>
      <c r="S1100" s="366"/>
      <c r="T1100" s="278"/>
    </row>
    <row r="1101" spans="1:20" ht="51">
      <c r="A1101" s="192">
        <v>1430</v>
      </c>
      <c r="B1101" s="68"/>
      <c r="C1101" s="214" t="s">
        <v>388</v>
      </c>
      <c r="D1101" s="215">
        <v>44999</v>
      </c>
      <c r="E1101" s="192" t="s">
        <v>3263</v>
      </c>
      <c r="F1101" s="192" t="s">
        <v>3</v>
      </c>
      <c r="G1101" s="192">
        <v>2099913</v>
      </c>
      <c r="H1101" s="68"/>
      <c r="I1101" s="198" t="s">
        <v>4591</v>
      </c>
      <c r="J1101" s="68"/>
      <c r="K1101" s="68"/>
      <c r="L1101" s="68"/>
      <c r="M1101" s="68"/>
      <c r="N1101" s="364"/>
      <c r="O1101" s="364"/>
      <c r="P1101" s="216">
        <v>0</v>
      </c>
      <c r="Q1101" s="216">
        <v>3648.9</v>
      </c>
      <c r="R1101" s="68" t="s">
        <v>638</v>
      </c>
      <c r="S1101" s="366"/>
      <c r="T1101" s="278"/>
    </row>
    <row r="1102" spans="1:20" ht="51">
      <c r="A1102" s="192" t="s">
        <v>541</v>
      </c>
      <c r="B1102" s="68"/>
      <c r="C1102" s="214" t="s">
        <v>590</v>
      </c>
      <c r="D1102" s="215">
        <v>44999</v>
      </c>
      <c r="E1102" s="192" t="s">
        <v>3264</v>
      </c>
      <c r="F1102" s="192" t="s">
        <v>3</v>
      </c>
      <c r="G1102" s="192">
        <v>2099918</v>
      </c>
      <c r="H1102" s="68"/>
      <c r="I1102" s="198" t="s">
        <v>4592</v>
      </c>
      <c r="J1102" s="68"/>
      <c r="K1102" s="68"/>
      <c r="L1102" s="68"/>
      <c r="M1102" s="68"/>
      <c r="N1102" s="364"/>
      <c r="O1102" s="364"/>
      <c r="P1102" s="216">
        <v>0</v>
      </c>
      <c r="Q1102" s="216">
        <v>795.52</v>
      </c>
      <c r="R1102" s="68" t="s">
        <v>638</v>
      </c>
      <c r="S1102" s="366"/>
      <c r="T1102" s="278"/>
    </row>
    <row r="1103" spans="1:20" ht="51">
      <c r="A1103" s="192">
        <v>41</v>
      </c>
      <c r="B1103" s="68"/>
      <c r="C1103" s="214" t="s">
        <v>44</v>
      </c>
      <c r="D1103" s="215">
        <v>44999</v>
      </c>
      <c r="E1103" s="192" t="s">
        <v>3265</v>
      </c>
      <c r="F1103" s="192" t="s">
        <v>3</v>
      </c>
      <c r="G1103" s="192">
        <v>2099955</v>
      </c>
      <c r="H1103" s="68"/>
      <c r="I1103" s="198" t="s">
        <v>4593</v>
      </c>
      <c r="J1103" s="68"/>
      <c r="K1103" s="68"/>
      <c r="L1103" s="68"/>
      <c r="M1103" s="68"/>
      <c r="N1103" s="364"/>
      <c r="O1103" s="364"/>
      <c r="P1103" s="216">
        <v>0</v>
      </c>
      <c r="Q1103" s="216">
        <v>26</v>
      </c>
      <c r="R1103" s="68" t="s">
        <v>638</v>
      </c>
      <c r="S1103" s="366"/>
      <c r="T1103" s="278"/>
    </row>
    <row r="1104" spans="1:20" ht="51">
      <c r="A1104" s="192">
        <v>15</v>
      </c>
      <c r="B1104" s="68"/>
      <c r="C1104" s="214" t="s">
        <v>39</v>
      </c>
      <c r="D1104" s="215">
        <v>44999</v>
      </c>
      <c r="E1104" s="192" t="s">
        <v>3266</v>
      </c>
      <c r="F1104" s="192" t="s">
        <v>3</v>
      </c>
      <c r="G1104" s="192">
        <v>2099959</v>
      </c>
      <c r="H1104" s="68"/>
      <c r="I1104" s="198" t="s">
        <v>4594</v>
      </c>
      <c r="J1104" s="68"/>
      <c r="K1104" s="68"/>
      <c r="L1104" s="68"/>
      <c r="M1104" s="68"/>
      <c r="N1104" s="364"/>
      <c r="O1104" s="364"/>
      <c r="P1104" s="216">
        <v>0</v>
      </c>
      <c r="Q1104" s="216">
        <v>3166.75</v>
      </c>
      <c r="R1104" s="68" t="s">
        <v>638</v>
      </c>
      <c r="S1104" s="366"/>
      <c r="T1104" s="278"/>
    </row>
    <row r="1105" spans="1:20" ht="51">
      <c r="A1105" s="192">
        <v>132</v>
      </c>
      <c r="B1105" s="68"/>
      <c r="C1105" s="214" t="s">
        <v>59</v>
      </c>
      <c r="D1105" s="215">
        <v>44999</v>
      </c>
      <c r="E1105" s="192" t="s">
        <v>3267</v>
      </c>
      <c r="F1105" s="192" t="s">
        <v>3</v>
      </c>
      <c r="G1105" s="192">
        <v>2099973</v>
      </c>
      <c r="H1105" s="68"/>
      <c r="I1105" s="198" t="s">
        <v>4595</v>
      </c>
      <c r="J1105" s="68"/>
      <c r="K1105" s="68"/>
      <c r="L1105" s="68"/>
      <c r="M1105" s="68"/>
      <c r="N1105" s="364"/>
      <c r="O1105" s="364"/>
      <c r="P1105" s="216">
        <v>0</v>
      </c>
      <c r="Q1105" s="216">
        <v>361.4</v>
      </c>
      <c r="R1105" s="68" t="s">
        <v>638</v>
      </c>
      <c r="S1105" s="366"/>
      <c r="T1105" s="278"/>
    </row>
    <row r="1106" spans="1:20" ht="63.75">
      <c r="A1106" s="192">
        <v>266</v>
      </c>
      <c r="B1106" s="68"/>
      <c r="C1106" s="214" t="s">
        <v>1269</v>
      </c>
      <c r="D1106" s="215">
        <v>44999</v>
      </c>
      <c r="E1106" s="192" t="s">
        <v>3268</v>
      </c>
      <c r="F1106" s="192" t="s">
        <v>3</v>
      </c>
      <c r="G1106" s="192">
        <v>2099979</v>
      </c>
      <c r="H1106" s="68"/>
      <c r="I1106" s="198" t="s">
        <v>4596</v>
      </c>
      <c r="J1106" s="68"/>
      <c r="K1106" s="68"/>
      <c r="L1106" s="68"/>
      <c r="M1106" s="68"/>
      <c r="N1106" s="364"/>
      <c r="O1106" s="364"/>
      <c r="P1106" s="216">
        <v>0</v>
      </c>
      <c r="Q1106" s="216">
        <v>5961.71</v>
      </c>
      <c r="R1106" s="68" t="s">
        <v>638</v>
      </c>
      <c r="S1106" s="366"/>
      <c r="T1106" s="278"/>
    </row>
    <row r="1107" spans="1:20" ht="51">
      <c r="A1107" s="192">
        <v>35</v>
      </c>
      <c r="B1107" s="68"/>
      <c r="C1107" s="214" t="s">
        <v>43</v>
      </c>
      <c r="D1107" s="215">
        <v>44999</v>
      </c>
      <c r="E1107" s="192" t="s">
        <v>3269</v>
      </c>
      <c r="F1107" s="192" t="s">
        <v>3</v>
      </c>
      <c r="G1107" s="192">
        <v>2099987</v>
      </c>
      <c r="H1107" s="68"/>
      <c r="I1107" s="198" t="s">
        <v>4597</v>
      </c>
      <c r="J1107" s="68"/>
      <c r="K1107" s="68"/>
      <c r="L1107" s="68"/>
      <c r="M1107" s="68"/>
      <c r="N1107" s="364"/>
      <c r="O1107" s="364"/>
      <c r="P1107" s="216">
        <v>0</v>
      </c>
      <c r="Q1107" s="216">
        <v>0.4</v>
      </c>
      <c r="R1107" s="68" t="s">
        <v>638</v>
      </c>
      <c r="S1107" s="366"/>
      <c r="T1107" s="278"/>
    </row>
    <row r="1108" spans="1:20" ht="51">
      <c r="A1108" s="192">
        <v>41</v>
      </c>
      <c r="B1108" s="68"/>
      <c r="C1108" s="214" t="s">
        <v>44</v>
      </c>
      <c r="D1108" s="215">
        <v>44999</v>
      </c>
      <c r="E1108" s="192" t="s">
        <v>3270</v>
      </c>
      <c r="F1108" s="192" t="s">
        <v>3</v>
      </c>
      <c r="G1108" s="192">
        <v>2099993</v>
      </c>
      <c r="H1108" s="68"/>
      <c r="I1108" s="198" t="s">
        <v>4598</v>
      </c>
      <c r="J1108" s="68"/>
      <c r="K1108" s="68"/>
      <c r="L1108" s="68"/>
      <c r="M1108" s="68"/>
      <c r="N1108" s="364"/>
      <c r="O1108" s="364"/>
      <c r="P1108" s="216">
        <v>0</v>
      </c>
      <c r="Q1108" s="216">
        <v>15</v>
      </c>
      <c r="R1108" s="68" t="s">
        <v>638</v>
      </c>
      <c r="S1108" s="366"/>
      <c r="T1108" s="278"/>
    </row>
    <row r="1109" spans="1:20" ht="51">
      <c r="A1109" s="192">
        <v>41</v>
      </c>
      <c r="B1109" s="68"/>
      <c r="C1109" s="214" t="s">
        <v>44</v>
      </c>
      <c r="D1109" s="215">
        <v>44999</v>
      </c>
      <c r="E1109" s="192" t="s">
        <v>3271</v>
      </c>
      <c r="F1109" s="192" t="s">
        <v>3</v>
      </c>
      <c r="G1109" s="192">
        <v>2099994</v>
      </c>
      <c r="H1109" s="68"/>
      <c r="I1109" s="198" t="s">
        <v>4599</v>
      </c>
      <c r="J1109" s="68"/>
      <c r="K1109" s="68"/>
      <c r="L1109" s="68"/>
      <c r="M1109" s="68"/>
      <c r="N1109" s="364"/>
      <c r="O1109" s="364"/>
      <c r="P1109" s="216">
        <v>0</v>
      </c>
      <c r="Q1109" s="216">
        <v>125</v>
      </c>
      <c r="R1109" s="68" t="s">
        <v>638</v>
      </c>
      <c r="S1109" s="366"/>
      <c r="T1109" s="278"/>
    </row>
    <row r="1110" spans="1:20" ht="51">
      <c r="A1110" s="192">
        <v>15</v>
      </c>
      <c r="B1110" s="68"/>
      <c r="C1110" s="214" t="s">
        <v>39</v>
      </c>
      <c r="D1110" s="215">
        <v>44999</v>
      </c>
      <c r="E1110" s="192" t="s">
        <v>3272</v>
      </c>
      <c r="F1110" s="192" t="s">
        <v>3</v>
      </c>
      <c r="G1110" s="192">
        <v>2099995</v>
      </c>
      <c r="H1110" s="68"/>
      <c r="I1110" s="198" t="s">
        <v>4600</v>
      </c>
      <c r="J1110" s="68"/>
      <c r="K1110" s="68"/>
      <c r="L1110" s="68"/>
      <c r="M1110" s="68"/>
      <c r="N1110" s="364"/>
      <c r="O1110" s="364"/>
      <c r="P1110" s="216">
        <v>0</v>
      </c>
      <c r="Q1110" s="216">
        <v>44.4</v>
      </c>
      <c r="R1110" s="68" t="s">
        <v>638</v>
      </c>
      <c r="S1110" s="366"/>
      <c r="T1110" s="278"/>
    </row>
    <row r="1111" spans="1:20" ht="51">
      <c r="A1111" s="192" t="s">
        <v>541</v>
      </c>
      <c r="B1111" s="68"/>
      <c r="C1111" s="214" t="s">
        <v>590</v>
      </c>
      <c r="D1111" s="215">
        <v>44999</v>
      </c>
      <c r="E1111" s="192" t="s">
        <v>3273</v>
      </c>
      <c r="F1111" s="192" t="s">
        <v>3</v>
      </c>
      <c r="G1111" s="192">
        <v>2099997</v>
      </c>
      <c r="H1111" s="68"/>
      <c r="I1111" s="198" t="s">
        <v>4601</v>
      </c>
      <c r="J1111" s="68"/>
      <c r="K1111" s="68"/>
      <c r="L1111" s="68"/>
      <c r="M1111" s="68"/>
      <c r="N1111" s="364"/>
      <c r="O1111" s="364"/>
      <c r="P1111" s="216">
        <v>0</v>
      </c>
      <c r="Q1111" s="216">
        <v>700</v>
      </c>
      <c r="R1111" s="68" t="s">
        <v>638</v>
      </c>
      <c r="S1111" s="366"/>
      <c r="T1111" s="278"/>
    </row>
    <row r="1112" spans="1:20" ht="63.75">
      <c r="A1112" s="192">
        <v>1339</v>
      </c>
      <c r="B1112" s="68"/>
      <c r="C1112" s="214" t="s">
        <v>353</v>
      </c>
      <c r="D1112" s="215">
        <v>44999</v>
      </c>
      <c r="E1112" s="192" t="s">
        <v>3274</v>
      </c>
      <c r="F1112" s="192" t="s">
        <v>3</v>
      </c>
      <c r="G1112" s="192">
        <v>2100000</v>
      </c>
      <c r="H1112" s="68"/>
      <c r="I1112" s="198" t="s">
        <v>4602</v>
      </c>
      <c r="J1112" s="68"/>
      <c r="K1112" s="68"/>
      <c r="L1112" s="68"/>
      <c r="M1112" s="68"/>
      <c r="N1112" s="364"/>
      <c r="O1112" s="364"/>
      <c r="P1112" s="216">
        <v>0</v>
      </c>
      <c r="Q1112" s="216">
        <v>6438.66</v>
      </c>
      <c r="R1112" s="68" t="s">
        <v>638</v>
      </c>
      <c r="S1112" s="366"/>
      <c r="T1112" s="278"/>
    </row>
    <row r="1113" spans="1:20" ht="51">
      <c r="A1113" s="192">
        <v>46</v>
      </c>
      <c r="B1113" s="68"/>
      <c r="C1113" s="214" t="s">
        <v>1380</v>
      </c>
      <c r="D1113" s="215">
        <v>44999</v>
      </c>
      <c r="E1113" s="192" t="s">
        <v>3275</v>
      </c>
      <c r="F1113" s="192" t="s">
        <v>3</v>
      </c>
      <c r="G1113" s="192">
        <v>2100002</v>
      </c>
      <c r="H1113" s="68"/>
      <c r="I1113" s="198" t="s">
        <v>4603</v>
      </c>
      <c r="J1113" s="68"/>
      <c r="K1113" s="68"/>
      <c r="L1113" s="68"/>
      <c r="M1113" s="68"/>
      <c r="N1113" s="364"/>
      <c r="O1113" s="364"/>
      <c r="P1113" s="216">
        <v>0</v>
      </c>
      <c r="Q1113" s="216">
        <v>840</v>
      </c>
      <c r="R1113" s="68" t="s">
        <v>638</v>
      </c>
      <c r="S1113" s="366"/>
      <c r="T1113" s="278"/>
    </row>
    <row r="1114" spans="1:20" ht="51">
      <c r="A1114" s="192" t="s">
        <v>541</v>
      </c>
      <c r="B1114" s="68"/>
      <c r="C1114" s="214" t="s">
        <v>590</v>
      </c>
      <c r="D1114" s="215">
        <v>44999</v>
      </c>
      <c r="E1114" s="192" t="s">
        <v>3276</v>
      </c>
      <c r="F1114" s="192" t="s">
        <v>3</v>
      </c>
      <c r="G1114" s="192">
        <v>2100003</v>
      </c>
      <c r="H1114" s="68"/>
      <c r="I1114" s="198" t="s">
        <v>4604</v>
      </c>
      <c r="J1114" s="68"/>
      <c r="K1114" s="68"/>
      <c r="L1114" s="68"/>
      <c r="M1114" s="68"/>
      <c r="N1114" s="364"/>
      <c r="O1114" s="364"/>
      <c r="P1114" s="216">
        <v>0</v>
      </c>
      <c r="Q1114" s="216">
        <v>50</v>
      </c>
      <c r="R1114" s="68" t="s">
        <v>638</v>
      </c>
      <c r="S1114" s="366"/>
      <c r="T1114" s="278"/>
    </row>
    <row r="1115" spans="1:20" ht="51">
      <c r="A1115" s="192" t="s">
        <v>541</v>
      </c>
      <c r="B1115" s="68"/>
      <c r="C1115" s="214" t="s">
        <v>590</v>
      </c>
      <c r="D1115" s="215">
        <v>44999</v>
      </c>
      <c r="E1115" s="192" t="s">
        <v>3277</v>
      </c>
      <c r="F1115" s="192" t="s">
        <v>3</v>
      </c>
      <c r="G1115" s="192">
        <v>2100008</v>
      </c>
      <c r="H1115" s="68"/>
      <c r="I1115" s="198" t="s">
        <v>4605</v>
      </c>
      <c r="J1115" s="68"/>
      <c r="K1115" s="68"/>
      <c r="L1115" s="68"/>
      <c r="M1115" s="68"/>
      <c r="N1115" s="364"/>
      <c r="O1115" s="364"/>
      <c r="P1115" s="216">
        <v>0</v>
      </c>
      <c r="Q1115" s="216">
        <v>4947.1899999999996</v>
      </c>
      <c r="R1115" s="68" t="s">
        <v>638</v>
      </c>
      <c r="S1115" s="366"/>
      <c r="T1115" s="278"/>
    </row>
    <row r="1116" spans="1:20" ht="51">
      <c r="A1116" s="192">
        <v>46</v>
      </c>
      <c r="B1116" s="68"/>
      <c r="C1116" s="214" t="s">
        <v>1380</v>
      </c>
      <c r="D1116" s="215">
        <v>44999</v>
      </c>
      <c r="E1116" s="192" t="s">
        <v>3278</v>
      </c>
      <c r="F1116" s="192" t="s">
        <v>3</v>
      </c>
      <c r="G1116" s="192">
        <v>2100015</v>
      </c>
      <c r="H1116" s="68"/>
      <c r="I1116" s="198" t="s">
        <v>4606</v>
      </c>
      <c r="J1116" s="68"/>
      <c r="K1116" s="68"/>
      <c r="L1116" s="68"/>
      <c r="M1116" s="68"/>
      <c r="N1116" s="364"/>
      <c r="O1116" s="364"/>
      <c r="P1116" s="216">
        <v>0</v>
      </c>
      <c r="Q1116" s="216">
        <v>30</v>
      </c>
      <c r="R1116" s="68" t="s">
        <v>638</v>
      </c>
      <c r="S1116" s="366"/>
      <c r="T1116" s="278"/>
    </row>
    <row r="1117" spans="1:20" ht="51">
      <c r="A1117" s="192">
        <v>46</v>
      </c>
      <c r="B1117" s="68"/>
      <c r="C1117" s="214" t="s">
        <v>1380</v>
      </c>
      <c r="D1117" s="215">
        <v>44999</v>
      </c>
      <c r="E1117" s="192" t="s">
        <v>3279</v>
      </c>
      <c r="F1117" s="192" t="s">
        <v>3</v>
      </c>
      <c r="G1117" s="192">
        <v>2100022</v>
      </c>
      <c r="H1117" s="68"/>
      <c r="I1117" s="198" t="s">
        <v>4607</v>
      </c>
      <c r="J1117" s="68"/>
      <c r="K1117" s="68"/>
      <c r="L1117" s="68"/>
      <c r="M1117" s="68"/>
      <c r="N1117" s="364"/>
      <c r="O1117" s="364"/>
      <c r="P1117" s="216">
        <v>0</v>
      </c>
      <c r="Q1117" s="216">
        <v>60</v>
      </c>
      <c r="R1117" s="68" t="s">
        <v>638</v>
      </c>
      <c r="S1117" s="366"/>
      <c r="T1117" s="278"/>
    </row>
    <row r="1118" spans="1:20" ht="51">
      <c r="A1118" s="192" t="s">
        <v>541</v>
      </c>
      <c r="B1118" s="68"/>
      <c r="C1118" s="214" t="s">
        <v>590</v>
      </c>
      <c r="D1118" s="215">
        <v>44999</v>
      </c>
      <c r="E1118" s="192" t="s">
        <v>3280</v>
      </c>
      <c r="F1118" s="192" t="s">
        <v>3</v>
      </c>
      <c r="G1118" s="192">
        <v>2100037</v>
      </c>
      <c r="H1118" s="68"/>
      <c r="I1118" s="198" t="s">
        <v>4608</v>
      </c>
      <c r="J1118" s="68"/>
      <c r="K1118" s="68"/>
      <c r="L1118" s="68"/>
      <c r="M1118" s="68"/>
      <c r="N1118" s="364"/>
      <c r="O1118" s="364"/>
      <c r="P1118" s="216">
        <v>0</v>
      </c>
      <c r="Q1118" s="216">
        <v>2589.23</v>
      </c>
      <c r="R1118" s="68" t="s">
        <v>638</v>
      </c>
      <c r="S1118" s="366"/>
      <c r="T1118" s="278"/>
    </row>
    <row r="1119" spans="1:20" ht="51">
      <c r="A1119" s="192">
        <v>46</v>
      </c>
      <c r="B1119" s="68"/>
      <c r="C1119" s="214" t="s">
        <v>1380</v>
      </c>
      <c r="D1119" s="215">
        <v>44999</v>
      </c>
      <c r="E1119" s="192" t="s">
        <v>3281</v>
      </c>
      <c r="F1119" s="192" t="s">
        <v>3</v>
      </c>
      <c r="G1119" s="192">
        <v>2100044</v>
      </c>
      <c r="H1119" s="68"/>
      <c r="I1119" s="198" t="s">
        <v>4609</v>
      </c>
      <c r="J1119" s="68"/>
      <c r="K1119" s="68"/>
      <c r="L1119" s="68"/>
      <c r="M1119" s="68"/>
      <c r="N1119" s="364"/>
      <c r="O1119" s="364"/>
      <c r="P1119" s="216">
        <v>0</v>
      </c>
      <c r="Q1119" s="216">
        <v>125</v>
      </c>
      <c r="R1119" s="68" t="s">
        <v>638</v>
      </c>
      <c r="S1119" s="366"/>
      <c r="T1119" s="278"/>
    </row>
    <row r="1120" spans="1:20" ht="51">
      <c r="A1120" s="192">
        <v>86</v>
      </c>
      <c r="B1120" s="68"/>
      <c r="C1120" s="214" t="s">
        <v>50</v>
      </c>
      <c r="D1120" s="215">
        <v>44999</v>
      </c>
      <c r="E1120" s="192" t="s">
        <v>3282</v>
      </c>
      <c r="F1120" s="192" t="s">
        <v>3</v>
      </c>
      <c r="G1120" s="192">
        <v>2100047</v>
      </c>
      <c r="H1120" s="68"/>
      <c r="I1120" s="198" t="s">
        <v>4610</v>
      </c>
      <c r="J1120" s="68"/>
      <c r="K1120" s="68"/>
      <c r="L1120" s="68"/>
      <c r="M1120" s="68"/>
      <c r="N1120" s="364"/>
      <c r="O1120" s="364"/>
      <c r="P1120" s="216">
        <v>0</v>
      </c>
      <c r="Q1120" s="216">
        <v>9003</v>
      </c>
      <c r="R1120" s="68" t="s">
        <v>638</v>
      </c>
      <c r="S1120" s="366"/>
      <c r="T1120" s="278"/>
    </row>
    <row r="1121" spans="1:20" ht="63.75">
      <c r="A1121" s="192">
        <v>206</v>
      </c>
      <c r="B1121" s="68"/>
      <c r="C1121" s="214" t="s">
        <v>87</v>
      </c>
      <c r="D1121" s="215">
        <v>44999</v>
      </c>
      <c r="E1121" s="192" t="s">
        <v>3283</v>
      </c>
      <c r="F1121" s="192" t="s">
        <v>3</v>
      </c>
      <c r="G1121" s="192">
        <v>2100050</v>
      </c>
      <c r="H1121" s="68"/>
      <c r="I1121" s="198" t="s">
        <v>4611</v>
      </c>
      <c r="J1121" s="68"/>
      <c r="K1121" s="68"/>
      <c r="L1121" s="68"/>
      <c r="M1121" s="68"/>
      <c r="N1121" s="364"/>
      <c r="O1121" s="364"/>
      <c r="P1121" s="216">
        <v>0</v>
      </c>
      <c r="Q1121" s="216">
        <v>52.45</v>
      </c>
      <c r="R1121" s="68" t="s">
        <v>638</v>
      </c>
      <c r="S1121" s="366"/>
      <c r="T1121" s="278"/>
    </row>
    <row r="1122" spans="1:20" ht="51">
      <c r="A1122" s="192">
        <v>41</v>
      </c>
      <c r="B1122" s="68"/>
      <c r="C1122" s="214" t="s">
        <v>44</v>
      </c>
      <c r="D1122" s="215">
        <v>44999</v>
      </c>
      <c r="E1122" s="192" t="s">
        <v>3284</v>
      </c>
      <c r="F1122" s="192" t="s">
        <v>3</v>
      </c>
      <c r="G1122" s="192">
        <v>2100051</v>
      </c>
      <c r="H1122" s="68"/>
      <c r="I1122" s="198" t="s">
        <v>4612</v>
      </c>
      <c r="J1122" s="68"/>
      <c r="K1122" s="68"/>
      <c r="L1122" s="68"/>
      <c r="M1122" s="68"/>
      <c r="N1122" s="364"/>
      <c r="O1122" s="364"/>
      <c r="P1122" s="216">
        <v>0</v>
      </c>
      <c r="Q1122" s="216">
        <v>155</v>
      </c>
      <c r="R1122" s="68" t="s">
        <v>638</v>
      </c>
      <c r="S1122" s="366"/>
      <c r="T1122" s="278"/>
    </row>
    <row r="1123" spans="1:20" ht="51">
      <c r="A1123" s="192">
        <v>591</v>
      </c>
      <c r="B1123" s="68"/>
      <c r="C1123" s="214" t="s">
        <v>674</v>
      </c>
      <c r="D1123" s="215">
        <v>44999</v>
      </c>
      <c r="E1123" s="192" t="s">
        <v>3285</v>
      </c>
      <c r="F1123" s="192" t="s">
        <v>3</v>
      </c>
      <c r="G1123" s="192">
        <v>2099882</v>
      </c>
      <c r="H1123" s="68"/>
      <c r="I1123" s="198" t="s">
        <v>4613</v>
      </c>
      <c r="J1123" s="68"/>
      <c r="K1123" s="68"/>
      <c r="L1123" s="68"/>
      <c r="M1123" s="68"/>
      <c r="N1123" s="364"/>
      <c r="O1123" s="364"/>
      <c r="P1123" s="216">
        <v>0</v>
      </c>
      <c r="Q1123" s="216">
        <v>400</v>
      </c>
      <c r="R1123" s="68" t="s">
        <v>638</v>
      </c>
      <c r="S1123" s="366"/>
      <c r="T1123" s="278"/>
    </row>
    <row r="1124" spans="1:20" ht="63.75">
      <c r="A1124" s="192">
        <v>591</v>
      </c>
      <c r="B1124" s="68"/>
      <c r="C1124" s="214" t="s">
        <v>674</v>
      </c>
      <c r="D1124" s="215">
        <v>44999</v>
      </c>
      <c r="E1124" s="192" t="s">
        <v>3286</v>
      </c>
      <c r="F1124" s="192" t="s">
        <v>3</v>
      </c>
      <c r="G1124" s="192">
        <v>2099883</v>
      </c>
      <c r="H1124" s="68"/>
      <c r="I1124" s="198" t="s">
        <v>4614</v>
      </c>
      <c r="J1124" s="68"/>
      <c r="K1124" s="68"/>
      <c r="L1124" s="68"/>
      <c r="M1124" s="68"/>
      <c r="N1124" s="364"/>
      <c r="O1124" s="364"/>
      <c r="P1124" s="216">
        <v>0</v>
      </c>
      <c r="Q1124" s="216">
        <v>4767.76</v>
      </c>
      <c r="R1124" s="68" t="s">
        <v>638</v>
      </c>
      <c r="S1124" s="366"/>
      <c r="T1124" s="278"/>
    </row>
    <row r="1125" spans="1:20" ht="51">
      <c r="A1125" s="192">
        <v>591</v>
      </c>
      <c r="B1125" s="68"/>
      <c r="C1125" s="214" t="s">
        <v>674</v>
      </c>
      <c r="D1125" s="215">
        <v>44999</v>
      </c>
      <c r="E1125" s="192" t="s">
        <v>3287</v>
      </c>
      <c r="F1125" s="192" t="s">
        <v>3</v>
      </c>
      <c r="G1125" s="192">
        <v>2099884</v>
      </c>
      <c r="H1125" s="68"/>
      <c r="I1125" s="198" t="s">
        <v>4615</v>
      </c>
      <c r="J1125" s="68"/>
      <c r="K1125" s="68"/>
      <c r="L1125" s="68"/>
      <c r="M1125" s="68"/>
      <c r="N1125" s="364"/>
      <c r="O1125" s="364"/>
      <c r="P1125" s="216">
        <v>0</v>
      </c>
      <c r="Q1125" s="216">
        <v>3432</v>
      </c>
      <c r="R1125" s="68" t="s">
        <v>638</v>
      </c>
      <c r="S1125" s="366"/>
      <c r="T1125" s="278"/>
    </row>
    <row r="1126" spans="1:20" ht="51">
      <c r="A1126" s="192">
        <v>591</v>
      </c>
      <c r="B1126" s="68"/>
      <c r="C1126" s="214" t="s">
        <v>674</v>
      </c>
      <c r="D1126" s="215">
        <v>44999</v>
      </c>
      <c r="E1126" s="192" t="s">
        <v>3288</v>
      </c>
      <c r="F1126" s="192" t="s">
        <v>3</v>
      </c>
      <c r="G1126" s="192">
        <v>2099885</v>
      </c>
      <c r="H1126" s="68"/>
      <c r="I1126" s="198" t="s">
        <v>4616</v>
      </c>
      <c r="J1126" s="68"/>
      <c r="K1126" s="68"/>
      <c r="L1126" s="68"/>
      <c r="M1126" s="68"/>
      <c r="N1126" s="364"/>
      <c r="O1126" s="364"/>
      <c r="P1126" s="216">
        <v>0</v>
      </c>
      <c r="Q1126" s="216">
        <v>7140.34</v>
      </c>
      <c r="R1126" s="68" t="s">
        <v>638</v>
      </c>
      <c r="S1126" s="366"/>
      <c r="T1126" s="278"/>
    </row>
    <row r="1127" spans="1:20" ht="51">
      <c r="A1127" s="192">
        <v>591</v>
      </c>
      <c r="B1127" s="68"/>
      <c r="C1127" s="214" t="s">
        <v>674</v>
      </c>
      <c r="D1127" s="215">
        <v>44999</v>
      </c>
      <c r="E1127" s="192" t="s">
        <v>3289</v>
      </c>
      <c r="F1127" s="192" t="s">
        <v>3</v>
      </c>
      <c r="G1127" s="192">
        <v>2099886</v>
      </c>
      <c r="H1127" s="68"/>
      <c r="I1127" s="198" t="s">
        <v>4617</v>
      </c>
      <c r="J1127" s="68"/>
      <c r="K1127" s="68"/>
      <c r="L1127" s="68"/>
      <c r="M1127" s="68"/>
      <c r="N1127" s="364"/>
      <c r="O1127" s="364"/>
      <c r="P1127" s="216">
        <v>0</v>
      </c>
      <c r="Q1127" s="216">
        <v>19700.02</v>
      </c>
      <c r="R1127" s="68" t="s">
        <v>638</v>
      </c>
      <c r="S1127" s="366"/>
      <c r="T1127" s="278"/>
    </row>
    <row r="1128" spans="1:20" ht="51">
      <c r="A1128" s="192">
        <v>591</v>
      </c>
      <c r="B1128" s="68"/>
      <c r="C1128" s="214" t="s">
        <v>674</v>
      </c>
      <c r="D1128" s="215">
        <v>44999</v>
      </c>
      <c r="E1128" s="192" t="s">
        <v>3290</v>
      </c>
      <c r="F1128" s="192" t="s">
        <v>3</v>
      </c>
      <c r="G1128" s="192">
        <v>2099887</v>
      </c>
      <c r="H1128" s="68"/>
      <c r="I1128" s="198" t="s">
        <v>4618</v>
      </c>
      <c r="J1128" s="68"/>
      <c r="K1128" s="68"/>
      <c r="L1128" s="68"/>
      <c r="M1128" s="68"/>
      <c r="N1128" s="364"/>
      <c r="O1128" s="364"/>
      <c r="P1128" s="216">
        <v>0</v>
      </c>
      <c r="Q1128" s="216">
        <v>6575</v>
      </c>
      <c r="R1128" s="68" t="s">
        <v>638</v>
      </c>
      <c r="S1128" s="366"/>
      <c r="T1128" s="278"/>
    </row>
    <row r="1129" spans="1:20" ht="51">
      <c r="A1129" s="192">
        <v>591</v>
      </c>
      <c r="B1129" s="68"/>
      <c r="C1129" s="214" t="s">
        <v>674</v>
      </c>
      <c r="D1129" s="215">
        <v>44999</v>
      </c>
      <c r="E1129" s="192" t="s">
        <v>3291</v>
      </c>
      <c r="F1129" s="192" t="s">
        <v>3</v>
      </c>
      <c r="G1129" s="192">
        <v>2099888</v>
      </c>
      <c r="H1129" s="68"/>
      <c r="I1129" s="198" t="s">
        <v>4619</v>
      </c>
      <c r="J1129" s="68"/>
      <c r="K1129" s="68"/>
      <c r="L1129" s="68"/>
      <c r="M1129" s="68"/>
      <c r="N1129" s="364"/>
      <c r="O1129" s="364"/>
      <c r="P1129" s="216">
        <v>0</v>
      </c>
      <c r="Q1129" s="216">
        <v>1198</v>
      </c>
      <c r="R1129" s="68" t="s">
        <v>638</v>
      </c>
      <c r="S1129" s="366"/>
      <c r="T1129" s="278"/>
    </row>
    <row r="1130" spans="1:20" ht="51">
      <c r="A1130" s="192">
        <v>417</v>
      </c>
      <c r="B1130" s="68"/>
      <c r="C1130" s="214" t="s">
        <v>147</v>
      </c>
      <c r="D1130" s="215">
        <v>44999</v>
      </c>
      <c r="E1130" s="192" t="s">
        <v>3292</v>
      </c>
      <c r="F1130" s="192" t="s">
        <v>3</v>
      </c>
      <c r="G1130" s="192">
        <v>2099924</v>
      </c>
      <c r="H1130" s="68"/>
      <c r="I1130" s="198" t="s">
        <v>4620</v>
      </c>
      <c r="J1130" s="68"/>
      <c r="K1130" s="68"/>
      <c r="L1130" s="68"/>
      <c r="M1130" s="68"/>
      <c r="N1130" s="364"/>
      <c r="O1130" s="364"/>
      <c r="P1130" s="216">
        <v>0</v>
      </c>
      <c r="Q1130" s="216">
        <v>3413.11</v>
      </c>
      <c r="R1130" s="68" t="s">
        <v>638</v>
      </c>
      <c r="S1130" s="366"/>
      <c r="T1130" s="278"/>
    </row>
    <row r="1131" spans="1:20" ht="51">
      <c r="A1131" s="192">
        <v>417</v>
      </c>
      <c r="B1131" s="68"/>
      <c r="C1131" s="214" t="s">
        <v>147</v>
      </c>
      <c r="D1131" s="215">
        <v>44999</v>
      </c>
      <c r="E1131" s="192" t="s">
        <v>3293</v>
      </c>
      <c r="F1131" s="192" t="s">
        <v>3</v>
      </c>
      <c r="G1131" s="192">
        <v>2099929</v>
      </c>
      <c r="H1131" s="68"/>
      <c r="I1131" s="198" t="s">
        <v>4621</v>
      </c>
      <c r="J1131" s="68"/>
      <c r="K1131" s="68"/>
      <c r="L1131" s="68"/>
      <c r="M1131" s="68"/>
      <c r="N1131" s="364"/>
      <c r="O1131" s="364"/>
      <c r="P1131" s="216">
        <v>0</v>
      </c>
      <c r="Q1131" s="216">
        <v>3413.11</v>
      </c>
      <c r="R1131" s="68" t="s">
        <v>638</v>
      </c>
      <c r="S1131" s="366"/>
      <c r="T1131" s="278"/>
    </row>
    <row r="1132" spans="1:20" ht="51">
      <c r="A1132" s="192">
        <v>417</v>
      </c>
      <c r="B1132" s="68"/>
      <c r="C1132" s="214" t="s">
        <v>147</v>
      </c>
      <c r="D1132" s="215">
        <v>44999</v>
      </c>
      <c r="E1132" s="192" t="s">
        <v>3294</v>
      </c>
      <c r="F1132" s="192" t="s">
        <v>3</v>
      </c>
      <c r="G1132" s="192">
        <v>2099931</v>
      </c>
      <c r="H1132" s="68"/>
      <c r="I1132" s="198" t="s">
        <v>4622</v>
      </c>
      <c r="J1132" s="68"/>
      <c r="K1132" s="68"/>
      <c r="L1132" s="68"/>
      <c r="M1132" s="68"/>
      <c r="N1132" s="364"/>
      <c r="O1132" s="364"/>
      <c r="P1132" s="216">
        <v>0</v>
      </c>
      <c r="Q1132" s="216">
        <v>2905.57</v>
      </c>
      <c r="R1132" s="68" t="s">
        <v>638</v>
      </c>
      <c r="S1132" s="366"/>
      <c r="T1132" s="278"/>
    </row>
    <row r="1133" spans="1:20" ht="51">
      <c r="A1133" s="192">
        <v>389</v>
      </c>
      <c r="B1133" s="68"/>
      <c r="C1133" s="214" t="s">
        <v>1426</v>
      </c>
      <c r="D1133" s="215">
        <v>44999</v>
      </c>
      <c r="E1133" s="192" t="s">
        <v>3295</v>
      </c>
      <c r="F1133" s="192" t="s">
        <v>3</v>
      </c>
      <c r="G1133" s="192">
        <v>2099937</v>
      </c>
      <c r="H1133" s="68"/>
      <c r="I1133" s="198" t="s">
        <v>4623</v>
      </c>
      <c r="J1133" s="68"/>
      <c r="K1133" s="68"/>
      <c r="L1133" s="68"/>
      <c r="M1133" s="68"/>
      <c r="N1133" s="364"/>
      <c r="O1133" s="364"/>
      <c r="P1133" s="216">
        <v>0</v>
      </c>
      <c r="Q1133" s="216">
        <v>220302.65</v>
      </c>
      <c r="R1133" s="68" t="s">
        <v>638</v>
      </c>
      <c r="S1133" s="366"/>
      <c r="T1133" s="278"/>
    </row>
    <row r="1134" spans="1:20" ht="51">
      <c r="A1134" s="192">
        <v>389</v>
      </c>
      <c r="B1134" s="68"/>
      <c r="C1134" s="214" t="s">
        <v>1426</v>
      </c>
      <c r="D1134" s="215">
        <v>44999</v>
      </c>
      <c r="E1134" s="192" t="s">
        <v>3296</v>
      </c>
      <c r="F1134" s="192" t="s">
        <v>3</v>
      </c>
      <c r="G1134" s="192">
        <v>2099939</v>
      </c>
      <c r="H1134" s="68"/>
      <c r="I1134" s="198" t="s">
        <v>4624</v>
      </c>
      <c r="J1134" s="68"/>
      <c r="K1134" s="68"/>
      <c r="L1134" s="68"/>
      <c r="M1134" s="68"/>
      <c r="N1134" s="364"/>
      <c r="O1134" s="364"/>
      <c r="P1134" s="216">
        <v>0</v>
      </c>
      <c r="Q1134" s="216">
        <v>6774.93</v>
      </c>
      <c r="R1134" s="68" t="s">
        <v>638</v>
      </c>
      <c r="S1134" s="366"/>
      <c r="T1134" s="278"/>
    </row>
    <row r="1135" spans="1:20" ht="51">
      <c r="A1135" s="192">
        <v>389</v>
      </c>
      <c r="B1135" s="68"/>
      <c r="C1135" s="214" t="s">
        <v>1426</v>
      </c>
      <c r="D1135" s="215">
        <v>44999</v>
      </c>
      <c r="E1135" s="192" t="s">
        <v>3297</v>
      </c>
      <c r="F1135" s="192" t="s">
        <v>3</v>
      </c>
      <c r="G1135" s="192">
        <v>2099941</v>
      </c>
      <c r="H1135" s="68"/>
      <c r="I1135" s="198" t="s">
        <v>4625</v>
      </c>
      <c r="J1135" s="68"/>
      <c r="K1135" s="68"/>
      <c r="L1135" s="68"/>
      <c r="M1135" s="68"/>
      <c r="N1135" s="364"/>
      <c r="O1135" s="364"/>
      <c r="P1135" s="216">
        <v>0</v>
      </c>
      <c r="Q1135" s="216">
        <v>20742.29</v>
      </c>
      <c r="R1135" s="68" t="s">
        <v>638</v>
      </c>
      <c r="S1135" s="366"/>
      <c r="T1135" s="278"/>
    </row>
    <row r="1136" spans="1:20" ht="51">
      <c r="A1136" s="192">
        <v>389</v>
      </c>
      <c r="B1136" s="68"/>
      <c r="C1136" s="214" t="s">
        <v>1426</v>
      </c>
      <c r="D1136" s="215">
        <v>44999</v>
      </c>
      <c r="E1136" s="192" t="s">
        <v>3298</v>
      </c>
      <c r="F1136" s="192" t="s">
        <v>3</v>
      </c>
      <c r="G1136" s="192">
        <v>2099942</v>
      </c>
      <c r="H1136" s="68"/>
      <c r="I1136" s="198" t="s">
        <v>4626</v>
      </c>
      <c r="J1136" s="68"/>
      <c r="K1136" s="68"/>
      <c r="L1136" s="68"/>
      <c r="M1136" s="68"/>
      <c r="N1136" s="364"/>
      <c r="O1136" s="364"/>
      <c r="P1136" s="216">
        <v>0</v>
      </c>
      <c r="Q1136" s="216">
        <v>23743.09</v>
      </c>
      <c r="R1136" s="68" t="s">
        <v>638</v>
      </c>
      <c r="S1136" s="366"/>
      <c r="T1136" s="278"/>
    </row>
    <row r="1137" spans="1:20" ht="51">
      <c r="A1137" s="192">
        <v>254</v>
      </c>
      <c r="B1137" s="68"/>
      <c r="C1137" s="214" t="s">
        <v>105</v>
      </c>
      <c r="D1137" s="215">
        <v>44999</v>
      </c>
      <c r="E1137" s="192" t="s">
        <v>3299</v>
      </c>
      <c r="F1137" s="192" t="s">
        <v>3</v>
      </c>
      <c r="G1137" s="192">
        <v>2099948</v>
      </c>
      <c r="H1137" s="68"/>
      <c r="I1137" s="198" t="s">
        <v>4627</v>
      </c>
      <c r="J1137" s="68"/>
      <c r="K1137" s="68"/>
      <c r="L1137" s="68"/>
      <c r="M1137" s="68"/>
      <c r="N1137" s="364"/>
      <c r="O1137" s="364"/>
      <c r="P1137" s="216">
        <v>0</v>
      </c>
      <c r="Q1137" s="216">
        <v>46429</v>
      </c>
      <c r="R1137" s="68" t="s">
        <v>638</v>
      </c>
      <c r="S1137" s="366"/>
      <c r="T1137" s="278"/>
    </row>
    <row r="1138" spans="1:20" ht="51">
      <c r="A1138" s="192">
        <v>254</v>
      </c>
      <c r="B1138" s="68"/>
      <c r="C1138" s="214" t="s">
        <v>105</v>
      </c>
      <c r="D1138" s="215">
        <v>44999</v>
      </c>
      <c r="E1138" s="192" t="s">
        <v>3300</v>
      </c>
      <c r="F1138" s="192" t="s">
        <v>3</v>
      </c>
      <c r="G1138" s="192">
        <v>2099952</v>
      </c>
      <c r="H1138" s="68"/>
      <c r="I1138" s="198" t="s">
        <v>4628</v>
      </c>
      <c r="J1138" s="68"/>
      <c r="K1138" s="68"/>
      <c r="L1138" s="68"/>
      <c r="M1138" s="68"/>
      <c r="N1138" s="364"/>
      <c r="O1138" s="364"/>
      <c r="P1138" s="216">
        <v>0</v>
      </c>
      <c r="Q1138" s="216">
        <v>147229</v>
      </c>
      <c r="R1138" s="68" t="s">
        <v>638</v>
      </c>
      <c r="S1138" s="366"/>
      <c r="T1138" s="278"/>
    </row>
    <row r="1139" spans="1:20" ht="51">
      <c r="A1139" s="192">
        <v>254</v>
      </c>
      <c r="B1139" s="68"/>
      <c r="C1139" s="214" t="s">
        <v>105</v>
      </c>
      <c r="D1139" s="215">
        <v>44999</v>
      </c>
      <c r="E1139" s="192" t="s">
        <v>3301</v>
      </c>
      <c r="F1139" s="192" t="s">
        <v>3</v>
      </c>
      <c r="G1139" s="192">
        <v>2099954</v>
      </c>
      <c r="H1139" s="68"/>
      <c r="I1139" s="198" t="s">
        <v>4629</v>
      </c>
      <c r="J1139" s="68"/>
      <c r="K1139" s="68"/>
      <c r="L1139" s="68"/>
      <c r="M1139" s="68"/>
      <c r="N1139" s="364"/>
      <c r="O1139" s="364"/>
      <c r="P1139" s="216">
        <v>0</v>
      </c>
      <c r="Q1139" s="216">
        <v>312503</v>
      </c>
      <c r="R1139" s="68" t="s">
        <v>638</v>
      </c>
      <c r="S1139" s="366"/>
      <c r="T1139" s="278"/>
    </row>
    <row r="1140" spans="1:20" ht="51">
      <c r="A1140" s="192">
        <v>254</v>
      </c>
      <c r="B1140" s="68"/>
      <c r="C1140" s="214" t="s">
        <v>105</v>
      </c>
      <c r="D1140" s="215">
        <v>44999</v>
      </c>
      <c r="E1140" s="192" t="s">
        <v>3302</v>
      </c>
      <c r="F1140" s="192" t="s">
        <v>3</v>
      </c>
      <c r="G1140" s="192">
        <v>2099956</v>
      </c>
      <c r="H1140" s="68"/>
      <c r="I1140" s="198" t="s">
        <v>4630</v>
      </c>
      <c r="J1140" s="68"/>
      <c r="K1140" s="68"/>
      <c r="L1140" s="68"/>
      <c r="M1140" s="68"/>
      <c r="N1140" s="364"/>
      <c r="O1140" s="364"/>
      <c r="P1140" s="216">
        <v>0</v>
      </c>
      <c r="Q1140" s="216">
        <v>141802</v>
      </c>
      <c r="R1140" s="68" t="s">
        <v>638</v>
      </c>
      <c r="S1140" s="366"/>
      <c r="T1140" s="278"/>
    </row>
    <row r="1141" spans="1:20" ht="51">
      <c r="A1141" s="192">
        <v>254</v>
      </c>
      <c r="B1141" s="68"/>
      <c r="C1141" s="214" t="s">
        <v>105</v>
      </c>
      <c r="D1141" s="215">
        <v>44999</v>
      </c>
      <c r="E1141" s="192" t="s">
        <v>3303</v>
      </c>
      <c r="F1141" s="192" t="s">
        <v>3</v>
      </c>
      <c r="G1141" s="192">
        <v>2099957</v>
      </c>
      <c r="H1141" s="68"/>
      <c r="I1141" s="198" t="s">
        <v>4631</v>
      </c>
      <c r="J1141" s="68"/>
      <c r="K1141" s="68"/>
      <c r="L1141" s="68"/>
      <c r="M1141" s="68"/>
      <c r="N1141" s="364"/>
      <c r="O1141" s="364"/>
      <c r="P1141" s="216">
        <v>0</v>
      </c>
      <c r="Q1141" s="216">
        <v>337353</v>
      </c>
      <c r="R1141" s="68" t="s">
        <v>638</v>
      </c>
      <c r="S1141" s="366"/>
      <c r="T1141" s="278"/>
    </row>
    <row r="1142" spans="1:20" ht="51">
      <c r="A1142" s="192">
        <v>254</v>
      </c>
      <c r="B1142" s="68"/>
      <c r="C1142" s="214" t="s">
        <v>105</v>
      </c>
      <c r="D1142" s="215">
        <v>44999</v>
      </c>
      <c r="E1142" s="192" t="s">
        <v>3304</v>
      </c>
      <c r="F1142" s="192" t="s">
        <v>3</v>
      </c>
      <c r="G1142" s="192">
        <v>2099960</v>
      </c>
      <c r="H1142" s="68"/>
      <c r="I1142" s="198" t="s">
        <v>4632</v>
      </c>
      <c r="J1142" s="68"/>
      <c r="K1142" s="68"/>
      <c r="L1142" s="68"/>
      <c r="M1142" s="68"/>
      <c r="N1142" s="364"/>
      <c r="O1142" s="364"/>
      <c r="P1142" s="216">
        <v>0</v>
      </c>
      <c r="Q1142" s="216">
        <v>190960</v>
      </c>
      <c r="R1142" s="68" t="s">
        <v>638</v>
      </c>
      <c r="S1142" s="366"/>
      <c r="T1142" s="278"/>
    </row>
    <row r="1143" spans="1:20" ht="51">
      <c r="A1143" s="192">
        <v>254</v>
      </c>
      <c r="B1143" s="68"/>
      <c r="C1143" s="214" t="s">
        <v>105</v>
      </c>
      <c r="D1143" s="215">
        <v>44999</v>
      </c>
      <c r="E1143" s="192" t="s">
        <v>3305</v>
      </c>
      <c r="F1143" s="192" t="s">
        <v>3</v>
      </c>
      <c r="G1143" s="192">
        <v>2099961</v>
      </c>
      <c r="H1143" s="68"/>
      <c r="I1143" s="198" t="s">
        <v>4633</v>
      </c>
      <c r="J1143" s="68"/>
      <c r="K1143" s="68"/>
      <c r="L1143" s="68"/>
      <c r="M1143" s="68"/>
      <c r="N1143" s="364"/>
      <c r="O1143" s="364"/>
      <c r="P1143" s="216">
        <v>0</v>
      </c>
      <c r="Q1143" s="216">
        <v>80275</v>
      </c>
      <c r="R1143" s="68" t="s">
        <v>638</v>
      </c>
      <c r="S1143" s="366"/>
      <c r="T1143" s="278"/>
    </row>
    <row r="1144" spans="1:20" ht="51">
      <c r="A1144" s="192">
        <v>585</v>
      </c>
      <c r="B1144" s="68"/>
      <c r="C1144" s="214" t="s">
        <v>171</v>
      </c>
      <c r="D1144" s="215">
        <v>44999</v>
      </c>
      <c r="E1144" s="192" t="s">
        <v>3306</v>
      </c>
      <c r="F1144" s="192" t="s">
        <v>3</v>
      </c>
      <c r="G1144" s="192">
        <v>2099969</v>
      </c>
      <c r="H1144" s="68"/>
      <c r="I1144" s="198" t="s">
        <v>4634</v>
      </c>
      <c r="J1144" s="68"/>
      <c r="K1144" s="68"/>
      <c r="L1144" s="68"/>
      <c r="M1144" s="68"/>
      <c r="N1144" s="364"/>
      <c r="O1144" s="364"/>
      <c r="P1144" s="216">
        <v>0</v>
      </c>
      <c r="Q1144" s="216">
        <v>47.5</v>
      </c>
      <c r="R1144" s="68" t="s">
        <v>638</v>
      </c>
      <c r="S1144" s="366"/>
      <c r="T1144" s="278"/>
    </row>
    <row r="1145" spans="1:20" ht="63.75">
      <c r="A1145" s="192">
        <v>597</v>
      </c>
      <c r="B1145" s="68"/>
      <c r="C1145" s="214" t="s">
        <v>677</v>
      </c>
      <c r="D1145" s="215">
        <v>44999</v>
      </c>
      <c r="E1145" s="192" t="s">
        <v>3307</v>
      </c>
      <c r="F1145" s="192" t="s">
        <v>3</v>
      </c>
      <c r="G1145" s="192">
        <v>2099990</v>
      </c>
      <c r="H1145" s="68"/>
      <c r="I1145" s="198" t="s">
        <v>4635</v>
      </c>
      <c r="J1145" s="68"/>
      <c r="K1145" s="68"/>
      <c r="L1145" s="68"/>
      <c r="M1145" s="68"/>
      <c r="N1145" s="364"/>
      <c r="O1145" s="364"/>
      <c r="P1145" s="216">
        <v>0</v>
      </c>
      <c r="Q1145" s="216">
        <v>0.1</v>
      </c>
      <c r="R1145" s="68" t="s">
        <v>1488</v>
      </c>
      <c r="S1145" s="366"/>
      <c r="T1145" s="278"/>
    </row>
    <row r="1146" spans="1:20" ht="51">
      <c r="A1146" s="192">
        <v>46</v>
      </c>
      <c r="B1146" s="68"/>
      <c r="C1146" s="214" t="s">
        <v>1380</v>
      </c>
      <c r="D1146" s="215">
        <v>45000</v>
      </c>
      <c r="E1146" s="192" t="s">
        <v>3308</v>
      </c>
      <c r="F1146" s="192" t="s">
        <v>3</v>
      </c>
      <c r="G1146" s="192">
        <v>2100192</v>
      </c>
      <c r="H1146" s="68"/>
      <c r="I1146" s="198" t="s">
        <v>4636</v>
      </c>
      <c r="J1146" s="68"/>
      <c r="K1146" s="68"/>
      <c r="L1146" s="68"/>
      <c r="M1146" s="68"/>
      <c r="N1146" s="364"/>
      <c r="O1146" s="364"/>
      <c r="P1146" s="216">
        <v>0</v>
      </c>
      <c r="Q1146" s="216">
        <v>1006.67</v>
      </c>
      <c r="R1146" s="68" t="s">
        <v>638</v>
      </c>
      <c r="S1146" s="366"/>
      <c r="T1146" s="278"/>
    </row>
    <row r="1147" spans="1:20" ht="51">
      <c r="A1147" s="192" t="s">
        <v>541</v>
      </c>
      <c r="B1147" s="68"/>
      <c r="C1147" s="214" t="s">
        <v>590</v>
      </c>
      <c r="D1147" s="215">
        <v>45000</v>
      </c>
      <c r="E1147" s="192" t="s">
        <v>3309</v>
      </c>
      <c r="F1147" s="192" t="s">
        <v>3</v>
      </c>
      <c r="G1147" s="192">
        <v>2100197</v>
      </c>
      <c r="H1147" s="68"/>
      <c r="I1147" s="198" t="s">
        <v>4637</v>
      </c>
      <c r="J1147" s="68"/>
      <c r="K1147" s="68"/>
      <c r="L1147" s="68"/>
      <c r="M1147" s="68"/>
      <c r="N1147" s="364"/>
      <c r="O1147" s="364"/>
      <c r="P1147" s="216">
        <v>0</v>
      </c>
      <c r="Q1147" s="216">
        <v>81310.38</v>
      </c>
      <c r="R1147" s="68" t="s">
        <v>638</v>
      </c>
      <c r="S1147" s="366"/>
      <c r="T1147" s="278"/>
    </row>
    <row r="1148" spans="1:20" ht="63.75">
      <c r="A1148" s="192">
        <v>86</v>
      </c>
      <c r="B1148" s="68"/>
      <c r="C1148" s="214" t="s">
        <v>50</v>
      </c>
      <c r="D1148" s="215">
        <v>45000</v>
      </c>
      <c r="E1148" s="192" t="s">
        <v>3310</v>
      </c>
      <c r="F1148" s="192" t="s">
        <v>3</v>
      </c>
      <c r="G1148" s="192">
        <v>2100203</v>
      </c>
      <c r="H1148" s="68"/>
      <c r="I1148" s="198" t="s">
        <v>4638</v>
      </c>
      <c r="J1148" s="68"/>
      <c r="K1148" s="68"/>
      <c r="L1148" s="68"/>
      <c r="M1148" s="68"/>
      <c r="N1148" s="364"/>
      <c r="O1148" s="364"/>
      <c r="P1148" s="216">
        <v>0</v>
      </c>
      <c r="Q1148" s="216">
        <v>1484</v>
      </c>
      <c r="R1148" s="68" t="s">
        <v>638</v>
      </c>
      <c r="S1148" s="366"/>
      <c r="T1148" s="278"/>
    </row>
    <row r="1149" spans="1:20" ht="51">
      <c r="A1149" s="192">
        <v>15</v>
      </c>
      <c r="B1149" s="68"/>
      <c r="C1149" s="214" t="s">
        <v>39</v>
      </c>
      <c r="D1149" s="215">
        <v>45000</v>
      </c>
      <c r="E1149" s="192" t="s">
        <v>3311</v>
      </c>
      <c r="F1149" s="192" t="s">
        <v>3</v>
      </c>
      <c r="G1149" s="192">
        <v>2100204</v>
      </c>
      <c r="H1149" s="68"/>
      <c r="I1149" s="198" t="s">
        <v>4639</v>
      </c>
      <c r="J1149" s="68"/>
      <c r="K1149" s="68"/>
      <c r="L1149" s="68"/>
      <c r="M1149" s="68"/>
      <c r="N1149" s="364"/>
      <c r="O1149" s="364"/>
      <c r="P1149" s="216">
        <v>0</v>
      </c>
      <c r="Q1149" s="216">
        <v>1287.98</v>
      </c>
      <c r="R1149" s="68" t="s">
        <v>638</v>
      </c>
      <c r="S1149" s="366"/>
      <c r="T1149" s="278"/>
    </row>
    <row r="1150" spans="1:20" ht="63.75">
      <c r="A1150" s="192">
        <v>599</v>
      </c>
      <c r="B1150" s="68"/>
      <c r="C1150" s="214" t="s">
        <v>1249</v>
      </c>
      <c r="D1150" s="215">
        <v>45000</v>
      </c>
      <c r="E1150" s="192" t="s">
        <v>3312</v>
      </c>
      <c r="F1150" s="192" t="s">
        <v>3</v>
      </c>
      <c r="G1150" s="192">
        <v>2100205</v>
      </c>
      <c r="H1150" s="68"/>
      <c r="I1150" s="198" t="s">
        <v>4640</v>
      </c>
      <c r="J1150" s="68"/>
      <c r="K1150" s="68"/>
      <c r="L1150" s="68"/>
      <c r="M1150" s="68"/>
      <c r="N1150" s="364"/>
      <c r="O1150" s="364"/>
      <c r="P1150" s="216">
        <v>0</v>
      </c>
      <c r="Q1150" s="216">
        <v>41.42</v>
      </c>
      <c r="R1150" s="68" t="s">
        <v>638</v>
      </c>
      <c r="S1150" s="366"/>
      <c r="T1150" s="278"/>
    </row>
    <row r="1151" spans="1:20" ht="51">
      <c r="A1151" s="192">
        <v>291</v>
      </c>
      <c r="B1151" s="68"/>
      <c r="C1151" s="214" t="s">
        <v>119</v>
      </c>
      <c r="D1151" s="215">
        <v>45000</v>
      </c>
      <c r="E1151" s="192" t="s">
        <v>3313</v>
      </c>
      <c r="F1151" s="192" t="s">
        <v>3</v>
      </c>
      <c r="G1151" s="192">
        <v>2100206</v>
      </c>
      <c r="H1151" s="68"/>
      <c r="I1151" s="198" t="s">
        <v>4641</v>
      </c>
      <c r="J1151" s="68"/>
      <c r="K1151" s="68"/>
      <c r="L1151" s="68"/>
      <c r="M1151" s="68"/>
      <c r="N1151" s="364"/>
      <c r="O1151" s="364"/>
      <c r="P1151" s="216">
        <v>0</v>
      </c>
      <c r="Q1151" s="216">
        <v>336</v>
      </c>
      <c r="R1151" s="68" t="s">
        <v>638</v>
      </c>
      <c r="S1151" s="366"/>
      <c r="T1151" s="278"/>
    </row>
    <row r="1152" spans="1:20" ht="51">
      <c r="A1152" s="192" t="s">
        <v>541</v>
      </c>
      <c r="B1152" s="68"/>
      <c r="C1152" s="214" t="s">
        <v>590</v>
      </c>
      <c r="D1152" s="215">
        <v>45000</v>
      </c>
      <c r="E1152" s="192" t="s">
        <v>3314</v>
      </c>
      <c r="F1152" s="192" t="s">
        <v>3</v>
      </c>
      <c r="G1152" s="192">
        <v>2100208</v>
      </c>
      <c r="H1152" s="68"/>
      <c r="I1152" s="198" t="s">
        <v>4642</v>
      </c>
      <c r="J1152" s="68"/>
      <c r="K1152" s="68"/>
      <c r="L1152" s="68"/>
      <c r="M1152" s="68"/>
      <c r="N1152" s="364"/>
      <c r="O1152" s="364"/>
      <c r="P1152" s="216">
        <v>0</v>
      </c>
      <c r="Q1152" s="216">
        <v>3558.21</v>
      </c>
      <c r="R1152" s="68" t="s">
        <v>638</v>
      </c>
      <c r="S1152" s="366"/>
      <c r="T1152" s="278"/>
    </row>
    <row r="1153" spans="1:20" ht="51">
      <c r="A1153" s="192" t="s">
        <v>541</v>
      </c>
      <c r="B1153" s="68"/>
      <c r="C1153" s="214" t="s">
        <v>590</v>
      </c>
      <c r="D1153" s="215">
        <v>45000</v>
      </c>
      <c r="E1153" s="192" t="s">
        <v>3315</v>
      </c>
      <c r="F1153" s="192" t="s">
        <v>3</v>
      </c>
      <c r="G1153" s="192">
        <v>2100209</v>
      </c>
      <c r="H1153" s="68"/>
      <c r="I1153" s="198" t="s">
        <v>4643</v>
      </c>
      <c r="J1153" s="68"/>
      <c r="K1153" s="68"/>
      <c r="L1153" s="68"/>
      <c r="M1153" s="68"/>
      <c r="N1153" s="364"/>
      <c r="O1153" s="364"/>
      <c r="P1153" s="216">
        <v>0</v>
      </c>
      <c r="Q1153" s="216">
        <v>3558.21</v>
      </c>
      <c r="R1153" s="68" t="s">
        <v>638</v>
      </c>
      <c r="S1153" s="366"/>
      <c r="T1153" s="278"/>
    </row>
    <row r="1154" spans="1:20" ht="51">
      <c r="A1154" s="192" t="s">
        <v>541</v>
      </c>
      <c r="B1154" s="68"/>
      <c r="C1154" s="214" t="s">
        <v>590</v>
      </c>
      <c r="D1154" s="215">
        <v>45000</v>
      </c>
      <c r="E1154" s="192" t="s">
        <v>3316</v>
      </c>
      <c r="F1154" s="192" t="s">
        <v>3</v>
      </c>
      <c r="G1154" s="192">
        <v>2100211</v>
      </c>
      <c r="H1154" s="68"/>
      <c r="I1154" s="198" t="s">
        <v>4644</v>
      </c>
      <c r="J1154" s="68"/>
      <c r="K1154" s="68"/>
      <c r="L1154" s="68"/>
      <c r="M1154" s="68"/>
      <c r="N1154" s="364"/>
      <c r="O1154" s="364"/>
      <c r="P1154" s="216">
        <v>0</v>
      </c>
      <c r="Q1154" s="216">
        <v>3558.21</v>
      </c>
      <c r="R1154" s="68" t="s">
        <v>638</v>
      </c>
      <c r="S1154" s="366"/>
      <c r="T1154" s="278"/>
    </row>
    <row r="1155" spans="1:20" ht="38.25">
      <c r="A1155" s="192">
        <v>46</v>
      </c>
      <c r="B1155" s="68"/>
      <c r="C1155" s="214" t="s">
        <v>1380</v>
      </c>
      <c r="D1155" s="215">
        <v>45000</v>
      </c>
      <c r="E1155" s="192" t="s">
        <v>3317</v>
      </c>
      <c r="F1155" s="192" t="s">
        <v>3</v>
      </c>
      <c r="G1155" s="192">
        <v>2100212</v>
      </c>
      <c r="H1155" s="68"/>
      <c r="I1155" s="198" t="s">
        <v>4645</v>
      </c>
      <c r="J1155" s="68"/>
      <c r="K1155" s="68"/>
      <c r="L1155" s="68"/>
      <c r="M1155" s="68"/>
      <c r="N1155" s="364"/>
      <c r="O1155" s="364"/>
      <c r="P1155" s="216">
        <v>0</v>
      </c>
      <c r="Q1155" s="216">
        <v>181.1</v>
      </c>
      <c r="R1155" s="68" t="s">
        <v>638</v>
      </c>
      <c r="S1155" s="366"/>
      <c r="T1155" s="278"/>
    </row>
    <row r="1156" spans="1:20" ht="51">
      <c r="A1156" s="192" t="s">
        <v>541</v>
      </c>
      <c r="B1156" s="68"/>
      <c r="C1156" s="214" t="s">
        <v>590</v>
      </c>
      <c r="D1156" s="215">
        <v>45000</v>
      </c>
      <c r="E1156" s="192" t="s">
        <v>3318</v>
      </c>
      <c r="F1156" s="192" t="s">
        <v>3</v>
      </c>
      <c r="G1156" s="192">
        <v>2100213</v>
      </c>
      <c r="H1156" s="68"/>
      <c r="I1156" s="198" t="s">
        <v>4646</v>
      </c>
      <c r="J1156" s="68"/>
      <c r="K1156" s="68"/>
      <c r="L1156" s="68"/>
      <c r="M1156" s="68"/>
      <c r="N1156" s="364"/>
      <c r="O1156" s="364"/>
      <c r="P1156" s="216">
        <v>0</v>
      </c>
      <c r="Q1156" s="216">
        <v>3558.21</v>
      </c>
      <c r="R1156" s="68" t="s">
        <v>638</v>
      </c>
      <c r="S1156" s="366"/>
      <c r="T1156" s="278"/>
    </row>
    <row r="1157" spans="1:20" ht="63.75">
      <c r="A1157" s="192">
        <v>46</v>
      </c>
      <c r="B1157" s="68"/>
      <c r="C1157" s="214" t="s">
        <v>1380</v>
      </c>
      <c r="D1157" s="215">
        <v>45000</v>
      </c>
      <c r="E1157" s="192" t="s">
        <v>3319</v>
      </c>
      <c r="F1157" s="192" t="s">
        <v>3</v>
      </c>
      <c r="G1157" s="192">
        <v>2100214</v>
      </c>
      <c r="H1157" s="68"/>
      <c r="I1157" s="198" t="s">
        <v>4647</v>
      </c>
      <c r="J1157" s="68"/>
      <c r="K1157" s="68"/>
      <c r="L1157" s="68"/>
      <c r="M1157" s="68"/>
      <c r="N1157" s="364"/>
      <c r="O1157" s="364"/>
      <c r="P1157" s="216">
        <v>0</v>
      </c>
      <c r="Q1157" s="216">
        <v>2500</v>
      </c>
      <c r="R1157" s="68" t="s">
        <v>638</v>
      </c>
      <c r="S1157" s="366"/>
      <c r="T1157" s="278"/>
    </row>
    <row r="1158" spans="1:20" ht="51">
      <c r="A1158" s="192">
        <v>342</v>
      </c>
      <c r="B1158" s="68"/>
      <c r="C1158" s="214" t="s">
        <v>137</v>
      </c>
      <c r="D1158" s="215">
        <v>45000</v>
      </c>
      <c r="E1158" s="192" t="s">
        <v>3320</v>
      </c>
      <c r="F1158" s="192" t="s">
        <v>3</v>
      </c>
      <c r="G1158" s="192">
        <v>2100216</v>
      </c>
      <c r="H1158" s="68"/>
      <c r="I1158" s="198" t="s">
        <v>4648</v>
      </c>
      <c r="J1158" s="68"/>
      <c r="K1158" s="68"/>
      <c r="L1158" s="68"/>
      <c r="M1158" s="68"/>
      <c r="N1158" s="364"/>
      <c r="O1158" s="364"/>
      <c r="P1158" s="216">
        <v>0</v>
      </c>
      <c r="Q1158" s="216">
        <v>4327.84</v>
      </c>
      <c r="R1158" s="68" t="s">
        <v>638</v>
      </c>
      <c r="S1158" s="366"/>
      <c r="T1158" s="278"/>
    </row>
    <row r="1159" spans="1:20" ht="51">
      <c r="A1159" s="192">
        <v>342</v>
      </c>
      <c r="B1159" s="68"/>
      <c r="C1159" s="214" t="s">
        <v>137</v>
      </c>
      <c r="D1159" s="215">
        <v>45000</v>
      </c>
      <c r="E1159" s="192" t="s">
        <v>3321</v>
      </c>
      <c r="F1159" s="192" t="s">
        <v>3</v>
      </c>
      <c r="G1159" s="192">
        <v>2100218</v>
      </c>
      <c r="H1159" s="68"/>
      <c r="I1159" s="198" t="s">
        <v>4649</v>
      </c>
      <c r="J1159" s="68"/>
      <c r="K1159" s="68"/>
      <c r="L1159" s="68"/>
      <c r="M1159" s="68"/>
      <c r="N1159" s="364"/>
      <c r="O1159" s="364"/>
      <c r="P1159" s="216">
        <v>0</v>
      </c>
      <c r="Q1159" s="216">
        <v>2452.44</v>
      </c>
      <c r="R1159" s="68" t="s">
        <v>638</v>
      </c>
      <c r="S1159" s="366"/>
      <c r="T1159" s="278"/>
    </row>
    <row r="1160" spans="1:20" ht="51">
      <c r="A1160" s="192">
        <v>41</v>
      </c>
      <c r="B1160" s="68"/>
      <c r="C1160" s="214" t="s">
        <v>44</v>
      </c>
      <c r="D1160" s="215">
        <v>45000</v>
      </c>
      <c r="E1160" s="192" t="s">
        <v>3322</v>
      </c>
      <c r="F1160" s="192" t="s">
        <v>3</v>
      </c>
      <c r="G1160" s="192">
        <v>2100228</v>
      </c>
      <c r="H1160" s="68"/>
      <c r="I1160" s="198" t="s">
        <v>4650</v>
      </c>
      <c r="J1160" s="68"/>
      <c r="K1160" s="68"/>
      <c r="L1160" s="68"/>
      <c r="M1160" s="68"/>
      <c r="N1160" s="364"/>
      <c r="O1160" s="364"/>
      <c r="P1160" s="216">
        <v>0</v>
      </c>
      <c r="Q1160" s="216">
        <v>70</v>
      </c>
      <c r="R1160" s="68" t="s">
        <v>638</v>
      </c>
      <c r="S1160" s="366"/>
      <c r="T1160" s="278"/>
    </row>
    <row r="1161" spans="1:20" ht="63.75">
      <c r="A1161" s="192">
        <v>46</v>
      </c>
      <c r="B1161" s="68"/>
      <c r="C1161" s="214" t="s">
        <v>1380</v>
      </c>
      <c r="D1161" s="215">
        <v>45000</v>
      </c>
      <c r="E1161" s="192" t="s">
        <v>3323</v>
      </c>
      <c r="F1161" s="192" t="s">
        <v>3</v>
      </c>
      <c r="G1161" s="192">
        <v>2100232</v>
      </c>
      <c r="H1161" s="68"/>
      <c r="I1161" s="198" t="s">
        <v>4651</v>
      </c>
      <c r="J1161" s="68"/>
      <c r="K1161" s="68"/>
      <c r="L1161" s="68"/>
      <c r="M1161" s="68"/>
      <c r="N1161" s="364"/>
      <c r="O1161" s="364"/>
      <c r="P1161" s="216">
        <v>0</v>
      </c>
      <c r="Q1161" s="216">
        <v>10.4</v>
      </c>
      <c r="R1161" s="68" t="s">
        <v>638</v>
      </c>
      <c r="S1161" s="366"/>
      <c r="T1161" s="278"/>
    </row>
    <row r="1162" spans="1:20" ht="38.25">
      <c r="A1162" s="192">
        <v>10</v>
      </c>
      <c r="B1162" s="68"/>
      <c r="C1162" s="214" t="s">
        <v>38</v>
      </c>
      <c r="D1162" s="215">
        <v>45000</v>
      </c>
      <c r="E1162" s="192" t="s">
        <v>3324</v>
      </c>
      <c r="F1162" s="192" t="s">
        <v>3</v>
      </c>
      <c r="G1162" s="192">
        <v>2100233</v>
      </c>
      <c r="H1162" s="68"/>
      <c r="I1162" s="198" t="s">
        <v>4652</v>
      </c>
      <c r="J1162" s="68"/>
      <c r="K1162" s="68"/>
      <c r="L1162" s="68"/>
      <c r="M1162" s="68"/>
      <c r="N1162" s="364"/>
      <c r="O1162" s="364"/>
      <c r="P1162" s="216">
        <v>0</v>
      </c>
      <c r="Q1162" s="216">
        <v>1431.75</v>
      </c>
      <c r="R1162" s="68" t="s">
        <v>638</v>
      </c>
      <c r="S1162" s="366"/>
      <c r="T1162" s="278"/>
    </row>
    <row r="1163" spans="1:20" ht="51">
      <c r="A1163" s="192">
        <v>86</v>
      </c>
      <c r="B1163" s="68"/>
      <c r="C1163" s="214" t="s">
        <v>50</v>
      </c>
      <c r="D1163" s="215">
        <v>45000</v>
      </c>
      <c r="E1163" s="192" t="s">
        <v>3325</v>
      </c>
      <c r="F1163" s="192" t="s">
        <v>3</v>
      </c>
      <c r="G1163" s="192">
        <v>2100234</v>
      </c>
      <c r="H1163" s="68"/>
      <c r="I1163" s="198" t="s">
        <v>4653</v>
      </c>
      <c r="J1163" s="68"/>
      <c r="K1163" s="68"/>
      <c r="L1163" s="68"/>
      <c r="M1163" s="68"/>
      <c r="N1163" s="364"/>
      <c r="O1163" s="364"/>
      <c r="P1163" s="216">
        <v>0</v>
      </c>
      <c r="Q1163" s="216">
        <v>500</v>
      </c>
      <c r="R1163" s="68" t="s">
        <v>638</v>
      </c>
      <c r="S1163" s="366"/>
      <c r="T1163" s="278"/>
    </row>
    <row r="1164" spans="1:20" ht="51">
      <c r="A1164" s="192">
        <v>46</v>
      </c>
      <c r="B1164" s="68"/>
      <c r="C1164" s="214" t="s">
        <v>1380</v>
      </c>
      <c r="D1164" s="215">
        <v>45000</v>
      </c>
      <c r="E1164" s="192" t="s">
        <v>3326</v>
      </c>
      <c r="F1164" s="192" t="s">
        <v>3</v>
      </c>
      <c r="G1164" s="192">
        <v>2100240</v>
      </c>
      <c r="H1164" s="68"/>
      <c r="I1164" s="198" t="s">
        <v>4654</v>
      </c>
      <c r="J1164" s="68"/>
      <c r="K1164" s="68"/>
      <c r="L1164" s="68"/>
      <c r="M1164" s="68"/>
      <c r="N1164" s="364"/>
      <c r="O1164" s="364"/>
      <c r="P1164" s="216">
        <v>0</v>
      </c>
      <c r="Q1164" s="216">
        <v>0.08</v>
      </c>
      <c r="R1164" s="68" t="s">
        <v>638</v>
      </c>
      <c r="S1164" s="366"/>
      <c r="T1164" s="278"/>
    </row>
    <row r="1165" spans="1:20" ht="51">
      <c r="A1165" s="192">
        <v>46</v>
      </c>
      <c r="B1165" s="68"/>
      <c r="C1165" s="214" t="s">
        <v>1380</v>
      </c>
      <c r="D1165" s="215">
        <v>45000</v>
      </c>
      <c r="E1165" s="192" t="s">
        <v>3327</v>
      </c>
      <c r="F1165" s="192" t="s">
        <v>3</v>
      </c>
      <c r="G1165" s="192">
        <v>2100241</v>
      </c>
      <c r="H1165" s="68"/>
      <c r="I1165" s="198" t="s">
        <v>4655</v>
      </c>
      <c r="J1165" s="68"/>
      <c r="K1165" s="68"/>
      <c r="L1165" s="68"/>
      <c r="M1165" s="68"/>
      <c r="N1165" s="364"/>
      <c r="O1165" s="364"/>
      <c r="P1165" s="216">
        <v>0</v>
      </c>
      <c r="Q1165" s="216">
        <v>709.73</v>
      </c>
      <c r="R1165" s="68" t="s">
        <v>638</v>
      </c>
      <c r="S1165" s="366"/>
      <c r="T1165" s="278"/>
    </row>
    <row r="1166" spans="1:20" ht="51">
      <c r="A1166" s="192">
        <v>46</v>
      </c>
      <c r="B1166" s="68"/>
      <c r="C1166" s="214" t="s">
        <v>1380</v>
      </c>
      <c r="D1166" s="215">
        <v>45000</v>
      </c>
      <c r="E1166" s="192" t="s">
        <v>3328</v>
      </c>
      <c r="F1166" s="192" t="s">
        <v>3</v>
      </c>
      <c r="G1166" s="192">
        <v>2100244</v>
      </c>
      <c r="H1166" s="68"/>
      <c r="I1166" s="198" t="s">
        <v>4656</v>
      </c>
      <c r="J1166" s="68"/>
      <c r="K1166" s="68"/>
      <c r="L1166" s="68"/>
      <c r="M1166" s="68"/>
      <c r="N1166" s="364"/>
      <c r="O1166" s="364"/>
      <c r="P1166" s="216">
        <v>0</v>
      </c>
      <c r="Q1166" s="216">
        <v>874.78</v>
      </c>
      <c r="R1166" s="68" t="s">
        <v>638</v>
      </c>
      <c r="S1166" s="366"/>
      <c r="T1166" s="278"/>
    </row>
    <row r="1167" spans="1:20" ht="51">
      <c r="A1167" s="192">
        <v>46</v>
      </c>
      <c r="B1167" s="68"/>
      <c r="C1167" s="214" t="s">
        <v>1380</v>
      </c>
      <c r="D1167" s="215">
        <v>45000</v>
      </c>
      <c r="E1167" s="192" t="s">
        <v>3329</v>
      </c>
      <c r="F1167" s="192" t="s">
        <v>3</v>
      </c>
      <c r="G1167" s="192">
        <v>2100259</v>
      </c>
      <c r="H1167" s="68"/>
      <c r="I1167" s="198" t="s">
        <v>4657</v>
      </c>
      <c r="J1167" s="68"/>
      <c r="K1167" s="68"/>
      <c r="L1167" s="68"/>
      <c r="M1167" s="68"/>
      <c r="N1167" s="364"/>
      <c r="O1167" s="364"/>
      <c r="P1167" s="216">
        <v>0</v>
      </c>
      <c r="Q1167" s="216">
        <v>1400</v>
      </c>
      <c r="R1167" s="68" t="s">
        <v>638</v>
      </c>
      <c r="S1167" s="366"/>
      <c r="T1167" s="278"/>
    </row>
    <row r="1168" spans="1:20" ht="51">
      <c r="A1168" s="192">
        <v>548</v>
      </c>
      <c r="B1168" s="68"/>
      <c r="C1168" s="214" t="s">
        <v>1286</v>
      </c>
      <c r="D1168" s="215">
        <v>45000</v>
      </c>
      <c r="E1168" s="192" t="s">
        <v>3330</v>
      </c>
      <c r="F1168" s="192" t="s">
        <v>3</v>
      </c>
      <c r="G1168" s="192">
        <v>2100278</v>
      </c>
      <c r="H1168" s="68"/>
      <c r="I1168" s="198" t="s">
        <v>4658</v>
      </c>
      <c r="J1168" s="68"/>
      <c r="K1168" s="68"/>
      <c r="L1168" s="68"/>
      <c r="M1168" s="68"/>
      <c r="N1168" s="364"/>
      <c r="O1168" s="364"/>
      <c r="P1168" s="216">
        <v>0</v>
      </c>
      <c r="Q1168" s="216">
        <v>28</v>
      </c>
      <c r="R1168" s="68" t="s">
        <v>638</v>
      </c>
      <c r="S1168" s="366"/>
      <c r="T1168" s="278"/>
    </row>
    <row r="1169" spans="1:20" ht="51">
      <c r="A1169" s="192">
        <v>66</v>
      </c>
      <c r="B1169" s="68"/>
      <c r="C1169" s="214" t="s">
        <v>46</v>
      </c>
      <c r="D1169" s="215">
        <v>45000</v>
      </c>
      <c r="E1169" s="192" t="s">
        <v>3331</v>
      </c>
      <c r="F1169" s="192" t="s">
        <v>3</v>
      </c>
      <c r="G1169" s="192">
        <v>2100286</v>
      </c>
      <c r="H1169" s="68"/>
      <c r="I1169" s="198" t="s">
        <v>4659</v>
      </c>
      <c r="J1169" s="68"/>
      <c r="K1169" s="68"/>
      <c r="L1169" s="68"/>
      <c r="M1169" s="68"/>
      <c r="N1169" s="364"/>
      <c r="O1169" s="364"/>
      <c r="P1169" s="216">
        <v>0</v>
      </c>
      <c r="Q1169" s="216">
        <v>815</v>
      </c>
      <c r="R1169" s="68" t="s">
        <v>638</v>
      </c>
      <c r="S1169" s="366"/>
      <c r="T1169" s="278"/>
    </row>
    <row r="1170" spans="1:20" ht="51">
      <c r="A1170" s="192">
        <v>132</v>
      </c>
      <c r="B1170" s="68"/>
      <c r="C1170" s="214" t="s">
        <v>59</v>
      </c>
      <c r="D1170" s="215">
        <v>45000</v>
      </c>
      <c r="E1170" s="192" t="s">
        <v>3332</v>
      </c>
      <c r="F1170" s="192" t="s">
        <v>3</v>
      </c>
      <c r="G1170" s="192">
        <v>2100291</v>
      </c>
      <c r="H1170" s="68"/>
      <c r="I1170" s="198" t="s">
        <v>4660</v>
      </c>
      <c r="J1170" s="68"/>
      <c r="K1170" s="68"/>
      <c r="L1170" s="68"/>
      <c r="M1170" s="68"/>
      <c r="N1170" s="364"/>
      <c r="O1170" s="364"/>
      <c r="P1170" s="216">
        <v>0</v>
      </c>
      <c r="Q1170" s="216">
        <v>742</v>
      </c>
      <c r="R1170" s="68" t="s">
        <v>638</v>
      </c>
      <c r="S1170" s="366"/>
      <c r="T1170" s="278"/>
    </row>
    <row r="1171" spans="1:20" ht="51">
      <c r="A1171" s="192">
        <v>46</v>
      </c>
      <c r="B1171" s="68"/>
      <c r="C1171" s="214" t="s">
        <v>1380</v>
      </c>
      <c r="D1171" s="215">
        <v>45000</v>
      </c>
      <c r="E1171" s="192" t="s">
        <v>3333</v>
      </c>
      <c r="F1171" s="192" t="s">
        <v>3</v>
      </c>
      <c r="G1171" s="192">
        <v>2100292</v>
      </c>
      <c r="H1171" s="68"/>
      <c r="I1171" s="198" t="s">
        <v>4661</v>
      </c>
      <c r="J1171" s="68"/>
      <c r="K1171" s="68"/>
      <c r="L1171" s="68"/>
      <c r="M1171" s="68"/>
      <c r="N1171" s="364"/>
      <c r="O1171" s="364"/>
      <c r="P1171" s="216">
        <v>0</v>
      </c>
      <c r="Q1171" s="216">
        <v>2500</v>
      </c>
      <c r="R1171" s="68" t="s">
        <v>638</v>
      </c>
      <c r="S1171" s="366"/>
      <c r="T1171" s="278"/>
    </row>
    <row r="1172" spans="1:20" ht="63.75">
      <c r="A1172" s="192">
        <v>41</v>
      </c>
      <c r="B1172" s="68"/>
      <c r="C1172" s="214" t="s">
        <v>44</v>
      </c>
      <c r="D1172" s="215">
        <v>45000</v>
      </c>
      <c r="E1172" s="192" t="s">
        <v>3334</v>
      </c>
      <c r="F1172" s="192" t="s">
        <v>3</v>
      </c>
      <c r="G1172" s="192">
        <v>2100311</v>
      </c>
      <c r="H1172" s="68"/>
      <c r="I1172" s="198" t="s">
        <v>4662</v>
      </c>
      <c r="J1172" s="68"/>
      <c r="K1172" s="68"/>
      <c r="L1172" s="68"/>
      <c r="M1172" s="68"/>
      <c r="N1172" s="364"/>
      <c r="O1172" s="364"/>
      <c r="P1172" s="216">
        <v>0</v>
      </c>
      <c r="Q1172" s="216">
        <v>6</v>
      </c>
      <c r="R1172" s="68" t="s">
        <v>638</v>
      </c>
      <c r="S1172" s="366"/>
      <c r="T1172" s="278"/>
    </row>
    <row r="1173" spans="1:20" ht="51">
      <c r="A1173" s="192">
        <v>41</v>
      </c>
      <c r="B1173" s="68"/>
      <c r="C1173" s="214" t="s">
        <v>44</v>
      </c>
      <c r="D1173" s="215">
        <v>45000</v>
      </c>
      <c r="E1173" s="192" t="s">
        <v>3335</v>
      </c>
      <c r="F1173" s="192" t="s">
        <v>3</v>
      </c>
      <c r="G1173" s="192">
        <v>2100313</v>
      </c>
      <c r="H1173" s="68"/>
      <c r="I1173" s="198" t="s">
        <v>4663</v>
      </c>
      <c r="J1173" s="68"/>
      <c r="K1173" s="68"/>
      <c r="L1173" s="68"/>
      <c r="M1173" s="68"/>
      <c r="N1173" s="364"/>
      <c r="O1173" s="364"/>
      <c r="P1173" s="216">
        <v>0</v>
      </c>
      <c r="Q1173" s="216">
        <v>684</v>
      </c>
      <c r="R1173" s="68" t="s">
        <v>638</v>
      </c>
      <c r="S1173" s="366"/>
      <c r="T1173" s="278"/>
    </row>
    <row r="1174" spans="1:20" ht="51">
      <c r="A1174" s="192">
        <v>594</v>
      </c>
      <c r="B1174" s="68"/>
      <c r="C1174" s="214" t="s">
        <v>88</v>
      </c>
      <c r="D1174" s="215">
        <v>45000</v>
      </c>
      <c r="E1174" s="192" t="s">
        <v>3336</v>
      </c>
      <c r="F1174" s="192" t="s">
        <v>3</v>
      </c>
      <c r="G1174" s="192">
        <v>2100314</v>
      </c>
      <c r="H1174" s="68"/>
      <c r="I1174" s="198" t="s">
        <v>4664</v>
      </c>
      <c r="J1174" s="68"/>
      <c r="K1174" s="68"/>
      <c r="L1174" s="68"/>
      <c r="M1174" s="68"/>
      <c r="N1174" s="364"/>
      <c r="O1174" s="364"/>
      <c r="P1174" s="216">
        <v>0</v>
      </c>
      <c r="Q1174" s="216">
        <v>424.81</v>
      </c>
      <c r="R1174" s="68" t="s">
        <v>638</v>
      </c>
      <c r="S1174" s="366"/>
      <c r="T1174" s="278"/>
    </row>
    <row r="1175" spans="1:20" ht="51">
      <c r="A1175" s="192">
        <v>417</v>
      </c>
      <c r="B1175" s="68"/>
      <c r="C1175" s="214" t="s">
        <v>147</v>
      </c>
      <c r="D1175" s="215">
        <v>45000</v>
      </c>
      <c r="E1175" s="192" t="s">
        <v>3337</v>
      </c>
      <c r="F1175" s="192" t="s">
        <v>3</v>
      </c>
      <c r="G1175" s="192">
        <v>2100325</v>
      </c>
      <c r="H1175" s="68"/>
      <c r="I1175" s="198" t="s">
        <v>4665</v>
      </c>
      <c r="J1175" s="68"/>
      <c r="K1175" s="68"/>
      <c r="L1175" s="68"/>
      <c r="M1175" s="68"/>
      <c r="N1175" s="364"/>
      <c r="O1175" s="364"/>
      <c r="P1175" s="216">
        <v>0</v>
      </c>
      <c r="Q1175" s="216">
        <v>1052.23</v>
      </c>
      <c r="R1175" s="68" t="s">
        <v>638</v>
      </c>
      <c r="S1175" s="366"/>
      <c r="T1175" s="278"/>
    </row>
    <row r="1176" spans="1:20" ht="51">
      <c r="A1176" s="192">
        <v>46</v>
      </c>
      <c r="B1176" s="68"/>
      <c r="C1176" s="214" t="s">
        <v>1380</v>
      </c>
      <c r="D1176" s="215">
        <v>45000</v>
      </c>
      <c r="E1176" s="192" t="s">
        <v>3338</v>
      </c>
      <c r="F1176" s="192" t="s">
        <v>3</v>
      </c>
      <c r="G1176" s="192">
        <v>2100344</v>
      </c>
      <c r="H1176" s="68"/>
      <c r="I1176" s="198" t="s">
        <v>4666</v>
      </c>
      <c r="J1176" s="68"/>
      <c r="K1176" s="68"/>
      <c r="L1176" s="68"/>
      <c r="M1176" s="68"/>
      <c r="N1176" s="364"/>
      <c r="O1176" s="364"/>
      <c r="P1176" s="216">
        <v>0</v>
      </c>
      <c r="Q1176" s="216">
        <v>350</v>
      </c>
      <c r="R1176" s="68" t="s">
        <v>638</v>
      </c>
      <c r="S1176" s="366"/>
      <c r="T1176" s="278"/>
    </row>
    <row r="1177" spans="1:20" ht="51">
      <c r="A1177" s="192" t="s">
        <v>541</v>
      </c>
      <c r="B1177" s="68"/>
      <c r="C1177" s="214" t="s">
        <v>590</v>
      </c>
      <c r="D1177" s="215">
        <v>45000</v>
      </c>
      <c r="E1177" s="192" t="s">
        <v>3339</v>
      </c>
      <c r="F1177" s="192" t="s">
        <v>3</v>
      </c>
      <c r="G1177" s="192">
        <v>2100345</v>
      </c>
      <c r="H1177" s="68"/>
      <c r="I1177" s="198" t="s">
        <v>4667</v>
      </c>
      <c r="J1177" s="68"/>
      <c r="K1177" s="68"/>
      <c r="L1177" s="68"/>
      <c r="M1177" s="68"/>
      <c r="N1177" s="364"/>
      <c r="O1177" s="364"/>
      <c r="P1177" s="216">
        <v>0</v>
      </c>
      <c r="Q1177" s="216">
        <v>4480</v>
      </c>
      <c r="R1177" s="68" t="s">
        <v>638</v>
      </c>
      <c r="S1177" s="366"/>
      <c r="T1177" s="278"/>
    </row>
    <row r="1178" spans="1:20" ht="51">
      <c r="A1178" s="192" t="s">
        <v>541</v>
      </c>
      <c r="B1178" s="68"/>
      <c r="C1178" s="214" t="s">
        <v>590</v>
      </c>
      <c r="D1178" s="215">
        <v>45000</v>
      </c>
      <c r="E1178" s="192" t="s">
        <v>3340</v>
      </c>
      <c r="F1178" s="192" t="s">
        <v>3</v>
      </c>
      <c r="G1178" s="192">
        <v>2100347</v>
      </c>
      <c r="H1178" s="68"/>
      <c r="I1178" s="198" t="s">
        <v>4668</v>
      </c>
      <c r="J1178" s="68"/>
      <c r="K1178" s="68"/>
      <c r="L1178" s="68"/>
      <c r="M1178" s="68"/>
      <c r="N1178" s="364"/>
      <c r="O1178" s="364"/>
      <c r="P1178" s="216">
        <v>0</v>
      </c>
      <c r="Q1178" s="216">
        <v>4480</v>
      </c>
      <c r="R1178" s="68" t="s">
        <v>638</v>
      </c>
      <c r="S1178" s="366"/>
      <c r="T1178" s="278"/>
    </row>
    <row r="1179" spans="1:20" ht="51">
      <c r="A1179" s="192" t="s">
        <v>541</v>
      </c>
      <c r="B1179" s="68"/>
      <c r="C1179" s="214" t="s">
        <v>590</v>
      </c>
      <c r="D1179" s="215">
        <v>45000</v>
      </c>
      <c r="E1179" s="192" t="s">
        <v>3341</v>
      </c>
      <c r="F1179" s="192" t="s">
        <v>3</v>
      </c>
      <c r="G1179" s="192">
        <v>2100348</v>
      </c>
      <c r="H1179" s="68"/>
      <c r="I1179" s="198" t="s">
        <v>4669</v>
      </c>
      <c r="J1179" s="68"/>
      <c r="K1179" s="68"/>
      <c r="L1179" s="68"/>
      <c r="M1179" s="68"/>
      <c r="N1179" s="364"/>
      <c r="O1179" s="364"/>
      <c r="P1179" s="216">
        <v>0</v>
      </c>
      <c r="Q1179" s="216">
        <v>4480</v>
      </c>
      <c r="R1179" s="68" t="s">
        <v>638</v>
      </c>
      <c r="S1179" s="366"/>
      <c r="T1179" s="278"/>
    </row>
    <row r="1180" spans="1:20" ht="51">
      <c r="A1180" s="192" t="s">
        <v>541</v>
      </c>
      <c r="B1180" s="68"/>
      <c r="C1180" s="214" t="s">
        <v>590</v>
      </c>
      <c r="D1180" s="215">
        <v>45000</v>
      </c>
      <c r="E1180" s="192" t="s">
        <v>3342</v>
      </c>
      <c r="F1180" s="192" t="s">
        <v>3</v>
      </c>
      <c r="G1180" s="192">
        <v>2100349</v>
      </c>
      <c r="H1180" s="68"/>
      <c r="I1180" s="198" t="s">
        <v>4670</v>
      </c>
      <c r="J1180" s="68"/>
      <c r="K1180" s="68"/>
      <c r="L1180" s="68"/>
      <c r="M1180" s="68"/>
      <c r="N1180" s="364"/>
      <c r="O1180" s="364"/>
      <c r="P1180" s="216">
        <v>0</v>
      </c>
      <c r="Q1180" s="216">
        <v>4480</v>
      </c>
      <c r="R1180" s="68" t="s">
        <v>638</v>
      </c>
      <c r="S1180" s="366"/>
      <c r="T1180" s="278"/>
    </row>
    <row r="1181" spans="1:20" ht="63.75">
      <c r="A1181" s="192">
        <v>35</v>
      </c>
      <c r="B1181" s="68"/>
      <c r="C1181" s="214" t="s">
        <v>43</v>
      </c>
      <c r="D1181" s="215">
        <v>45000</v>
      </c>
      <c r="E1181" s="192" t="s">
        <v>3343</v>
      </c>
      <c r="F1181" s="192" t="s">
        <v>3</v>
      </c>
      <c r="G1181" s="192">
        <v>2100235</v>
      </c>
      <c r="H1181" s="68"/>
      <c r="I1181" s="198" t="s">
        <v>4671</v>
      </c>
      <c r="J1181" s="68"/>
      <c r="K1181" s="68"/>
      <c r="L1181" s="68"/>
      <c r="M1181" s="68"/>
      <c r="N1181" s="364"/>
      <c r="O1181" s="364"/>
      <c r="P1181" s="216">
        <v>0</v>
      </c>
      <c r="Q1181" s="216">
        <v>163237.76000000001</v>
      </c>
      <c r="R1181" s="68" t="s">
        <v>638</v>
      </c>
      <c r="S1181" s="366"/>
      <c r="T1181" s="278"/>
    </row>
    <row r="1182" spans="1:20" ht="63.75">
      <c r="A1182" s="192">
        <v>35</v>
      </c>
      <c r="B1182" s="68"/>
      <c r="C1182" s="214" t="s">
        <v>43</v>
      </c>
      <c r="D1182" s="215">
        <v>45000</v>
      </c>
      <c r="E1182" s="192" t="s">
        <v>3344</v>
      </c>
      <c r="F1182" s="192" t="s">
        <v>3</v>
      </c>
      <c r="G1182" s="192">
        <v>2100237</v>
      </c>
      <c r="H1182" s="68"/>
      <c r="I1182" s="198" t="s">
        <v>4672</v>
      </c>
      <c r="J1182" s="68"/>
      <c r="K1182" s="68"/>
      <c r="L1182" s="68"/>
      <c r="M1182" s="68"/>
      <c r="N1182" s="364"/>
      <c r="O1182" s="364"/>
      <c r="P1182" s="216">
        <v>0</v>
      </c>
      <c r="Q1182" s="216">
        <v>638010.88</v>
      </c>
      <c r="R1182" s="68" t="s">
        <v>638</v>
      </c>
      <c r="S1182" s="366"/>
      <c r="T1182" s="278"/>
    </row>
    <row r="1183" spans="1:20" ht="63.75">
      <c r="A1183" s="192">
        <v>35</v>
      </c>
      <c r="B1183" s="68"/>
      <c r="C1183" s="214" t="s">
        <v>43</v>
      </c>
      <c r="D1183" s="215">
        <v>45000</v>
      </c>
      <c r="E1183" s="192" t="s">
        <v>3345</v>
      </c>
      <c r="F1183" s="192" t="s">
        <v>3</v>
      </c>
      <c r="G1183" s="192">
        <v>2100239</v>
      </c>
      <c r="H1183" s="68"/>
      <c r="I1183" s="198" t="s">
        <v>4673</v>
      </c>
      <c r="J1183" s="68"/>
      <c r="K1183" s="68"/>
      <c r="L1183" s="68"/>
      <c r="M1183" s="68"/>
      <c r="N1183" s="364"/>
      <c r="O1183" s="364"/>
      <c r="P1183" s="216">
        <v>0</v>
      </c>
      <c r="Q1183" s="216">
        <v>1128977.6100000001</v>
      </c>
      <c r="R1183" s="68" t="s">
        <v>638</v>
      </c>
      <c r="S1183" s="366"/>
      <c r="T1183" s="278"/>
    </row>
    <row r="1184" spans="1:20" ht="51">
      <c r="A1184" s="192" t="s">
        <v>541</v>
      </c>
      <c r="B1184" s="68"/>
      <c r="C1184" s="214" t="s">
        <v>590</v>
      </c>
      <c r="D1184" s="215">
        <v>45000</v>
      </c>
      <c r="E1184" s="192" t="s">
        <v>3346</v>
      </c>
      <c r="F1184" s="192" t="s">
        <v>3</v>
      </c>
      <c r="G1184" s="192">
        <v>2100256</v>
      </c>
      <c r="H1184" s="68"/>
      <c r="I1184" s="198" t="s">
        <v>4674</v>
      </c>
      <c r="J1184" s="68"/>
      <c r="K1184" s="68"/>
      <c r="L1184" s="68"/>
      <c r="M1184" s="68"/>
      <c r="N1184" s="364"/>
      <c r="O1184" s="364"/>
      <c r="P1184" s="216">
        <v>0</v>
      </c>
      <c r="Q1184" s="216">
        <v>300</v>
      </c>
      <c r="R1184" s="68" t="s">
        <v>638</v>
      </c>
      <c r="S1184" s="366"/>
      <c r="T1184" s="278"/>
    </row>
    <row r="1185" spans="1:20" ht="63.75">
      <c r="A1185" s="192">
        <v>342</v>
      </c>
      <c r="B1185" s="68"/>
      <c r="C1185" s="214" t="s">
        <v>137</v>
      </c>
      <c r="D1185" s="215">
        <v>45000</v>
      </c>
      <c r="E1185" s="192" t="s">
        <v>3347</v>
      </c>
      <c r="F1185" s="192" t="s">
        <v>3</v>
      </c>
      <c r="G1185" s="192">
        <v>2100264</v>
      </c>
      <c r="H1185" s="68"/>
      <c r="I1185" s="198" t="s">
        <v>4675</v>
      </c>
      <c r="J1185" s="68"/>
      <c r="K1185" s="68"/>
      <c r="L1185" s="68"/>
      <c r="M1185" s="68"/>
      <c r="N1185" s="364"/>
      <c r="O1185" s="364"/>
      <c r="P1185" s="216">
        <v>0</v>
      </c>
      <c r="Q1185" s="216">
        <v>41</v>
      </c>
      <c r="R1185" s="68" t="s">
        <v>638</v>
      </c>
      <c r="S1185" s="366"/>
      <c r="T1185" s="278"/>
    </row>
    <row r="1186" spans="1:20" ht="51">
      <c r="A1186" s="192">
        <v>254</v>
      </c>
      <c r="B1186" s="68"/>
      <c r="C1186" s="214" t="s">
        <v>105</v>
      </c>
      <c r="D1186" s="215">
        <v>45000</v>
      </c>
      <c r="E1186" s="192" t="s">
        <v>3348</v>
      </c>
      <c r="F1186" s="192" t="s">
        <v>3</v>
      </c>
      <c r="G1186" s="192">
        <v>2100273</v>
      </c>
      <c r="H1186" s="68"/>
      <c r="I1186" s="198" t="s">
        <v>4676</v>
      </c>
      <c r="J1186" s="68"/>
      <c r="K1186" s="68"/>
      <c r="L1186" s="68"/>
      <c r="M1186" s="68"/>
      <c r="N1186" s="364"/>
      <c r="O1186" s="364"/>
      <c r="P1186" s="216">
        <v>0</v>
      </c>
      <c r="Q1186" s="216">
        <v>52749</v>
      </c>
      <c r="R1186" s="68" t="s">
        <v>638</v>
      </c>
      <c r="S1186" s="366"/>
      <c r="T1186" s="278"/>
    </row>
    <row r="1187" spans="1:20" ht="51">
      <c r="A1187" s="192">
        <v>254</v>
      </c>
      <c r="B1187" s="68"/>
      <c r="C1187" s="214" t="s">
        <v>105</v>
      </c>
      <c r="D1187" s="215">
        <v>45000</v>
      </c>
      <c r="E1187" s="192" t="s">
        <v>3349</v>
      </c>
      <c r="F1187" s="192" t="s">
        <v>3</v>
      </c>
      <c r="G1187" s="192">
        <v>2100276</v>
      </c>
      <c r="H1187" s="68"/>
      <c r="I1187" s="198" t="s">
        <v>4677</v>
      </c>
      <c r="J1187" s="68"/>
      <c r="K1187" s="68"/>
      <c r="L1187" s="68"/>
      <c r="M1187" s="68"/>
      <c r="N1187" s="364"/>
      <c r="O1187" s="364"/>
      <c r="P1187" s="216">
        <v>0</v>
      </c>
      <c r="Q1187" s="216">
        <v>236540</v>
      </c>
      <c r="R1187" s="68" t="s">
        <v>638</v>
      </c>
      <c r="S1187" s="366"/>
      <c r="T1187" s="278"/>
    </row>
    <row r="1188" spans="1:20" ht="51">
      <c r="A1188" s="192">
        <v>254</v>
      </c>
      <c r="B1188" s="68"/>
      <c r="C1188" s="214" t="s">
        <v>105</v>
      </c>
      <c r="D1188" s="215">
        <v>45000</v>
      </c>
      <c r="E1188" s="192" t="s">
        <v>3350</v>
      </c>
      <c r="F1188" s="192" t="s">
        <v>3</v>
      </c>
      <c r="G1188" s="192">
        <v>2100277</v>
      </c>
      <c r="H1188" s="68"/>
      <c r="I1188" s="198" t="s">
        <v>4678</v>
      </c>
      <c r="J1188" s="68"/>
      <c r="K1188" s="68"/>
      <c r="L1188" s="68"/>
      <c r="M1188" s="68"/>
      <c r="N1188" s="364"/>
      <c r="O1188" s="364"/>
      <c r="P1188" s="216">
        <v>0</v>
      </c>
      <c r="Q1188" s="216">
        <v>32354</v>
      </c>
      <c r="R1188" s="68" t="s">
        <v>638</v>
      </c>
      <c r="S1188" s="366"/>
      <c r="T1188" s="278"/>
    </row>
    <row r="1189" spans="1:20" ht="51">
      <c r="A1189" s="192">
        <v>254</v>
      </c>
      <c r="B1189" s="68"/>
      <c r="C1189" s="214" t="s">
        <v>105</v>
      </c>
      <c r="D1189" s="215">
        <v>45000</v>
      </c>
      <c r="E1189" s="192" t="s">
        <v>3351</v>
      </c>
      <c r="F1189" s="192" t="s">
        <v>3</v>
      </c>
      <c r="G1189" s="192">
        <v>2100279</v>
      </c>
      <c r="H1189" s="68"/>
      <c r="I1189" s="198" t="s">
        <v>4679</v>
      </c>
      <c r="J1189" s="68"/>
      <c r="K1189" s="68"/>
      <c r="L1189" s="68"/>
      <c r="M1189" s="68"/>
      <c r="N1189" s="364"/>
      <c r="O1189" s="364"/>
      <c r="P1189" s="216">
        <v>0</v>
      </c>
      <c r="Q1189" s="216">
        <v>44456</v>
      </c>
      <c r="R1189" s="68" t="s">
        <v>638</v>
      </c>
      <c r="S1189" s="366"/>
      <c r="T1189" s="278"/>
    </row>
    <row r="1190" spans="1:20" ht="51">
      <c r="A1190" s="192">
        <v>254</v>
      </c>
      <c r="B1190" s="68"/>
      <c r="C1190" s="214" t="s">
        <v>105</v>
      </c>
      <c r="D1190" s="215">
        <v>45000</v>
      </c>
      <c r="E1190" s="192" t="s">
        <v>3352</v>
      </c>
      <c r="F1190" s="192" t="s">
        <v>3</v>
      </c>
      <c r="G1190" s="192">
        <v>2100285</v>
      </c>
      <c r="H1190" s="68"/>
      <c r="I1190" s="198" t="s">
        <v>4680</v>
      </c>
      <c r="J1190" s="68"/>
      <c r="K1190" s="68"/>
      <c r="L1190" s="68"/>
      <c r="M1190" s="68"/>
      <c r="N1190" s="364"/>
      <c r="O1190" s="364"/>
      <c r="P1190" s="216">
        <v>0</v>
      </c>
      <c r="Q1190" s="216">
        <v>19405</v>
      </c>
      <c r="R1190" s="68" t="s">
        <v>638</v>
      </c>
      <c r="S1190" s="366"/>
      <c r="T1190" s="278"/>
    </row>
    <row r="1191" spans="1:20" ht="51">
      <c r="A1191" s="192">
        <v>140</v>
      </c>
      <c r="B1191" s="68"/>
      <c r="C1191" s="214" t="s">
        <v>1280</v>
      </c>
      <c r="D1191" s="215">
        <v>45001</v>
      </c>
      <c r="E1191" s="192" t="s">
        <v>3353</v>
      </c>
      <c r="F1191" s="192" t="s">
        <v>3</v>
      </c>
      <c r="G1191" s="192">
        <v>2100510</v>
      </c>
      <c r="H1191" s="68"/>
      <c r="I1191" s="198" t="s">
        <v>4681</v>
      </c>
      <c r="J1191" s="68"/>
      <c r="K1191" s="68"/>
      <c r="L1191" s="68"/>
      <c r="M1191" s="68"/>
      <c r="N1191" s="364"/>
      <c r="O1191" s="364"/>
      <c r="P1191" s="216">
        <v>0</v>
      </c>
      <c r="Q1191" s="216">
        <v>4738.79</v>
      </c>
      <c r="R1191" s="68" t="s">
        <v>638</v>
      </c>
      <c r="S1191" s="366"/>
      <c r="T1191" s="278"/>
    </row>
    <row r="1192" spans="1:20" ht="51">
      <c r="A1192" s="192">
        <v>140</v>
      </c>
      <c r="B1192" s="68"/>
      <c r="C1192" s="214" t="s">
        <v>1280</v>
      </c>
      <c r="D1192" s="215">
        <v>45001</v>
      </c>
      <c r="E1192" s="192" t="s">
        <v>3354</v>
      </c>
      <c r="F1192" s="192" t="s">
        <v>3</v>
      </c>
      <c r="G1192" s="192">
        <v>2100512</v>
      </c>
      <c r="H1192" s="68"/>
      <c r="I1192" s="198" t="s">
        <v>4682</v>
      </c>
      <c r="J1192" s="68"/>
      <c r="K1192" s="68"/>
      <c r="L1192" s="68"/>
      <c r="M1192" s="68"/>
      <c r="N1192" s="364"/>
      <c r="O1192" s="364"/>
      <c r="P1192" s="216">
        <v>0</v>
      </c>
      <c r="Q1192" s="216">
        <v>4738.79</v>
      </c>
      <c r="R1192" s="68" t="s">
        <v>638</v>
      </c>
      <c r="S1192" s="366"/>
      <c r="T1192" s="278"/>
    </row>
    <row r="1193" spans="1:20" ht="51">
      <c r="A1193" s="192">
        <v>140</v>
      </c>
      <c r="B1193" s="68"/>
      <c r="C1193" s="214" t="s">
        <v>1280</v>
      </c>
      <c r="D1193" s="215">
        <v>45001</v>
      </c>
      <c r="E1193" s="192" t="s">
        <v>3355</v>
      </c>
      <c r="F1193" s="192" t="s">
        <v>3</v>
      </c>
      <c r="G1193" s="192">
        <v>2100514</v>
      </c>
      <c r="H1193" s="68"/>
      <c r="I1193" s="198" t="s">
        <v>4683</v>
      </c>
      <c r="J1193" s="68"/>
      <c r="K1193" s="68"/>
      <c r="L1193" s="68"/>
      <c r="M1193" s="68"/>
      <c r="N1193" s="364"/>
      <c r="O1193" s="364"/>
      <c r="P1193" s="216">
        <v>0</v>
      </c>
      <c r="Q1193" s="216">
        <v>4709.6099999999997</v>
      </c>
      <c r="R1193" s="68" t="s">
        <v>638</v>
      </c>
      <c r="S1193" s="366"/>
      <c r="T1193" s="278"/>
    </row>
    <row r="1194" spans="1:20" ht="51">
      <c r="A1194" s="192">
        <v>140</v>
      </c>
      <c r="B1194" s="68"/>
      <c r="C1194" s="214" t="s">
        <v>1280</v>
      </c>
      <c r="D1194" s="215">
        <v>45001</v>
      </c>
      <c r="E1194" s="192" t="s">
        <v>3356</v>
      </c>
      <c r="F1194" s="192" t="s">
        <v>3</v>
      </c>
      <c r="G1194" s="192">
        <v>2100516</v>
      </c>
      <c r="H1194" s="68"/>
      <c r="I1194" s="198" t="s">
        <v>4684</v>
      </c>
      <c r="J1194" s="68"/>
      <c r="K1194" s="68"/>
      <c r="L1194" s="68"/>
      <c r="M1194" s="68"/>
      <c r="N1194" s="364"/>
      <c r="O1194" s="364"/>
      <c r="P1194" s="216">
        <v>0</v>
      </c>
      <c r="Q1194" s="216">
        <v>4738.79</v>
      </c>
      <c r="R1194" s="68" t="s">
        <v>638</v>
      </c>
      <c r="S1194" s="366"/>
      <c r="T1194" s="278"/>
    </row>
    <row r="1195" spans="1:20" ht="51">
      <c r="A1195" s="192">
        <v>222</v>
      </c>
      <c r="B1195" s="68"/>
      <c r="C1195" s="214" t="s">
        <v>93</v>
      </c>
      <c r="D1195" s="215">
        <v>45001</v>
      </c>
      <c r="E1195" s="192" t="s">
        <v>3357</v>
      </c>
      <c r="F1195" s="192" t="s">
        <v>3</v>
      </c>
      <c r="G1195" s="192">
        <v>2100521</v>
      </c>
      <c r="H1195" s="68"/>
      <c r="I1195" s="198" t="s">
        <v>4685</v>
      </c>
      <c r="J1195" s="68"/>
      <c r="K1195" s="68"/>
      <c r="L1195" s="68"/>
      <c r="M1195" s="68"/>
      <c r="N1195" s="364"/>
      <c r="O1195" s="364"/>
      <c r="P1195" s="216">
        <v>0</v>
      </c>
      <c r="Q1195" s="216">
        <v>8640.83</v>
      </c>
      <c r="R1195" s="68" t="s">
        <v>638</v>
      </c>
      <c r="S1195" s="366"/>
      <c r="T1195" s="278"/>
    </row>
    <row r="1196" spans="1:20" ht="38.25">
      <c r="A1196" s="192">
        <v>526</v>
      </c>
      <c r="B1196" s="68"/>
      <c r="C1196" s="214" t="s">
        <v>1267</v>
      </c>
      <c r="D1196" s="215">
        <v>45001</v>
      </c>
      <c r="E1196" s="192" t="s">
        <v>3358</v>
      </c>
      <c r="F1196" s="192" t="s">
        <v>3</v>
      </c>
      <c r="G1196" s="192">
        <v>2100524</v>
      </c>
      <c r="H1196" s="68"/>
      <c r="I1196" s="198" t="s">
        <v>4686</v>
      </c>
      <c r="J1196" s="68"/>
      <c r="K1196" s="68"/>
      <c r="L1196" s="68"/>
      <c r="M1196" s="68"/>
      <c r="N1196" s="364"/>
      <c r="O1196" s="364"/>
      <c r="P1196" s="216">
        <v>0</v>
      </c>
      <c r="Q1196" s="216">
        <v>497.53</v>
      </c>
      <c r="R1196" s="68" t="s">
        <v>638</v>
      </c>
      <c r="S1196" s="366"/>
      <c r="T1196" s="278"/>
    </row>
    <row r="1197" spans="1:20" ht="51">
      <c r="A1197" s="192">
        <v>526</v>
      </c>
      <c r="B1197" s="68"/>
      <c r="C1197" s="214" t="s">
        <v>1267</v>
      </c>
      <c r="D1197" s="215">
        <v>45001</v>
      </c>
      <c r="E1197" s="192" t="s">
        <v>3359</v>
      </c>
      <c r="F1197" s="192" t="s">
        <v>3</v>
      </c>
      <c r="G1197" s="192">
        <v>2100543</v>
      </c>
      <c r="H1197" s="68"/>
      <c r="I1197" s="198" t="s">
        <v>4687</v>
      </c>
      <c r="J1197" s="68"/>
      <c r="K1197" s="68"/>
      <c r="L1197" s="68"/>
      <c r="M1197" s="68"/>
      <c r="N1197" s="364"/>
      <c r="O1197" s="364"/>
      <c r="P1197" s="216">
        <v>0</v>
      </c>
      <c r="Q1197" s="216">
        <v>6069.6</v>
      </c>
      <c r="R1197" s="68" t="s">
        <v>638</v>
      </c>
      <c r="S1197" s="366"/>
      <c r="T1197" s="278"/>
    </row>
    <row r="1198" spans="1:20" ht="63.75">
      <c r="A1198" s="192">
        <v>15</v>
      </c>
      <c r="B1198" s="68"/>
      <c r="C1198" s="214" t="s">
        <v>39</v>
      </c>
      <c r="D1198" s="215">
        <v>45001</v>
      </c>
      <c r="E1198" s="192" t="s">
        <v>3360</v>
      </c>
      <c r="F1198" s="192" t="s">
        <v>3</v>
      </c>
      <c r="G1198" s="192">
        <v>2100550</v>
      </c>
      <c r="H1198" s="68"/>
      <c r="I1198" s="198" t="s">
        <v>4688</v>
      </c>
      <c r="J1198" s="68"/>
      <c r="K1198" s="68"/>
      <c r="L1198" s="68"/>
      <c r="M1198" s="68"/>
      <c r="N1198" s="364"/>
      <c r="O1198" s="364"/>
      <c r="P1198" s="216">
        <v>0</v>
      </c>
      <c r="Q1198" s="216">
        <v>1948</v>
      </c>
      <c r="R1198" s="68" t="s">
        <v>638</v>
      </c>
      <c r="S1198" s="366"/>
      <c r="T1198" s="278"/>
    </row>
    <row r="1199" spans="1:20" ht="51">
      <c r="A1199" s="192">
        <v>299</v>
      </c>
      <c r="B1199" s="68"/>
      <c r="C1199" s="214" t="s">
        <v>126</v>
      </c>
      <c r="D1199" s="215">
        <v>45001</v>
      </c>
      <c r="E1199" s="192" t="s">
        <v>3361</v>
      </c>
      <c r="F1199" s="192" t="s">
        <v>3</v>
      </c>
      <c r="G1199" s="192">
        <v>2100552</v>
      </c>
      <c r="H1199" s="68"/>
      <c r="I1199" s="198" t="s">
        <v>4689</v>
      </c>
      <c r="J1199" s="68"/>
      <c r="K1199" s="68"/>
      <c r="L1199" s="68"/>
      <c r="M1199" s="68"/>
      <c r="N1199" s="364"/>
      <c r="O1199" s="364"/>
      <c r="P1199" s="216">
        <v>0</v>
      </c>
      <c r="Q1199" s="216">
        <v>78</v>
      </c>
      <c r="R1199" s="68" t="s">
        <v>638</v>
      </c>
      <c r="S1199" s="366"/>
      <c r="T1199" s="278"/>
    </row>
    <row r="1200" spans="1:20" ht="51">
      <c r="A1200" s="192">
        <v>299</v>
      </c>
      <c r="B1200" s="68"/>
      <c r="C1200" s="214" t="s">
        <v>126</v>
      </c>
      <c r="D1200" s="215">
        <v>45001</v>
      </c>
      <c r="E1200" s="192" t="s">
        <v>3362</v>
      </c>
      <c r="F1200" s="192" t="s">
        <v>3</v>
      </c>
      <c r="G1200" s="192">
        <v>2100554</v>
      </c>
      <c r="H1200" s="68"/>
      <c r="I1200" s="198" t="s">
        <v>4690</v>
      </c>
      <c r="J1200" s="68"/>
      <c r="K1200" s="68"/>
      <c r="L1200" s="68"/>
      <c r="M1200" s="68"/>
      <c r="N1200" s="364"/>
      <c r="O1200" s="364"/>
      <c r="P1200" s="216">
        <v>0</v>
      </c>
      <c r="Q1200" s="216">
        <v>78.180000000000007</v>
      </c>
      <c r="R1200" s="68" t="s">
        <v>638</v>
      </c>
      <c r="S1200" s="366"/>
      <c r="T1200" s="278"/>
    </row>
    <row r="1201" spans="1:20" ht="51">
      <c r="A1201" s="192">
        <v>190</v>
      </c>
      <c r="B1201" s="68"/>
      <c r="C1201" s="214" t="s">
        <v>82</v>
      </c>
      <c r="D1201" s="215">
        <v>45001</v>
      </c>
      <c r="E1201" s="192" t="s">
        <v>3363</v>
      </c>
      <c r="F1201" s="192" t="s">
        <v>3</v>
      </c>
      <c r="G1201" s="192">
        <v>2100557</v>
      </c>
      <c r="H1201" s="68"/>
      <c r="I1201" s="198" t="s">
        <v>4691</v>
      </c>
      <c r="J1201" s="68"/>
      <c r="K1201" s="68"/>
      <c r="L1201" s="68"/>
      <c r="M1201" s="68"/>
      <c r="N1201" s="364"/>
      <c r="O1201" s="364"/>
      <c r="P1201" s="216">
        <v>0</v>
      </c>
      <c r="Q1201" s="216">
        <v>1722</v>
      </c>
      <c r="R1201" s="68" t="s">
        <v>638</v>
      </c>
      <c r="S1201" s="366"/>
      <c r="T1201" s="278"/>
    </row>
    <row r="1202" spans="1:20" ht="63.75">
      <c r="A1202" s="192">
        <v>599</v>
      </c>
      <c r="B1202" s="68"/>
      <c r="C1202" s="214" t="s">
        <v>1249</v>
      </c>
      <c r="D1202" s="215">
        <v>45001</v>
      </c>
      <c r="E1202" s="192" t="s">
        <v>3364</v>
      </c>
      <c r="F1202" s="192" t="s">
        <v>3</v>
      </c>
      <c r="G1202" s="192">
        <v>2100558</v>
      </c>
      <c r="H1202" s="68"/>
      <c r="I1202" s="198" t="s">
        <v>4692</v>
      </c>
      <c r="J1202" s="68"/>
      <c r="K1202" s="68"/>
      <c r="L1202" s="68"/>
      <c r="M1202" s="68"/>
      <c r="N1202" s="364"/>
      <c r="O1202" s="364"/>
      <c r="P1202" s="216">
        <v>0</v>
      </c>
      <c r="Q1202" s="216">
        <v>41.42</v>
      </c>
      <c r="R1202" s="68" t="s">
        <v>638</v>
      </c>
      <c r="S1202" s="366"/>
      <c r="T1202" s="278"/>
    </row>
    <row r="1203" spans="1:20" ht="63.75">
      <c r="A1203" s="192">
        <v>16</v>
      </c>
      <c r="B1203" s="68"/>
      <c r="C1203" s="214" t="s">
        <v>40</v>
      </c>
      <c r="D1203" s="215">
        <v>45001</v>
      </c>
      <c r="E1203" s="192" t="s">
        <v>3365</v>
      </c>
      <c r="F1203" s="192" t="s">
        <v>3</v>
      </c>
      <c r="G1203" s="192">
        <v>2100569</v>
      </c>
      <c r="H1203" s="68"/>
      <c r="I1203" s="198" t="s">
        <v>4422</v>
      </c>
      <c r="J1203" s="68"/>
      <c r="K1203" s="68"/>
      <c r="L1203" s="68"/>
      <c r="M1203" s="68"/>
      <c r="N1203" s="364"/>
      <c r="O1203" s="364"/>
      <c r="P1203" s="216">
        <v>0</v>
      </c>
      <c r="Q1203" s="216">
        <v>143.5</v>
      </c>
      <c r="R1203" s="68" t="s">
        <v>638</v>
      </c>
      <c r="S1203" s="366"/>
      <c r="T1203" s="278"/>
    </row>
    <row r="1204" spans="1:20" ht="51">
      <c r="A1204" s="192">
        <v>46</v>
      </c>
      <c r="B1204" s="68"/>
      <c r="C1204" s="214" t="s">
        <v>1380</v>
      </c>
      <c r="D1204" s="215">
        <v>45001</v>
      </c>
      <c r="E1204" s="192" t="s">
        <v>3366</v>
      </c>
      <c r="F1204" s="192" t="s">
        <v>3</v>
      </c>
      <c r="G1204" s="192">
        <v>2100609</v>
      </c>
      <c r="H1204" s="68"/>
      <c r="I1204" s="198" t="s">
        <v>4693</v>
      </c>
      <c r="J1204" s="68"/>
      <c r="K1204" s="68"/>
      <c r="L1204" s="68"/>
      <c r="M1204" s="68"/>
      <c r="N1204" s="364"/>
      <c r="O1204" s="364"/>
      <c r="P1204" s="216">
        <v>0</v>
      </c>
      <c r="Q1204" s="216">
        <v>1660</v>
      </c>
      <c r="R1204" s="68" t="s">
        <v>638</v>
      </c>
      <c r="S1204" s="366"/>
      <c r="T1204" s="278"/>
    </row>
    <row r="1205" spans="1:20" ht="63.75">
      <c r="A1205" s="192" t="s">
        <v>541</v>
      </c>
      <c r="B1205" s="68"/>
      <c r="C1205" s="214" t="s">
        <v>590</v>
      </c>
      <c r="D1205" s="215">
        <v>45001</v>
      </c>
      <c r="E1205" s="192" t="s">
        <v>3367</v>
      </c>
      <c r="F1205" s="192" t="s">
        <v>3</v>
      </c>
      <c r="G1205" s="192">
        <v>2100612</v>
      </c>
      <c r="H1205" s="68"/>
      <c r="I1205" s="198" t="s">
        <v>4694</v>
      </c>
      <c r="J1205" s="68"/>
      <c r="K1205" s="68"/>
      <c r="L1205" s="68"/>
      <c r="M1205" s="68"/>
      <c r="N1205" s="364"/>
      <c r="O1205" s="364"/>
      <c r="P1205" s="216">
        <v>0</v>
      </c>
      <c r="Q1205" s="216">
        <v>915.37</v>
      </c>
      <c r="R1205" s="68" t="s">
        <v>638</v>
      </c>
      <c r="S1205" s="366"/>
      <c r="T1205" s="278"/>
    </row>
    <row r="1206" spans="1:20" ht="51">
      <c r="A1206" s="192" t="s">
        <v>541</v>
      </c>
      <c r="B1206" s="68"/>
      <c r="C1206" s="214" t="s">
        <v>590</v>
      </c>
      <c r="D1206" s="215">
        <v>45001</v>
      </c>
      <c r="E1206" s="192" t="s">
        <v>3368</v>
      </c>
      <c r="F1206" s="192" t="s">
        <v>3</v>
      </c>
      <c r="G1206" s="192">
        <v>2100618</v>
      </c>
      <c r="H1206" s="68"/>
      <c r="I1206" s="198" t="s">
        <v>4695</v>
      </c>
      <c r="J1206" s="68"/>
      <c r="K1206" s="68"/>
      <c r="L1206" s="68"/>
      <c r="M1206" s="68"/>
      <c r="N1206" s="364"/>
      <c r="O1206" s="364"/>
      <c r="P1206" s="216">
        <v>0</v>
      </c>
      <c r="Q1206" s="216">
        <v>3163.13</v>
      </c>
      <c r="R1206" s="68" t="s">
        <v>638</v>
      </c>
      <c r="S1206" s="366"/>
      <c r="T1206" s="278"/>
    </row>
    <row r="1207" spans="1:20" ht="63.75">
      <c r="A1207" s="192">
        <v>206</v>
      </c>
      <c r="B1207" s="68"/>
      <c r="C1207" s="214" t="s">
        <v>87</v>
      </c>
      <c r="D1207" s="215">
        <v>45001</v>
      </c>
      <c r="E1207" s="192" t="s">
        <v>3369</v>
      </c>
      <c r="F1207" s="192" t="s">
        <v>3</v>
      </c>
      <c r="G1207" s="192">
        <v>2100626</v>
      </c>
      <c r="H1207" s="68"/>
      <c r="I1207" s="198" t="s">
        <v>4696</v>
      </c>
      <c r="J1207" s="68"/>
      <c r="K1207" s="68"/>
      <c r="L1207" s="68"/>
      <c r="M1207" s="68"/>
      <c r="N1207" s="364"/>
      <c r="O1207" s="364"/>
      <c r="P1207" s="216">
        <v>0</v>
      </c>
      <c r="Q1207" s="216">
        <v>20</v>
      </c>
      <c r="R1207" s="68" t="s">
        <v>638</v>
      </c>
      <c r="S1207" s="366"/>
      <c r="T1207" s="278"/>
    </row>
    <row r="1208" spans="1:20" ht="51">
      <c r="A1208" s="192">
        <v>46</v>
      </c>
      <c r="B1208" s="68"/>
      <c r="C1208" s="214" t="s">
        <v>1380</v>
      </c>
      <c r="D1208" s="215">
        <v>45001</v>
      </c>
      <c r="E1208" s="192" t="s">
        <v>3370</v>
      </c>
      <c r="F1208" s="192" t="s">
        <v>3</v>
      </c>
      <c r="G1208" s="192">
        <v>2100635</v>
      </c>
      <c r="H1208" s="68"/>
      <c r="I1208" s="198" t="s">
        <v>4697</v>
      </c>
      <c r="J1208" s="68"/>
      <c r="K1208" s="68"/>
      <c r="L1208" s="68"/>
      <c r="M1208" s="68"/>
      <c r="N1208" s="364"/>
      <c r="O1208" s="364"/>
      <c r="P1208" s="216">
        <v>0</v>
      </c>
      <c r="Q1208" s="216">
        <v>7500</v>
      </c>
      <c r="R1208" s="68" t="s">
        <v>638</v>
      </c>
      <c r="S1208" s="366"/>
      <c r="T1208" s="278"/>
    </row>
    <row r="1209" spans="1:20" ht="51">
      <c r="A1209" s="192">
        <v>548</v>
      </c>
      <c r="B1209" s="68"/>
      <c r="C1209" s="214" t="s">
        <v>1286</v>
      </c>
      <c r="D1209" s="215">
        <v>45001</v>
      </c>
      <c r="E1209" s="192" t="s">
        <v>3371</v>
      </c>
      <c r="F1209" s="192" t="s">
        <v>3</v>
      </c>
      <c r="G1209" s="192">
        <v>2100636</v>
      </c>
      <c r="H1209" s="68"/>
      <c r="I1209" s="198" t="s">
        <v>4698</v>
      </c>
      <c r="J1209" s="68"/>
      <c r="K1209" s="68"/>
      <c r="L1209" s="68"/>
      <c r="M1209" s="68"/>
      <c r="N1209" s="364"/>
      <c r="O1209" s="364"/>
      <c r="P1209" s="216">
        <v>0</v>
      </c>
      <c r="Q1209" s="216">
        <v>78</v>
      </c>
      <c r="R1209" s="68" t="s">
        <v>638</v>
      </c>
      <c r="S1209" s="366"/>
      <c r="T1209" s="278"/>
    </row>
    <row r="1210" spans="1:20" ht="51">
      <c r="A1210" s="192">
        <v>266</v>
      </c>
      <c r="B1210" s="68"/>
      <c r="C1210" s="214" t="s">
        <v>1269</v>
      </c>
      <c r="D1210" s="215">
        <v>45001</v>
      </c>
      <c r="E1210" s="192" t="s">
        <v>3372</v>
      </c>
      <c r="F1210" s="192" t="s">
        <v>3</v>
      </c>
      <c r="G1210" s="192">
        <v>2100637</v>
      </c>
      <c r="H1210" s="68"/>
      <c r="I1210" s="198" t="s">
        <v>4699</v>
      </c>
      <c r="J1210" s="68"/>
      <c r="K1210" s="68"/>
      <c r="L1210" s="68"/>
      <c r="M1210" s="68"/>
      <c r="N1210" s="364"/>
      <c r="O1210" s="364"/>
      <c r="P1210" s="216">
        <v>0</v>
      </c>
      <c r="Q1210" s="216">
        <v>2186.48</v>
      </c>
      <c r="R1210" s="68" t="s">
        <v>638</v>
      </c>
      <c r="S1210" s="366"/>
      <c r="T1210" s="278"/>
    </row>
    <row r="1211" spans="1:20" ht="51">
      <c r="A1211" s="192">
        <v>291</v>
      </c>
      <c r="B1211" s="68"/>
      <c r="C1211" s="214" t="s">
        <v>119</v>
      </c>
      <c r="D1211" s="215">
        <v>45001</v>
      </c>
      <c r="E1211" s="192" t="s">
        <v>3373</v>
      </c>
      <c r="F1211" s="192" t="s">
        <v>3</v>
      </c>
      <c r="G1211" s="192">
        <v>2100638</v>
      </c>
      <c r="H1211" s="68"/>
      <c r="I1211" s="198" t="s">
        <v>4700</v>
      </c>
      <c r="J1211" s="68"/>
      <c r="K1211" s="68"/>
      <c r="L1211" s="68"/>
      <c r="M1211" s="68"/>
      <c r="N1211" s="364"/>
      <c r="O1211" s="364"/>
      <c r="P1211" s="216">
        <v>0</v>
      </c>
      <c r="Q1211" s="216">
        <v>70</v>
      </c>
      <c r="R1211" s="68" t="s">
        <v>638</v>
      </c>
      <c r="S1211" s="366"/>
      <c r="T1211" s="278"/>
    </row>
    <row r="1212" spans="1:20" ht="63.75">
      <c r="A1212" s="192">
        <v>20</v>
      </c>
      <c r="B1212" s="68"/>
      <c r="C1212" s="214" t="s">
        <v>41</v>
      </c>
      <c r="D1212" s="215">
        <v>45001</v>
      </c>
      <c r="E1212" s="192" t="s">
        <v>3374</v>
      </c>
      <c r="F1212" s="192" t="s">
        <v>3</v>
      </c>
      <c r="G1212" s="192">
        <v>2100496</v>
      </c>
      <c r="H1212" s="68"/>
      <c r="I1212" s="198" t="s">
        <v>4701</v>
      </c>
      <c r="J1212" s="68"/>
      <c r="K1212" s="68"/>
      <c r="L1212" s="68"/>
      <c r="M1212" s="68"/>
      <c r="N1212" s="364"/>
      <c r="O1212" s="364"/>
      <c r="P1212" s="216">
        <v>0</v>
      </c>
      <c r="Q1212" s="216">
        <v>48.41</v>
      </c>
      <c r="R1212" s="68" t="s">
        <v>638</v>
      </c>
      <c r="S1212" s="366"/>
      <c r="T1212" s="278"/>
    </row>
    <row r="1213" spans="1:20" ht="63.75">
      <c r="A1213" s="192">
        <v>20</v>
      </c>
      <c r="B1213" s="68"/>
      <c r="C1213" s="214" t="s">
        <v>41</v>
      </c>
      <c r="D1213" s="215">
        <v>45001</v>
      </c>
      <c r="E1213" s="192" t="s">
        <v>3375</v>
      </c>
      <c r="F1213" s="192" t="s">
        <v>3</v>
      </c>
      <c r="G1213" s="192">
        <v>2100497</v>
      </c>
      <c r="H1213" s="68"/>
      <c r="I1213" s="198" t="s">
        <v>4702</v>
      </c>
      <c r="J1213" s="68"/>
      <c r="K1213" s="68"/>
      <c r="L1213" s="68"/>
      <c r="M1213" s="68"/>
      <c r="N1213" s="364"/>
      <c r="O1213" s="364"/>
      <c r="P1213" s="216">
        <v>0</v>
      </c>
      <c r="Q1213" s="216">
        <v>899.5</v>
      </c>
      <c r="R1213" s="68" t="s">
        <v>638</v>
      </c>
      <c r="S1213" s="366"/>
      <c r="T1213" s="278"/>
    </row>
    <row r="1214" spans="1:20" ht="63.75">
      <c r="A1214" s="192">
        <v>212</v>
      </c>
      <c r="B1214" s="68"/>
      <c r="C1214" s="214" t="s">
        <v>90</v>
      </c>
      <c r="D1214" s="215">
        <v>45001</v>
      </c>
      <c r="E1214" s="192" t="s">
        <v>3376</v>
      </c>
      <c r="F1214" s="192" t="s">
        <v>3</v>
      </c>
      <c r="G1214" s="192">
        <v>2100509</v>
      </c>
      <c r="H1214" s="68"/>
      <c r="I1214" s="198" t="s">
        <v>4703</v>
      </c>
      <c r="J1214" s="68"/>
      <c r="K1214" s="68"/>
      <c r="L1214" s="68"/>
      <c r="M1214" s="68"/>
      <c r="N1214" s="364"/>
      <c r="O1214" s="364"/>
      <c r="P1214" s="216">
        <v>0</v>
      </c>
      <c r="Q1214" s="216">
        <v>273.22000000000003</v>
      </c>
      <c r="R1214" s="68" t="s">
        <v>638</v>
      </c>
      <c r="S1214" s="366"/>
      <c r="T1214" s="278"/>
    </row>
    <row r="1215" spans="1:20" ht="51">
      <c r="A1215" s="192">
        <v>212</v>
      </c>
      <c r="B1215" s="68"/>
      <c r="C1215" s="214" t="s">
        <v>90</v>
      </c>
      <c r="D1215" s="215">
        <v>45001</v>
      </c>
      <c r="E1215" s="192" t="s">
        <v>3377</v>
      </c>
      <c r="F1215" s="192" t="s">
        <v>3</v>
      </c>
      <c r="G1215" s="192">
        <v>2100511</v>
      </c>
      <c r="H1215" s="68"/>
      <c r="I1215" s="198" t="s">
        <v>4704</v>
      </c>
      <c r="J1215" s="68"/>
      <c r="K1215" s="68"/>
      <c r="L1215" s="68"/>
      <c r="M1215" s="68"/>
      <c r="N1215" s="364"/>
      <c r="O1215" s="364"/>
      <c r="P1215" s="216">
        <v>0</v>
      </c>
      <c r="Q1215" s="216">
        <v>8916</v>
      </c>
      <c r="R1215" s="68" t="s">
        <v>638</v>
      </c>
      <c r="S1215" s="366"/>
      <c r="T1215" s="278"/>
    </row>
    <row r="1216" spans="1:20" ht="51">
      <c r="A1216" s="192">
        <v>86</v>
      </c>
      <c r="B1216" s="68"/>
      <c r="C1216" s="214" t="s">
        <v>50</v>
      </c>
      <c r="D1216" s="215">
        <v>45001</v>
      </c>
      <c r="E1216" s="192" t="s">
        <v>3378</v>
      </c>
      <c r="F1216" s="192" t="s">
        <v>3</v>
      </c>
      <c r="G1216" s="192">
        <v>2100528</v>
      </c>
      <c r="H1216" s="68"/>
      <c r="I1216" s="198" t="s">
        <v>4705</v>
      </c>
      <c r="J1216" s="68"/>
      <c r="K1216" s="68"/>
      <c r="L1216" s="68"/>
      <c r="M1216" s="68"/>
      <c r="N1216" s="364"/>
      <c r="O1216" s="364"/>
      <c r="P1216" s="216">
        <v>0</v>
      </c>
      <c r="Q1216" s="216">
        <v>32175</v>
      </c>
      <c r="R1216" s="68" t="s">
        <v>638</v>
      </c>
      <c r="S1216" s="366"/>
      <c r="T1216" s="278"/>
    </row>
    <row r="1217" spans="1:20" ht="51">
      <c r="A1217" s="192">
        <v>86</v>
      </c>
      <c r="B1217" s="68"/>
      <c r="C1217" s="214" t="s">
        <v>50</v>
      </c>
      <c r="D1217" s="215">
        <v>45001</v>
      </c>
      <c r="E1217" s="192" t="s">
        <v>3379</v>
      </c>
      <c r="F1217" s="192" t="s">
        <v>3</v>
      </c>
      <c r="G1217" s="192">
        <v>2100531</v>
      </c>
      <c r="H1217" s="68"/>
      <c r="I1217" s="198" t="s">
        <v>4706</v>
      </c>
      <c r="J1217" s="68"/>
      <c r="K1217" s="68"/>
      <c r="L1217" s="68"/>
      <c r="M1217" s="68"/>
      <c r="N1217" s="364"/>
      <c r="O1217" s="364"/>
      <c r="P1217" s="216">
        <v>0</v>
      </c>
      <c r="Q1217" s="216">
        <v>2400</v>
      </c>
      <c r="R1217" s="68" t="s">
        <v>638</v>
      </c>
      <c r="S1217" s="366"/>
      <c r="T1217" s="278"/>
    </row>
    <row r="1218" spans="1:20" ht="51">
      <c r="A1218" s="192">
        <v>254</v>
      </c>
      <c r="B1218" s="68"/>
      <c r="C1218" s="214" t="s">
        <v>105</v>
      </c>
      <c r="D1218" s="215">
        <v>45001</v>
      </c>
      <c r="E1218" s="192" t="s">
        <v>3380</v>
      </c>
      <c r="F1218" s="192" t="s">
        <v>3</v>
      </c>
      <c r="G1218" s="192">
        <v>2100535</v>
      </c>
      <c r="H1218" s="68"/>
      <c r="I1218" s="198" t="s">
        <v>4707</v>
      </c>
      <c r="J1218" s="68"/>
      <c r="K1218" s="68"/>
      <c r="L1218" s="68"/>
      <c r="M1218" s="68"/>
      <c r="N1218" s="364"/>
      <c r="O1218" s="364"/>
      <c r="P1218" s="216">
        <v>0</v>
      </c>
      <c r="Q1218" s="216">
        <v>93247</v>
      </c>
      <c r="R1218" s="68" t="s">
        <v>638</v>
      </c>
      <c r="S1218" s="366"/>
      <c r="T1218" s="278"/>
    </row>
    <row r="1219" spans="1:20" ht="51">
      <c r="A1219" s="192">
        <v>254</v>
      </c>
      <c r="B1219" s="68"/>
      <c r="C1219" s="214" t="s">
        <v>105</v>
      </c>
      <c r="D1219" s="215">
        <v>45001</v>
      </c>
      <c r="E1219" s="192" t="s">
        <v>3381</v>
      </c>
      <c r="F1219" s="192" t="s">
        <v>3</v>
      </c>
      <c r="G1219" s="192">
        <v>2100537</v>
      </c>
      <c r="H1219" s="68"/>
      <c r="I1219" s="198" t="s">
        <v>4708</v>
      </c>
      <c r="J1219" s="68"/>
      <c r="K1219" s="68"/>
      <c r="L1219" s="68"/>
      <c r="M1219" s="68"/>
      <c r="N1219" s="364"/>
      <c r="O1219" s="364"/>
      <c r="P1219" s="216">
        <v>0</v>
      </c>
      <c r="Q1219" s="216">
        <v>87641</v>
      </c>
      <c r="R1219" s="68" t="s">
        <v>638</v>
      </c>
      <c r="S1219" s="366"/>
      <c r="T1219" s="278"/>
    </row>
    <row r="1220" spans="1:20" ht="51">
      <c r="A1220" s="192">
        <v>514</v>
      </c>
      <c r="B1220" s="68"/>
      <c r="C1220" s="214" t="s">
        <v>161</v>
      </c>
      <c r="D1220" s="215">
        <v>45001</v>
      </c>
      <c r="E1220" s="192" t="s">
        <v>3382</v>
      </c>
      <c r="F1220" s="192" t="s">
        <v>3</v>
      </c>
      <c r="G1220" s="192">
        <v>2100540</v>
      </c>
      <c r="H1220" s="68"/>
      <c r="I1220" s="198" t="s">
        <v>4709</v>
      </c>
      <c r="J1220" s="68"/>
      <c r="K1220" s="68"/>
      <c r="L1220" s="68"/>
      <c r="M1220" s="68"/>
      <c r="N1220" s="364"/>
      <c r="O1220" s="364"/>
      <c r="P1220" s="216">
        <v>0</v>
      </c>
      <c r="Q1220" s="216">
        <v>9236.4699999999993</v>
      </c>
      <c r="R1220" s="68" t="s">
        <v>638</v>
      </c>
      <c r="S1220" s="366"/>
      <c r="T1220" s="278"/>
    </row>
    <row r="1221" spans="1:20" ht="63.75">
      <c r="A1221" s="192">
        <v>70</v>
      </c>
      <c r="B1221" s="68"/>
      <c r="C1221" s="214" t="s">
        <v>47</v>
      </c>
      <c r="D1221" s="215">
        <v>45001</v>
      </c>
      <c r="E1221" s="192" t="s">
        <v>3383</v>
      </c>
      <c r="F1221" s="192" t="s">
        <v>3</v>
      </c>
      <c r="G1221" s="192">
        <v>2100565</v>
      </c>
      <c r="H1221" s="68"/>
      <c r="I1221" s="198" t="s">
        <v>4710</v>
      </c>
      <c r="J1221" s="68"/>
      <c r="K1221" s="68"/>
      <c r="L1221" s="68"/>
      <c r="M1221" s="68"/>
      <c r="N1221" s="364"/>
      <c r="O1221" s="364"/>
      <c r="P1221" s="216">
        <v>0</v>
      </c>
      <c r="Q1221" s="216">
        <v>1156.9000000000001</v>
      </c>
      <c r="R1221" s="68" t="s">
        <v>638</v>
      </c>
      <c r="S1221" s="366"/>
      <c r="T1221" s="278"/>
    </row>
    <row r="1222" spans="1:20" ht="51">
      <c r="A1222" s="192">
        <v>254</v>
      </c>
      <c r="B1222" s="68"/>
      <c r="C1222" s="214" t="s">
        <v>105</v>
      </c>
      <c r="D1222" s="215">
        <v>45001</v>
      </c>
      <c r="E1222" s="192" t="s">
        <v>3384</v>
      </c>
      <c r="F1222" s="192" t="s">
        <v>3</v>
      </c>
      <c r="G1222" s="192">
        <v>2100570</v>
      </c>
      <c r="H1222" s="68"/>
      <c r="I1222" s="198" t="s">
        <v>4711</v>
      </c>
      <c r="J1222" s="68"/>
      <c r="K1222" s="68"/>
      <c r="L1222" s="68"/>
      <c r="M1222" s="68"/>
      <c r="N1222" s="364"/>
      <c r="O1222" s="364"/>
      <c r="P1222" s="216">
        <v>0</v>
      </c>
      <c r="Q1222" s="216">
        <v>68925</v>
      </c>
      <c r="R1222" s="68" t="s">
        <v>638</v>
      </c>
      <c r="S1222" s="366"/>
      <c r="T1222" s="278"/>
    </row>
    <row r="1223" spans="1:20" ht="38.25">
      <c r="A1223" s="192">
        <v>16</v>
      </c>
      <c r="B1223" s="68"/>
      <c r="C1223" s="214" t="s">
        <v>40</v>
      </c>
      <c r="D1223" s="215">
        <v>45002</v>
      </c>
      <c r="E1223" s="192" t="s">
        <v>3385</v>
      </c>
      <c r="F1223" s="192" t="s">
        <v>3</v>
      </c>
      <c r="G1223" s="192">
        <v>2100799</v>
      </c>
      <c r="H1223" s="68"/>
      <c r="I1223" s="198" t="s">
        <v>4712</v>
      </c>
      <c r="J1223" s="68"/>
      <c r="K1223" s="68"/>
      <c r="L1223" s="68"/>
      <c r="M1223" s="68"/>
      <c r="N1223" s="364"/>
      <c r="O1223" s="364"/>
      <c r="P1223" s="216">
        <v>0</v>
      </c>
      <c r="Q1223" s="216">
        <v>192.5</v>
      </c>
      <c r="R1223" s="68" t="s">
        <v>638</v>
      </c>
      <c r="S1223" s="366"/>
      <c r="T1223" s="278"/>
    </row>
    <row r="1224" spans="1:20" ht="51">
      <c r="A1224" s="192">
        <v>46</v>
      </c>
      <c r="B1224" s="68"/>
      <c r="C1224" s="214" t="s">
        <v>1380</v>
      </c>
      <c r="D1224" s="215">
        <v>45002</v>
      </c>
      <c r="E1224" s="192" t="s">
        <v>3386</v>
      </c>
      <c r="F1224" s="192" t="s">
        <v>3</v>
      </c>
      <c r="G1224" s="192">
        <v>2100809</v>
      </c>
      <c r="H1224" s="68"/>
      <c r="I1224" s="198" t="s">
        <v>4713</v>
      </c>
      <c r="J1224" s="68"/>
      <c r="K1224" s="68"/>
      <c r="L1224" s="68"/>
      <c r="M1224" s="68"/>
      <c r="N1224" s="364"/>
      <c r="O1224" s="364"/>
      <c r="P1224" s="216">
        <v>0</v>
      </c>
      <c r="Q1224" s="216">
        <v>308.43</v>
      </c>
      <c r="R1224" s="68" t="s">
        <v>638</v>
      </c>
      <c r="S1224" s="366"/>
      <c r="T1224" s="278"/>
    </row>
    <row r="1225" spans="1:20" ht="63.75">
      <c r="A1225" s="192">
        <v>86</v>
      </c>
      <c r="B1225" s="68"/>
      <c r="C1225" s="214" t="s">
        <v>50</v>
      </c>
      <c r="D1225" s="215">
        <v>45002</v>
      </c>
      <c r="E1225" s="192" t="s">
        <v>3387</v>
      </c>
      <c r="F1225" s="192" t="s">
        <v>3</v>
      </c>
      <c r="G1225" s="192">
        <v>2100814</v>
      </c>
      <c r="H1225" s="68"/>
      <c r="I1225" s="198" t="s">
        <v>4714</v>
      </c>
      <c r="J1225" s="68"/>
      <c r="K1225" s="68"/>
      <c r="L1225" s="68"/>
      <c r="M1225" s="68"/>
      <c r="N1225" s="364"/>
      <c r="O1225" s="364"/>
      <c r="P1225" s="216">
        <v>0</v>
      </c>
      <c r="Q1225" s="216">
        <v>7199.2</v>
      </c>
      <c r="R1225" s="68" t="s">
        <v>638</v>
      </c>
      <c r="S1225" s="366"/>
      <c r="T1225" s="278"/>
    </row>
    <row r="1226" spans="1:20" ht="63.75">
      <c r="A1226" s="192">
        <v>86</v>
      </c>
      <c r="B1226" s="68"/>
      <c r="C1226" s="214" t="s">
        <v>50</v>
      </c>
      <c r="D1226" s="215">
        <v>45002</v>
      </c>
      <c r="E1226" s="192" t="s">
        <v>3388</v>
      </c>
      <c r="F1226" s="192" t="s">
        <v>3</v>
      </c>
      <c r="G1226" s="192">
        <v>2100821</v>
      </c>
      <c r="H1226" s="68"/>
      <c r="I1226" s="198" t="s">
        <v>4715</v>
      </c>
      <c r="J1226" s="68"/>
      <c r="K1226" s="68"/>
      <c r="L1226" s="68"/>
      <c r="M1226" s="68"/>
      <c r="N1226" s="364"/>
      <c r="O1226" s="364"/>
      <c r="P1226" s="216">
        <v>0</v>
      </c>
      <c r="Q1226" s="216">
        <v>7199.2</v>
      </c>
      <c r="R1226" s="68" t="s">
        <v>638</v>
      </c>
      <c r="S1226" s="366"/>
      <c r="T1226" s="278"/>
    </row>
    <row r="1227" spans="1:20" ht="89.25">
      <c r="A1227" s="192">
        <v>587</v>
      </c>
      <c r="B1227" s="68"/>
      <c r="C1227" s="214" t="s">
        <v>673</v>
      </c>
      <c r="D1227" s="215">
        <v>45002</v>
      </c>
      <c r="E1227" s="192" t="s">
        <v>3389</v>
      </c>
      <c r="F1227" s="192" t="s">
        <v>3</v>
      </c>
      <c r="G1227" s="192">
        <v>2100840</v>
      </c>
      <c r="H1227" s="68"/>
      <c r="I1227" s="198" t="s">
        <v>4716</v>
      </c>
      <c r="J1227" s="68"/>
      <c r="K1227" s="68"/>
      <c r="L1227" s="68"/>
      <c r="M1227" s="68"/>
      <c r="N1227" s="364"/>
      <c r="O1227" s="364"/>
      <c r="P1227" s="216">
        <v>0</v>
      </c>
      <c r="Q1227" s="216">
        <v>1400</v>
      </c>
      <c r="R1227" s="68" t="s">
        <v>638</v>
      </c>
      <c r="S1227" s="366"/>
      <c r="T1227" s="278"/>
    </row>
    <row r="1228" spans="1:20" ht="63.75">
      <c r="A1228" s="192">
        <v>46</v>
      </c>
      <c r="B1228" s="68"/>
      <c r="C1228" s="214" t="s">
        <v>1380</v>
      </c>
      <c r="D1228" s="215">
        <v>45002</v>
      </c>
      <c r="E1228" s="192" t="s">
        <v>3390</v>
      </c>
      <c r="F1228" s="192" t="s">
        <v>3</v>
      </c>
      <c r="G1228" s="192">
        <v>2100842</v>
      </c>
      <c r="H1228" s="68"/>
      <c r="I1228" s="198" t="s">
        <v>4717</v>
      </c>
      <c r="J1228" s="68"/>
      <c r="K1228" s="68"/>
      <c r="L1228" s="68"/>
      <c r="M1228" s="68"/>
      <c r="N1228" s="364"/>
      <c r="O1228" s="364"/>
      <c r="P1228" s="216">
        <v>0</v>
      </c>
      <c r="Q1228" s="216">
        <v>170</v>
      </c>
      <c r="R1228" s="68" t="s">
        <v>638</v>
      </c>
      <c r="S1228" s="366"/>
      <c r="T1228" s="278"/>
    </row>
    <row r="1229" spans="1:20" ht="38.25">
      <c r="A1229" s="192">
        <v>15</v>
      </c>
      <c r="B1229" s="68"/>
      <c r="C1229" s="214" t="s">
        <v>39</v>
      </c>
      <c r="D1229" s="215">
        <v>45002</v>
      </c>
      <c r="E1229" s="192" t="s">
        <v>3391</v>
      </c>
      <c r="F1229" s="192" t="s">
        <v>3</v>
      </c>
      <c r="G1229" s="192">
        <v>2100852</v>
      </c>
      <c r="H1229" s="68"/>
      <c r="I1229" s="198" t="s">
        <v>4718</v>
      </c>
      <c r="J1229" s="68"/>
      <c r="K1229" s="68"/>
      <c r="L1229" s="68"/>
      <c r="M1229" s="68"/>
      <c r="N1229" s="364"/>
      <c r="O1229" s="364"/>
      <c r="P1229" s="216">
        <v>0</v>
      </c>
      <c r="Q1229" s="216">
        <v>301.85000000000002</v>
      </c>
      <c r="R1229" s="68" t="s">
        <v>638</v>
      </c>
      <c r="S1229" s="366"/>
      <c r="T1229" s="278"/>
    </row>
    <row r="1230" spans="1:20" ht="38.25">
      <c r="A1230" s="192">
        <v>650</v>
      </c>
      <c r="B1230" s="68"/>
      <c r="C1230" s="214" t="s">
        <v>175</v>
      </c>
      <c r="D1230" s="215">
        <v>45002</v>
      </c>
      <c r="E1230" s="192" t="s">
        <v>3392</v>
      </c>
      <c r="F1230" s="192" t="s">
        <v>3</v>
      </c>
      <c r="G1230" s="192">
        <v>2100862</v>
      </c>
      <c r="H1230" s="68"/>
      <c r="I1230" s="198" t="s">
        <v>4719</v>
      </c>
      <c r="J1230" s="68"/>
      <c r="K1230" s="68"/>
      <c r="L1230" s="68"/>
      <c r="M1230" s="68"/>
      <c r="N1230" s="364"/>
      <c r="O1230" s="364"/>
      <c r="P1230" s="216">
        <v>0</v>
      </c>
      <c r="Q1230" s="216">
        <v>120</v>
      </c>
      <c r="R1230" s="68" t="s">
        <v>638</v>
      </c>
      <c r="S1230" s="366"/>
      <c r="T1230" s="278"/>
    </row>
    <row r="1231" spans="1:20" ht="51">
      <c r="A1231" s="192" t="s">
        <v>541</v>
      </c>
      <c r="B1231" s="68"/>
      <c r="C1231" s="214" t="s">
        <v>590</v>
      </c>
      <c r="D1231" s="215">
        <v>45002</v>
      </c>
      <c r="E1231" s="192" t="s">
        <v>3393</v>
      </c>
      <c r="F1231" s="192" t="s">
        <v>3</v>
      </c>
      <c r="G1231" s="192">
        <v>2100863</v>
      </c>
      <c r="H1231" s="68"/>
      <c r="I1231" s="198" t="s">
        <v>4720</v>
      </c>
      <c r="J1231" s="68"/>
      <c r="K1231" s="68"/>
      <c r="L1231" s="68"/>
      <c r="M1231" s="68"/>
      <c r="N1231" s="364"/>
      <c r="O1231" s="364"/>
      <c r="P1231" s="216">
        <v>0</v>
      </c>
      <c r="Q1231" s="216">
        <v>1123.92</v>
      </c>
      <c r="R1231" s="68" t="s">
        <v>638</v>
      </c>
      <c r="S1231" s="366"/>
      <c r="T1231" s="278"/>
    </row>
    <row r="1232" spans="1:20" ht="51">
      <c r="A1232" s="192">
        <v>670</v>
      </c>
      <c r="B1232" s="68"/>
      <c r="C1232" s="214" t="s">
        <v>178</v>
      </c>
      <c r="D1232" s="215">
        <v>45002</v>
      </c>
      <c r="E1232" s="192" t="s">
        <v>3394</v>
      </c>
      <c r="F1232" s="192" t="s">
        <v>3</v>
      </c>
      <c r="G1232" s="192">
        <v>2100867</v>
      </c>
      <c r="H1232" s="68"/>
      <c r="I1232" s="198" t="s">
        <v>4721</v>
      </c>
      <c r="J1232" s="68"/>
      <c r="K1232" s="68"/>
      <c r="L1232" s="68"/>
      <c r="M1232" s="68"/>
      <c r="N1232" s="364"/>
      <c r="O1232" s="364"/>
      <c r="P1232" s="216">
        <v>0</v>
      </c>
      <c r="Q1232" s="216">
        <v>41.57</v>
      </c>
      <c r="R1232" s="68" t="s">
        <v>638</v>
      </c>
      <c r="S1232" s="366"/>
      <c r="T1232" s="278"/>
    </row>
    <row r="1233" spans="1:20" ht="63.75">
      <c r="A1233" s="192">
        <v>601</v>
      </c>
      <c r="B1233" s="68"/>
      <c r="C1233" s="214" t="s">
        <v>1556</v>
      </c>
      <c r="D1233" s="215">
        <v>45002</v>
      </c>
      <c r="E1233" s="192" t="s">
        <v>3395</v>
      </c>
      <c r="F1233" s="192" t="s">
        <v>3</v>
      </c>
      <c r="G1233" s="192">
        <v>2100868</v>
      </c>
      <c r="H1233" s="68"/>
      <c r="I1233" s="198" t="s">
        <v>4722</v>
      </c>
      <c r="J1233" s="68"/>
      <c r="K1233" s="68"/>
      <c r="L1233" s="68"/>
      <c r="M1233" s="68"/>
      <c r="N1233" s="364"/>
      <c r="O1233" s="364"/>
      <c r="P1233" s="216">
        <v>0</v>
      </c>
      <c r="Q1233" s="216">
        <v>2448</v>
      </c>
      <c r="R1233" s="68" t="s">
        <v>638</v>
      </c>
      <c r="S1233" s="366"/>
      <c r="T1233" s="278"/>
    </row>
    <row r="1234" spans="1:20" ht="51">
      <c r="A1234" s="192">
        <v>46</v>
      </c>
      <c r="B1234" s="68"/>
      <c r="C1234" s="214" t="s">
        <v>1380</v>
      </c>
      <c r="D1234" s="215">
        <v>45002</v>
      </c>
      <c r="E1234" s="192" t="s">
        <v>3396</v>
      </c>
      <c r="F1234" s="192" t="s">
        <v>3</v>
      </c>
      <c r="G1234" s="192">
        <v>2100888</v>
      </c>
      <c r="H1234" s="68"/>
      <c r="I1234" s="198" t="s">
        <v>4723</v>
      </c>
      <c r="J1234" s="68"/>
      <c r="K1234" s="68"/>
      <c r="L1234" s="68"/>
      <c r="M1234" s="68"/>
      <c r="N1234" s="364"/>
      <c r="O1234" s="364"/>
      <c r="P1234" s="216">
        <v>0</v>
      </c>
      <c r="Q1234" s="216">
        <v>5000</v>
      </c>
      <c r="R1234" s="68" t="s">
        <v>638</v>
      </c>
      <c r="S1234" s="366"/>
      <c r="T1234" s="278"/>
    </row>
    <row r="1235" spans="1:20" ht="63.75">
      <c r="A1235" s="192">
        <v>206</v>
      </c>
      <c r="B1235" s="68"/>
      <c r="C1235" s="214" t="s">
        <v>87</v>
      </c>
      <c r="D1235" s="215">
        <v>45002</v>
      </c>
      <c r="E1235" s="192" t="s">
        <v>3397</v>
      </c>
      <c r="F1235" s="192" t="s">
        <v>3</v>
      </c>
      <c r="G1235" s="192">
        <v>2100892</v>
      </c>
      <c r="H1235" s="68"/>
      <c r="I1235" s="198" t="s">
        <v>4724</v>
      </c>
      <c r="J1235" s="68"/>
      <c r="K1235" s="68"/>
      <c r="L1235" s="68"/>
      <c r="M1235" s="68"/>
      <c r="N1235" s="364"/>
      <c r="O1235" s="364"/>
      <c r="P1235" s="216">
        <v>0</v>
      </c>
      <c r="Q1235" s="216">
        <v>30</v>
      </c>
      <c r="R1235" s="68" t="s">
        <v>638</v>
      </c>
      <c r="S1235" s="366"/>
      <c r="T1235" s="278"/>
    </row>
    <row r="1236" spans="1:20" ht="38.25">
      <c r="A1236" s="192">
        <v>47</v>
      </c>
      <c r="B1236" s="68"/>
      <c r="C1236" s="214" t="s">
        <v>45</v>
      </c>
      <c r="D1236" s="215">
        <v>45002</v>
      </c>
      <c r="E1236" s="192" t="s">
        <v>3398</v>
      </c>
      <c r="F1236" s="192" t="s">
        <v>3</v>
      </c>
      <c r="G1236" s="192">
        <v>2100904</v>
      </c>
      <c r="H1236" s="68"/>
      <c r="I1236" s="198" t="s">
        <v>4725</v>
      </c>
      <c r="J1236" s="68"/>
      <c r="K1236" s="68"/>
      <c r="L1236" s="68"/>
      <c r="M1236" s="68"/>
      <c r="N1236" s="364"/>
      <c r="O1236" s="364"/>
      <c r="P1236" s="216">
        <v>0</v>
      </c>
      <c r="Q1236" s="216">
        <v>278</v>
      </c>
      <c r="R1236" s="68" t="s">
        <v>638</v>
      </c>
      <c r="S1236" s="366"/>
      <c r="T1236" s="278"/>
    </row>
    <row r="1237" spans="1:20" ht="51">
      <c r="A1237" s="192">
        <v>15</v>
      </c>
      <c r="B1237" s="68"/>
      <c r="C1237" s="214" t="s">
        <v>39</v>
      </c>
      <c r="D1237" s="215">
        <v>45002</v>
      </c>
      <c r="E1237" s="192" t="s">
        <v>3399</v>
      </c>
      <c r="F1237" s="192" t="s">
        <v>3</v>
      </c>
      <c r="G1237" s="192">
        <v>2100910</v>
      </c>
      <c r="H1237" s="68"/>
      <c r="I1237" s="198" t="s">
        <v>4726</v>
      </c>
      <c r="J1237" s="68"/>
      <c r="K1237" s="68"/>
      <c r="L1237" s="68"/>
      <c r="M1237" s="68"/>
      <c r="N1237" s="364"/>
      <c r="O1237" s="364"/>
      <c r="P1237" s="216">
        <v>0</v>
      </c>
      <c r="Q1237" s="216">
        <v>4480</v>
      </c>
      <c r="R1237" s="68" t="s">
        <v>638</v>
      </c>
      <c r="S1237" s="366"/>
      <c r="T1237" s="278"/>
    </row>
    <row r="1238" spans="1:20" ht="51">
      <c r="A1238" s="192">
        <v>15</v>
      </c>
      <c r="B1238" s="68"/>
      <c r="C1238" s="214" t="s">
        <v>39</v>
      </c>
      <c r="D1238" s="215">
        <v>45002</v>
      </c>
      <c r="E1238" s="192" t="s">
        <v>3400</v>
      </c>
      <c r="F1238" s="192" t="s">
        <v>3</v>
      </c>
      <c r="G1238" s="192">
        <v>2100914</v>
      </c>
      <c r="H1238" s="68"/>
      <c r="I1238" s="198" t="s">
        <v>4727</v>
      </c>
      <c r="J1238" s="68"/>
      <c r="K1238" s="68"/>
      <c r="L1238" s="68"/>
      <c r="M1238" s="68"/>
      <c r="N1238" s="364"/>
      <c r="O1238" s="364"/>
      <c r="P1238" s="216">
        <v>0</v>
      </c>
      <c r="Q1238" s="216">
        <v>4480</v>
      </c>
      <c r="R1238" s="68" t="s">
        <v>638</v>
      </c>
      <c r="S1238" s="366"/>
      <c r="T1238" s="278"/>
    </row>
    <row r="1239" spans="1:20" ht="51">
      <c r="A1239" s="192">
        <v>283</v>
      </c>
      <c r="B1239" s="68"/>
      <c r="C1239" s="214" t="s">
        <v>115</v>
      </c>
      <c r="D1239" s="215">
        <v>45002</v>
      </c>
      <c r="E1239" s="192" t="s">
        <v>3401</v>
      </c>
      <c r="F1239" s="192" t="s">
        <v>3</v>
      </c>
      <c r="G1239" s="192">
        <v>2100916</v>
      </c>
      <c r="H1239" s="68"/>
      <c r="I1239" s="198" t="s">
        <v>4728</v>
      </c>
      <c r="J1239" s="68"/>
      <c r="K1239" s="68"/>
      <c r="L1239" s="68"/>
      <c r="M1239" s="68"/>
      <c r="N1239" s="364"/>
      <c r="O1239" s="364"/>
      <c r="P1239" s="216">
        <v>0</v>
      </c>
      <c r="Q1239" s="216">
        <v>975</v>
      </c>
      <c r="R1239" s="68" t="s">
        <v>638</v>
      </c>
      <c r="S1239" s="366"/>
      <c r="T1239" s="278"/>
    </row>
    <row r="1240" spans="1:20" ht="38.25">
      <c r="A1240" s="192">
        <v>283</v>
      </c>
      <c r="B1240" s="68"/>
      <c r="C1240" s="214" t="s">
        <v>115</v>
      </c>
      <c r="D1240" s="215">
        <v>45002</v>
      </c>
      <c r="E1240" s="192" t="s">
        <v>3402</v>
      </c>
      <c r="F1240" s="192" t="s">
        <v>3</v>
      </c>
      <c r="G1240" s="192">
        <v>2100917</v>
      </c>
      <c r="H1240" s="68"/>
      <c r="I1240" s="198" t="s">
        <v>4729</v>
      </c>
      <c r="J1240" s="68"/>
      <c r="K1240" s="68"/>
      <c r="L1240" s="68"/>
      <c r="M1240" s="68"/>
      <c r="N1240" s="364"/>
      <c r="O1240" s="364"/>
      <c r="P1240" s="216">
        <v>0</v>
      </c>
      <c r="Q1240" s="216">
        <v>150</v>
      </c>
      <c r="R1240" s="68" t="s">
        <v>638</v>
      </c>
      <c r="S1240" s="366"/>
      <c r="T1240" s="278"/>
    </row>
    <row r="1241" spans="1:20" ht="38.25">
      <c r="A1241" s="192">
        <v>283</v>
      </c>
      <c r="B1241" s="68"/>
      <c r="C1241" s="214" t="s">
        <v>115</v>
      </c>
      <c r="D1241" s="215">
        <v>45002</v>
      </c>
      <c r="E1241" s="192" t="s">
        <v>3403</v>
      </c>
      <c r="F1241" s="192" t="s">
        <v>3</v>
      </c>
      <c r="G1241" s="192">
        <v>2100918</v>
      </c>
      <c r="H1241" s="68"/>
      <c r="I1241" s="198" t="s">
        <v>4730</v>
      </c>
      <c r="J1241" s="68"/>
      <c r="K1241" s="68"/>
      <c r="L1241" s="68"/>
      <c r="M1241" s="68"/>
      <c r="N1241" s="364"/>
      <c r="O1241" s="364"/>
      <c r="P1241" s="216">
        <v>0</v>
      </c>
      <c r="Q1241" s="216">
        <v>675</v>
      </c>
      <c r="R1241" s="68" t="s">
        <v>638</v>
      </c>
      <c r="S1241" s="366"/>
      <c r="T1241" s="278"/>
    </row>
    <row r="1242" spans="1:20" ht="38.25">
      <c r="A1242" s="192">
        <v>283</v>
      </c>
      <c r="B1242" s="68"/>
      <c r="C1242" s="214" t="s">
        <v>115</v>
      </c>
      <c r="D1242" s="215">
        <v>45002</v>
      </c>
      <c r="E1242" s="192" t="s">
        <v>3404</v>
      </c>
      <c r="F1242" s="192" t="s">
        <v>3</v>
      </c>
      <c r="G1242" s="192">
        <v>2100919</v>
      </c>
      <c r="H1242" s="68"/>
      <c r="I1242" s="198" t="s">
        <v>4731</v>
      </c>
      <c r="J1242" s="68"/>
      <c r="K1242" s="68"/>
      <c r="L1242" s="68"/>
      <c r="M1242" s="68"/>
      <c r="N1242" s="364"/>
      <c r="O1242" s="364"/>
      <c r="P1242" s="216">
        <v>0</v>
      </c>
      <c r="Q1242" s="216">
        <v>1800</v>
      </c>
      <c r="R1242" s="68" t="s">
        <v>638</v>
      </c>
      <c r="S1242" s="366"/>
      <c r="T1242" s="278"/>
    </row>
    <row r="1243" spans="1:20" ht="63.75">
      <c r="A1243" s="192">
        <v>862</v>
      </c>
      <c r="B1243" s="68"/>
      <c r="C1243" s="214" t="s">
        <v>187</v>
      </c>
      <c r="D1243" s="215">
        <v>45002</v>
      </c>
      <c r="E1243" s="192" t="s">
        <v>3405</v>
      </c>
      <c r="F1243" s="192" t="s">
        <v>3</v>
      </c>
      <c r="G1243" s="192">
        <v>2100822</v>
      </c>
      <c r="H1243" s="68"/>
      <c r="I1243" s="198" t="s">
        <v>4732</v>
      </c>
      <c r="J1243" s="68"/>
      <c r="K1243" s="68"/>
      <c r="L1243" s="68"/>
      <c r="M1243" s="68"/>
      <c r="N1243" s="364"/>
      <c r="O1243" s="364"/>
      <c r="P1243" s="216">
        <v>0</v>
      </c>
      <c r="Q1243" s="216">
        <v>3737.52</v>
      </c>
      <c r="R1243" s="68" t="s">
        <v>638</v>
      </c>
      <c r="S1243" s="366"/>
      <c r="T1243" s="278"/>
    </row>
    <row r="1244" spans="1:20" ht="63.75">
      <c r="A1244" s="192">
        <v>253</v>
      </c>
      <c r="B1244" s="68"/>
      <c r="C1244" s="214" t="s">
        <v>104</v>
      </c>
      <c r="D1244" s="215">
        <v>45002</v>
      </c>
      <c r="E1244" s="192" t="s">
        <v>3406</v>
      </c>
      <c r="F1244" s="192" t="s">
        <v>3</v>
      </c>
      <c r="G1244" s="192">
        <v>2100854</v>
      </c>
      <c r="H1244" s="68"/>
      <c r="I1244" s="198" t="s">
        <v>4733</v>
      </c>
      <c r="J1244" s="68"/>
      <c r="K1244" s="68"/>
      <c r="L1244" s="68"/>
      <c r="M1244" s="68"/>
      <c r="N1244" s="364"/>
      <c r="O1244" s="364"/>
      <c r="P1244" s="216">
        <v>0</v>
      </c>
      <c r="Q1244" s="216">
        <v>6300.63</v>
      </c>
      <c r="R1244" s="68" t="s">
        <v>638</v>
      </c>
      <c r="S1244" s="366"/>
      <c r="T1244" s="278"/>
    </row>
    <row r="1245" spans="1:20" ht="63.75">
      <c r="A1245" s="192">
        <v>253</v>
      </c>
      <c r="B1245" s="68"/>
      <c r="C1245" s="214" t="s">
        <v>104</v>
      </c>
      <c r="D1245" s="215">
        <v>45002</v>
      </c>
      <c r="E1245" s="192" t="s">
        <v>3407</v>
      </c>
      <c r="F1245" s="192" t="s">
        <v>3</v>
      </c>
      <c r="G1245" s="192">
        <v>2100856</v>
      </c>
      <c r="H1245" s="68"/>
      <c r="I1245" s="198" t="s">
        <v>4734</v>
      </c>
      <c r="J1245" s="68"/>
      <c r="K1245" s="68"/>
      <c r="L1245" s="68"/>
      <c r="M1245" s="68"/>
      <c r="N1245" s="364"/>
      <c r="O1245" s="364"/>
      <c r="P1245" s="216">
        <v>0</v>
      </c>
      <c r="Q1245" s="216">
        <v>7607.87</v>
      </c>
      <c r="R1245" s="68" t="s">
        <v>638</v>
      </c>
      <c r="S1245" s="366"/>
      <c r="T1245" s="278"/>
    </row>
    <row r="1246" spans="1:20" ht="63.75">
      <c r="A1246" s="192">
        <v>139</v>
      </c>
      <c r="B1246" s="68"/>
      <c r="C1246" s="214" t="s">
        <v>64</v>
      </c>
      <c r="D1246" s="215">
        <v>45002</v>
      </c>
      <c r="E1246" s="192" t="s">
        <v>3408</v>
      </c>
      <c r="F1246" s="192" t="s">
        <v>3</v>
      </c>
      <c r="G1246" s="192">
        <v>2100869</v>
      </c>
      <c r="H1246" s="68"/>
      <c r="I1246" s="198" t="s">
        <v>4735</v>
      </c>
      <c r="J1246" s="68"/>
      <c r="K1246" s="68"/>
      <c r="L1246" s="68"/>
      <c r="M1246" s="68"/>
      <c r="N1246" s="364"/>
      <c r="O1246" s="364"/>
      <c r="P1246" s="216">
        <v>0</v>
      </c>
      <c r="Q1246" s="216">
        <v>847.63</v>
      </c>
      <c r="R1246" s="68" t="s">
        <v>1488</v>
      </c>
      <c r="S1246" s="366"/>
      <c r="T1246" s="278"/>
    </row>
    <row r="1247" spans="1:20" ht="51">
      <c r="A1247" s="192">
        <v>203</v>
      </c>
      <c r="B1247" s="68"/>
      <c r="C1247" s="214" t="s">
        <v>86</v>
      </c>
      <c r="D1247" s="215">
        <v>45002</v>
      </c>
      <c r="E1247" s="192" t="s">
        <v>3409</v>
      </c>
      <c r="F1247" s="192" t="s">
        <v>3</v>
      </c>
      <c r="G1247" s="192">
        <v>2100909</v>
      </c>
      <c r="H1247" s="68"/>
      <c r="I1247" s="198" t="s">
        <v>4736</v>
      </c>
      <c r="J1247" s="68"/>
      <c r="K1247" s="68"/>
      <c r="L1247" s="68"/>
      <c r="M1247" s="68"/>
      <c r="N1247" s="364"/>
      <c r="O1247" s="364"/>
      <c r="P1247" s="216">
        <v>0</v>
      </c>
      <c r="Q1247" s="216">
        <v>0.01</v>
      </c>
      <c r="R1247" s="68" t="s">
        <v>1488</v>
      </c>
      <c r="S1247" s="366"/>
      <c r="T1247" s="278"/>
    </row>
    <row r="1248" spans="1:20" ht="51">
      <c r="A1248" s="192">
        <v>203</v>
      </c>
      <c r="B1248" s="68"/>
      <c r="C1248" s="214" t="s">
        <v>86</v>
      </c>
      <c r="D1248" s="215">
        <v>45002</v>
      </c>
      <c r="E1248" s="192" t="s">
        <v>3410</v>
      </c>
      <c r="F1248" s="192" t="s">
        <v>3</v>
      </c>
      <c r="G1248" s="192">
        <v>2100911</v>
      </c>
      <c r="H1248" s="68"/>
      <c r="I1248" s="198" t="s">
        <v>4737</v>
      </c>
      <c r="J1248" s="68"/>
      <c r="K1248" s="68"/>
      <c r="L1248" s="68"/>
      <c r="M1248" s="68"/>
      <c r="N1248" s="364"/>
      <c r="O1248" s="364"/>
      <c r="P1248" s="216">
        <v>0</v>
      </c>
      <c r="Q1248" s="216">
        <v>0.01</v>
      </c>
      <c r="R1248" s="68" t="s">
        <v>1488</v>
      </c>
      <c r="S1248" s="366"/>
      <c r="T1248" s="278"/>
    </row>
    <row r="1249" spans="1:20" ht="51">
      <c r="A1249" s="192">
        <v>203</v>
      </c>
      <c r="B1249" s="68"/>
      <c r="C1249" s="214" t="s">
        <v>86</v>
      </c>
      <c r="D1249" s="215">
        <v>45002</v>
      </c>
      <c r="E1249" s="192" t="s">
        <v>3411</v>
      </c>
      <c r="F1249" s="192" t="s">
        <v>3</v>
      </c>
      <c r="G1249" s="192">
        <v>2100913</v>
      </c>
      <c r="H1249" s="68"/>
      <c r="I1249" s="198" t="s">
        <v>4738</v>
      </c>
      <c r="J1249" s="68"/>
      <c r="K1249" s="68"/>
      <c r="L1249" s="68"/>
      <c r="M1249" s="68"/>
      <c r="N1249" s="364"/>
      <c r="O1249" s="364"/>
      <c r="P1249" s="216">
        <v>0</v>
      </c>
      <c r="Q1249" s="216">
        <v>0.01</v>
      </c>
      <c r="R1249" s="68" t="s">
        <v>1488</v>
      </c>
      <c r="S1249" s="366"/>
      <c r="T1249" s="278"/>
    </row>
    <row r="1250" spans="1:20" ht="51">
      <c r="A1250" s="192">
        <v>46</v>
      </c>
      <c r="B1250" s="68"/>
      <c r="C1250" s="214" t="s">
        <v>1380</v>
      </c>
      <c r="D1250" s="215">
        <v>45005</v>
      </c>
      <c r="E1250" s="192" t="s">
        <v>3412</v>
      </c>
      <c r="F1250" s="192" t="s">
        <v>3</v>
      </c>
      <c r="G1250" s="192">
        <v>2101201</v>
      </c>
      <c r="H1250" s="68"/>
      <c r="I1250" s="198" t="s">
        <v>4739</v>
      </c>
      <c r="J1250" s="68"/>
      <c r="K1250" s="68"/>
      <c r="L1250" s="68"/>
      <c r="M1250" s="68"/>
      <c r="N1250" s="364"/>
      <c r="O1250" s="364"/>
      <c r="P1250" s="216">
        <v>0</v>
      </c>
      <c r="Q1250" s="216">
        <v>500</v>
      </c>
      <c r="R1250" s="68" t="s">
        <v>638</v>
      </c>
      <c r="S1250" s="366"/>
      <c r="T1250" s="278"/>
    </row>
    <row r="1251" spans="1:20" ht="63.75">
      <c r="A1251" s="192" t="s">
        <v>541</v>
      </c>
      <c r="B1251" s="68"/>
      <c r="C1251" s="214" t="s">
        <v>590</v>
      </c>
      <c r="D1251" s="215">
        <v>45005</v>
      </c>
      <c r="E1251" s="192" t="s">
        <v>3413</v>
      </c>
      <c r="F1251" s="192" t="s">
        <v>3</v>
      </c>
      <c r="G1251" s="192">
        <v>2101211</v>
      </c>
      <c r="H1251" s="68"/>
      <c r="I1251" s="198" t="s">
        <v>4740</v>
      </c>
      <c r="J1251" s="68"/>
      <c r="K1251" s="68"/>
      <c r="L1251" s="68"/>
      <c r="M1251" s="68"/>
      <c r="N1251" s="364"/>
      <c r="O1251" s="364"/>
      <c r="P1251" s="216">
        <v>0</v>
      </c>
      <c r="Q1251" s="216">
        <v>5003.04</v>
      </c>
      <c r="R1251" s="68" t="s">
        <v>638</v>
      </c>
      <c r="S1251" s="366"/>
      <c r="T1251" s="278"/>
    </row>
    <row r="1252" spans="1:20" ht="63.75">
      <c r="A1252" s="192" t="s">
        <v>541</v>
      </c>
      <c r="B1252" s="68"/>
      <c r="C1252" s="214" t="s">
        <v>590</v>
      </c>
      <c r="D1252" s="215">
        <v>45005</v>
      </c>
      <c r="E1252" s="192" t="s">
        <v>3414</v>
      </c>
      <c r="F1252" s="192" t="s">
        <v>3</v>
      </c>
      <c r="G1252" s="192">
        <v>2101217</v>
      </c>
      <c r="H1252" s="68"/>
      <c r="I1252" s="198" t="s">
        <v>4741</v>
      </c>
      <c r="J1252" s="68"/>
      <c r="K1252" s="68"/>
      <c r="L1252" s="68"/>
      <c r="M1252" s="68"/>
      <c r="N1252" s="364"/>
      <c r="O1252" s="364"/>
      <c r="P1252" s="216">
        <v>0</v>
      </c>
      <c r="Q1252" s="216">
        <v>5003.04</v>
      </c>
      <c r="R1252" s="68" t="s">
        <v>638</v>
      </c>
      <c r="S1252" s="366"/>
      <c r="T1252" s="278"/>
    </row>
    <row r="1253" spans="1:20" ht="51">
      <c r="A1253" s="192" t="s">
        <v>541</v>
      </c>
      <c r="B1253" s="68"/>
      <c r="C1253" s="214" t="s">
        <v>590</v>
      </c>
      <c r="D1253" s="215">
        <v>45005</v>
      </c>
      <c r="E1253" s="192" t="s">
        <v>3415</v>
      </c>
      <c r="F1253" s="192" t="s">
        <v>3</v>
      </c>
      <c r="G1253" s="192">
        <v>2101220</v>
      </c>
      <c r="H1253" s="68"/>
      <c r="I1253" s="198" t="s">
        <v>4742</v>
      </c>
      <c r="J1253" s="68"/>
      <c r="K1253" s="68"/>
      <c r="L1253" s="68"/>
      <c r="M1253" s="68"/>
      <c r="N1253" s="364"/>
      <c r="O1253" s="364"/>
      <c r="P1253" s="216">
        <v>0</v>
      </c>
      <c r="Q1253" s="216">
        <v>1432.69</v>
      </c>
      <c r="R1253" s="68" t="s">
        <v>638</v>
      </c>
      <c r="S1253" s="366"/>
      <c r="T1253" s="278"/>
    </row>
    <row r="1254" spans="1:20" ht="51">
      <c r="A1254" s="192">
        <v>46</v>
      </c>
      <c r="B1254" s="68"/>
      <c r="C1254" s="214" t="s">
        <v>1380</v>
      </c>
      <c r="D1254" s="215">
        <v>45005</v>
      </c>
      <c r="E1254" s="192" t="s">
        <v>3416</v>
      </c>
      <c r="F1254" s="192" t="s">
        <v>3</v>
      </c>
      <c r="G1254" s="192">
        <v>2101221</v>
      </c>
      <c r="H1254" s="68"/>
      <c r="I1254" s="198" t="s">
        <v>4743</v>
      </c>
      <c r="J1254" s="68"/>
      <c r="K1254" s="68"/>
      <c r="L1254" s="68"/>
      <c r="M1254" s="68"/>
      <c r="N1254" s="364"/>
      <c r="O1254" s="364"/>
      <c r="P1254" s="216">
        <v>0</v>
      </c>
      <c r="Q1254" s="216">
        <v>1670</v>
      </c>
      <c r="R1254" s="68" t="s">
        <v>638</v>
      </c>
      <c r="S1254" s="366"/>
      <c r="T1254" s="278"/>
    </row>
    <row r="1255" spans="1:20" ht="38.25">
      <c r="A1255" s="192">
        <v>586</v>
      </c>
      <c r="B1255" s="68"/>
      <c r="C1255" s="214" t="s">
        <v>172</v>
      </c>
      <c r="D1255" s="215">
        <v>45005</v>
      </c>
      <c r="E1255" s="192" t="s">
        <v>3417</v>
      </c>
      <c r="F1255" s="192" t="s">
        <v>3</v>
      </c>
      <c r="G1255" s="192">
        <v>2101228</v>
      </c>
      <c r="H1255" s="68"/>
      <c r="I1255" s="198" t="s">
        <v>4744</v>
      </c>
      <c r="J1255" s="68"/>
      <c r="K1255" s="68"/>
      <c r="L1255" s="68"/>
      <c r="M1255" s="68"/>
      <c r="N1255" s="364"/>
      <c r="O1255" s="364"/>
      <c r="P1255" s="216">
        <v>0</v>
      </c>
      <c r="Q1255" s="216">
        <v>19.2</v>
      </c>
      <c r="R1255" s="68" t="s">
        <v>638</v>
      </c>
      <c r="S1255" s="366"/>
      <c r="T1255" s="278"/>
    </row>
    <row r="1256" spans="1:20" ht="38.25">
      <c r="A1256" s="192">
        <v>586</v>
      </c>
      <c r="B1256" s="68"/>
      <c r="C1256" s="214" t="s">
        <v>172</v>
      </c>
      <c r="D1256" s="215">
        <v>45005</v>
      </c>
      <c r="E1256" s="192" t="s">
        <v>3418</v>
      </c>
      <c r="F1256" s="192" t="s">
        <v>3</v>
      </c>
      <c r="G1256" s="192">
        <v>2101231</v>
      </c>
      <c r="H1256" s="68"/>
      <c r="I1256" s="198" t="s">
        <v>4745</v>
      </c>
      <c r="J1256" s="68"/>
      <c r="K1256" s="68"/>
      <c r="L1256" s="68"/>
      <c r="M1256" s="68"/>
      <c r="N1256" s="364"/>
      <c r="O1256" s="364"/>
      <c r="P1256" s="216">
        <v>0</v>
      </c>
      <c r="Q1256" s="216">
        <v>24</v>
      </c>
      <c r="R1256" s="68" t="s">
        <v>638</v>
      </c>
      <c r="S1256" s="366"/>
      <c r="T1256" s="278"/>
    </row>
    <row r="1257" spans="1:20" ht="38.25">
      <c r="A1257" s="192">
        <v>586</v>
      </c>
      <c r="B1257" s="68"/>
      <c r="C1257" s="214" t="s">
        <v>172</v>
      </c>
      <c r="D1257" s="215">
        <v>45005</v>
      </c>
      <c r="E1257" s="192" t="s">
        <v>3419</v>
      </c>
      <c r="F1257" s="192" t="s">
        <v>3</v>
      </c>
      <c r="G1257" s="192">
        <v>2101234</v>
      </c>
      <c r="H1257" s="68"/>
      <c r="I1257" s="198" t="s">
        <v>4746</v>
      </c>
      <c r="J1257" s="68"/>
      <c r="K1257" s="68"/>
      <c r="L1257" s="68"/>
      <c r="M1257" s="68"/>
      <c r="N1257" s="364"/>
      <c r="O1257" s="364"/>
      <c r="P1257" s="216">
        <v>0</v>
      </c>
      <c r="Q1257" s="216">
        <v>9</v>
      </c>
      <c r="R1257" s="68" t="s">
        <v>638</v>
      </c>
      <c r="S1257" s="366"/>
      <c r="T1257" s="278"/>
    </row>
    <row r="1258" spans="1:20" ht="38.25">
      <c r="A1258" s="192">
        <v>586</v>
      </c>
      <c r="B1258" s="68"/>
      <c r="C1258" s="214" t="s">
        <v>172</v>
      </c>
      <c r="D1258" s="215">
        <v>45005</v>
      </c>
      <c r="E1258" s="192" t="s">
        <v>3420</v>
      </c>
      <c r="F1258" s="192" t="s">
        <v>3</v>
      </c>
      <c r="G1258" s="192">
        <v>2101237</v>
      </c>
      <c r="H1258" s="68"/>
      <c r="I1258" s="198" t="s">
        <v>4747</v>
      </c>
      <c r="J1258" s="68"/>
      <c r="K1258" s="68"/>
      <c r="L1258" s="68"/>
      <c r="M1258" s="68"/>
      <c r="N1258" s="364"/>
      <c r="O1258" s="364"/>
      <c r="P1258" s="216">
        <v>0</v>
      </c>
      <c r="Q1258" s="216">
        <v>6</v>
      </c>
      <c r="R1258" s="68" t="s">
        <v>638</v>
      </c>
      <c r="S1258" s="366"/>
      <c r="T1258" s="278"/>
    </row>
    <row r="1259" spans="1:20" ht="51">
      <c r="A1259" s="192">
        <v>342</v>
      </c>
      <c r="B1259" s="68"/>
      <c r="C1259" s="214" t="s">
        <v>137</v>
      </c>
      <c r="D1259" s="215">
        <v>45005</v>
      </c>
      <c r="E1259" s="192" t="s">
        <v>3421</v>
      </c>
      <c r="F1259" s="192" t="s">
        <v>3</v>
      </c>
      <c r="G1259" s="192">
        <v>2101252</v>
      </c>
      <c r="H1259" s="68"/>
      <c r="I1259" s="198" t="s">
        <v>4748</v>
      </c>
      <c r="J1259" s="68"/>
      <c r="K1259" s="68"/>
      <c r="L1259" s="68"/>
      <c r="M1259" s="68"/>
      <c r="N1259" s="364"/>
      <c r="O1259" s="364"/>
      <c r="P1259" s="216">
        <v>0</v>
      </c>
      <c r="Q1259" s="216">
        <v>3576.76</v>
      </c>
      <c r="R1259" s="68" t="s">
        <v>638</v>
      </c>
      <c r="S1259" s="366"/>
      <c r="T1259" s="278"/>
    </row>
    <row r="1260" spans="1:20" ht="63.75">
      <c r="A1260" s="192">
        <v>53</v>
      </c>
      <c r="B1260" s="68"/>
      <c r="C1260" s="214" t="s">
        <v>1385</v>
      </c>
      <c r="D1260" s="215">
        <v>45005</v>
      </c>
      <c r="E1260" s="192" t="s">
        <v>3422</v>
      </c>
      <c r="F1260" s="192" t="s">
        <v>3</v>
      </c>
      <c r="G1260" s="192">
        <v>2101275</v>
      </c>
      <c r="H1260" s="68"/>
      <c r="I1260" s="198" t="s">
        <v>4749</v>
      </c>
      <c r="J1260" s="68"/>
      <c r="K1260" s="68"/>
      <c r="L1260" s="68"/>
      <c r="M1260" s="68"/>
      <c r="N1260" s="364"/>
      <c r="O1260" s="364"/>
      <c r="P1260" s="216">
        <v>0</v>
      </c>
      <c r="Q1260" s="216">
        <v>1600</v>
      </c>
      <c r="R1260" s="68" t="s">
        <v>638</v>
      </c>
      <c r="S1260" s="366"/>
      <c r="T1260" s="278"/>
    </row>
    <row r="1261" spans="1:20" ht="51">
      <c r="A1261" s="192" t="s">
        <v>541</v>
      </c>
      <c r="B1261" s="68"/>
      <c r="C1261" s="214" t="s">
        <v>590</v>
      </c>
      <c r="D1261" s="215">
        <v>45005</v>
      </c>
      <c r="E1261" s="192" t="s">
        <v>3423</v>
      </c>
      <c r="F1261" s="192" t="s">
        <v>3</v>
      </c>
      <c r="G1261" s="192">
        <v>2101303</v>
      </c>
      <c r="H1261" s="68"/>
      <c r="I1261" s="198" t="s">
        <v>1991</v>
      </c>
      <c r="J1261" s="68"/>
      <c r="K1261" s="68"/>
      <c r="L1261" s="68"/>
      <c r="M1261" s="68"/>
      <c r="N1261" s="364"/>
      <c r="O1261" s="364"/>
      <c r="P1261" s="216">
        <v>0</v>
      </c>
      <c r="Q1261" s="216">
        <v>950</v>
      </c>
      <c r="R1261" s="68" t="s">
        <v>638</v>
      </c>
      <c r="S1261" s="366"/>
      <c r="T1261" s="278"/>
    </row>
    <row r="1262" spans="1:20" ht="51">
      <c r="A1262" s="192">
        <v>601</v>
      </c>
      <c r="B1262" s="68"/>
      <c r="C1262" s="214" t="s">
        <v>1556</v>
      </c>
      <c r="D1262" s="215">
        <v>45005</v>
      </c>
      <c r="E1262" s="192" t="s">
        <v>3424</v>
      </c>
      <c r="F1262" s="192" t="s">
        <v>3</v>
      </c>
      <c r="G1262" s="192">
        <v>2101304</v>
      </c>
      <c r="H1262" s="68"/>
      <c r="I1262" s="198" t="s">
        <v>2687</v>
      </c>
      <c r="J1262" s="68"/>
      <c r="K1262" s="68"/>
      <c r="L1262" s="68"/>
      <c r="M1262" s="68"/>
      <c r="N1262" s="364"/>
      <c r="O1262" s="364"/>
      <c r="P1262" s="216">
        <v>0</v>
      </c>
      <c r="Q1262" s="216">
        <v>125000</v>
      </c>
      <c r="R1262" s="68" t="s">
        <v>638</v>
      </c>
      <c r="S1262" s="366"/>
      <c r="T1262" s="278"/>
    </row>
    <row r="1263" spans="1:20" ht="51">
      <c r="A1263" s="192">
        <v>30</v>
      </c>
      <c r="B1263" s="68"/>
      <c r="C1263" s="214" t="s">
        <v>642</v>
      </c>
      <c r="D1263" s="215">
        <v>45005</v>
      </c>
      <c r="E1263" s="192" t="s">
        <v>3425</v>
      </c>
      <c r="F1263" s="192" t="s">
        <v>3</v>
      </c>
      <c r="G1263" s="192">
        <v>2101314</v>
      </c>
      <c r="H1263" s="68"/>
      <c r="I1263" s="198" t="s">
        <v>4750</v>
      </c>
      <c r="J1263" s="68"/>
      <c r="K1263" s="68"/>
      <c r="L1263" s="68"/>
      <c r="M1263" s="68"/>
      <c r="N1263" s="364"/>
      <c r="O1263" s="364"/>
      <c r="P1263" s="216">
        <v>0</v>
      </c>
      <c r="Q1263" s="216">
        <v>422.98</v>
      </c>
      <c r="R1263" s="68" t="s">
        <v>638</v>
      </c>
      <c r="S1263" s="366"/>
      <c r="T1263" s="278"/>
    </row>
    <row r="1264" spans="1:20" ht="51">
      <c r="A1264" s="192">
        <v>46</v>
      </c>
      <c r="B1264" s="68"/>
      <c r="C1264" s="214" t="s">
        <v>1380</v>
      </c>
      <c r="D1264" s="215">
        <v>45005</v>
      </c>
      <c r="E1264" s="192" t="s">
        <v>3426</v>
      </c>
      <c r="F1264" s="192" t="s">
        <v>3</v>
      </c>
      <c r="G1264" s="192">
        <v>2101332</v>
      </c>
      <c r="H1264" s="68"/>
      <c r="I1264" s="198" t="s">
        <v>4751</v>
      </c>
      <c r="J1264" s="68"/>
      <c r="K1264" s="68"/>
      <c r="L1264" s="68"/>
      <c r="M1264" s="68"/>
      <c r="N1264" s="364"/>
      <c r="O1264" s="364"/>
      <c r="P1264" s="216">
        <v>0</v>
      </c>
      <c r="Q1264" s="216">
        <v>840</v>
      </c>
      <c r="R1264" s="68" t="s">
        <v>638</v>
      </c>
      <c r="S1264" s="366"/>
      <c r="T1264" s="278"/>
    </row>
    <row r="1265" spans="1:20" ht="51">
      <c r="A1265" s="192" t="s">
        <v>541</v>
      </c>
      <c r="B1265" s="68"/>
      <c r="C1265" s="214" t="s">
        <v>590</v>
      </c>
      <c r="D1265" s="215">
        <v>45005</v>
      </c>
      <c r="E1265" s="192" t="s">
        <v>3427</v>
      </c>
      <c r="F1265" s="192" t="s">
        <v>3</v>
      </c>
      <c r="G1265" s="192">
        <v>2101337</v>
      </c>
      <c r="H1265" s="68"/>
      <c r="I1265" s="198" t="s">
        <v>4752</v>
      </c>
      <c r="J1265" s="68"/>
      <c r="K1265" s="68"/>
      <c r="L1265" s="68"/>
      <c r="M1265" s="68"/>
      <c r="N1265" s="364"/>
      <c r="O1265" s="364"/>
      <c r="P1265" s="216">
        <v>0</v>
      </c>
      <c r="Q1265" s="216">
        <v>720.2</v>
      </c>
      <c r="R1265" s="68" t="s">
        <v>638</v>
      </c>
      <c r="S1265" s="366"/>
      <c r="T1265" s="278"/>
    </row>
    <row r="1266" spans="1:20" ht="51">
      <c r="A1266" s="192">
        <v>41</v>
      </c>
      <c r="B1266" s="68"/>
      <c r="C1266" s="214" t="s">
        <v>44</v>
      </c>
      <c r="D1266" s="215">
        <v>45005</v>
      </c>
      <c r="E1266" s="192" t="s">
        <v>3428</v>
      </c>
      <c r="F1266" s="192" t="s">
        <v>3</v>
      </c>
      <c r="G1266" s="192">
        <v>2101338</v>
      </c>
      <c r="H1266" s="68"/>
      <c r="I1266" s="198" t="s">
        <v>4753</v>
      </c>
      <c r="J1266" s="68"/>
      <c r="K1266" s="68"/>
      <c r="L1266" s="68"/>
      <c r="M1266" s="68"/>
      <c r="N1266" s="364"/>
      <c r="O1266" s="364"/>
      <c r="P1266" s="216">
        <v>0</v>
      </c>
      <c r="Q1266" s="216">
        <v>200</v>
      </c>
      <c r="R1266" s="68" t="s">
        <v>638</v>
      </c>
      <c r="S1266" s="366"/>
      <c r="T1266" s="278"/>
    </row>
    <row r="1267" spans="1:20" ht="63.75">
      <c r="A1267" s="192">
        <v>16</v>
      </c>
      <c r="B1267" s="68"/>
      <c r="C1267" s="214" t="s">
        <v>40</v>
      </c>
      <c r="D1267" s="215">
        <v>45005</v>
      </c>
      <c r="E1267" s="192" t="s">
        <v>3429</v>
      </c>
      <c r="F1267" s="192" t="s">
        <v>3</v>
      </c>
      <c r="G1267" s="192">
        <v>2101345</v>
      </c>
      <c r="H1267" s="68"/>
      <c r="I1267" s="198" t="s">
        <v>4754</v>
      </c>
      <c r="J1267" s="68"/>
      <c r="K1267" s="68"/>
      <c r="L1267" s="68"/>
      <c r="M1267" s="68"/>
      <c r="N1267" s="364"/>
      <c r="O1267" s="364"/>
      <c r="P1267" s="216">
        <v>0</v>
      </c>
      <c r="Q1267" s="216">
        <v>33.5</v>
      </c>
      <c r="R1267" s="68" t="s">
        <v>638</v>
      </c>
      <c r="S1267" s="366"/>
      <c r="T1267" s="278"/>
    </row>
    <row r="1268" spans="1:20" ht="63.75">
      <c r="A1268" s="192">
        <v>680</v>
      </c>
      <c r="B1268" s="68"/>
      <c r="C1268" s="214" t="s">
        <v>179</v>
      </c>
      <c r="D1268" s="215">
        <v>45005</v>
      </c>
      <c r="E1268" s="192" t="s">
        <v>3430</v>
      </c>
      <c r="F1268" s="192" t="s">
        <v>3</v>
      </c>
      <c r="G1268" s="192">
        <v>2101202</v>
      </c>
      <c r="H1268" s="68"/>
      <c r="I1268" s="198" t="s">
        <v>4755</v>
      </c>
      <c r="J1268" s="68"/>
      <c r="K1268" s="68"/>
      <c r="L1268" s="68"/>
      <c r="M1268" s="68"/>
      <c r="N1268" s="364"/>
      <c r="O1268" s="364"/>
      <c r="P1268" s="216">
        <v>0</v>
      </c>
      <c r="Q1268" s="216">
        <v>3625.94</v>
      </c>
      <c r="R1268" s="68" t="s">
        <v>638</v>
      </c>
      <c r="S1268" s="366"/>
      <c r="T1268" s="278"/>
    </row>
    <row r="1269" spans="1:20" ht="63.75">
      <c r="A1269" s="192">
        <v>680</v>
      </c>
      <c r="B1269" s="68"/>
      <c r="C1269" s="214" t="s">
        <v>179</v>
      </c>
      <c r="D1269" s="215">
        <v>45005</v>
      </c>
      <c r="E1269" s="192" t="s">
        <v>3431</v>
      </c>
      <c r="F1269" s="192" t="s">
        <v>3</v>
      </c>
      <c r="G1269" s="192">
        <v>2101204</v>
      </c>
      <c r="H1269" s="68"/>
      <c r="I1269" s="198" t="s">
        <v>4756</v>
      </c>
      <c r="J1269" s="68"/>
      <c r="K1269" s="68"/>
      <c r="L1269" s="68"/>
      <c r="M1269" s="68"/>
      <c r="N1269" s="364"/>
      <c r="O1269" s="364"/>
      <c r="P1269" s="216">
        <v>0</v>
      </c>
      <c r="Q1269" s="216">
        <v>294.52999999999997</v>
      </c>
      <c r="R1269" s="68" t="s">
        <v>638</v>
      </c>
      <c r="S1269" s="366"/>
      <c r="T1269" s="278"/>
    </row>
    <row r="1270" spans="1:20" ht="63.75">
      <c r="A1270" s="192">
        <v>680</v>
      </c>
      <c r="B1270" s="68"/>
      <c r="C1270" s="214" t="s">
        <v>179</v>
      </c>
      <c r="D1270" s="215">
        <v>45005</v>
      </c>
      <c r="E1270" s="192" t="s">
        <v>3432</v>
      </c>
      <c r="F1270" s="192" t="s">
        <v>3</v>
      </c>
      <c r="G1270" s="192">
        <v>2101205</v>
      </c>
      <c r="H1270" s="68"/>
      <c r="I1270" s="198" t="s">
        <v>4757</v>
      </c>
      <c r="J1270" s="68"/>
      <c r="K1270" s="68"/>
      <c r="L1270" s="68"/>
      <c r="M1270" s="68"/>
      <c r="N1270" s="364"/>
      <c r="O1270" s="364"/>
      <c r="P1270" s="216">
        <v>0</v>
      </c>
      <c r="Q1270" s="216">
        <v>731.81</v>
      </c>
      <c r="R1270" s="68" t="s">
        <v>638</v>
      </c>
      <c r="S1270" s="366"/>
      <c r="T1270" s="278"/>
    </row>
    <row r="1271" spans="1:20" ht="63.75">
      <c r="A1271" s="192">
        <v>680</v>
      </c>
      <c r="B1271" s="68"/>
      <c r="C1271" s="214" t="s">
        <v>179</v>
      </c>
      <c r="D1271" s="215">
        <v>45005</v>
      </c>
      <c r="E1271" s="192" t="s">
        <v>3433</v>
      </c>
      <c r="F1271" s="192" t="s">
        <v>3</v>
      </c>
      <c r="G1271" s="192">
        <v>2101207</v>
      </c>
      <c r="H1271" s="68"/>
      <c r="I1271" s="198" t="s">
        <v>4758</v>
      </c>
      <c r="J1271" s="68"/>
      <c r="K1271" s="68"/>
      <c r="L1271" s="68"/>
      <c r="M1271" s="68"/>
      <c r="N1271" s="364"/>
      <c r="O1271" s="364"/>
      <c r="P1271" s="216">
        <v>0</v>
      </c>
      <c r="Q1271" s="216">
        <v>108.54</v>
      </c>
      <c r="R1271" s="68" t="s">
        <v>638</v>
      </c>
      <c r="S1271" s="366"/>
      <c r="T1271" s="278"/>
    </row>
    <row r="1272" spans="1:20" ht="51">
      <c r="A1272" s="192" t="s">
        <v>541</v>
      </c>
      <c r="B1272" s="68"/>
      <c r="C1272" s="214" t="s">
        <v>590</v>
      </c>
      <c r="D1272" s="215">
        <v>45005</v>
      </c>
      <c r="E1272" s="192" t="s">
        <v>3434</v>
      </c>
      <c r="F1272" s="192" t="s">
        <v>3</v>
      </c>
      <c r="G1272" s="192">
        <v>2101273</v>
      </c>
      <c r="H1272" s="68"/>
      <c r="I1272" s="198" t="s">
        <v>4759</v>
      </c>
      <c r="J1272" s="68"/>
      <c r="K1272" s="68"/>
      <c r="L1272" s="68"/>
      <c r="M1272" s="68"/>
      <c r="N1272" s="364"/>
      <c r="O1272" s="364"/>
      <c r="P1272" s="216">
        <v>0</v>
      </c>
      <c r="Q1272" s="216">
        <v>4645.8</v>
      </c>
      <c r="R1272" s="68" t="s">
        <v>638</v>
      </c>
      <c r="S1272" s="366"/>
      <c r="T1272" s="278"/>
    </row>
    <row r="1273" spans="1:20" ht="51">
      <c r="A1273" s="192">
        <v>291</v>
      </c>
      <c r="B1273" s="68"/>
      <c r="C1273" s="214" t="s">
        <v>119</v>
      </c>
      <c r="D1273" s="215">
        <v>45005</v>
      </c>
      <c r="E1273" s="192" t="s">
        <v>3435</v>
      </c>
      <c r="F1273" s="192" t="s">
        <v>3</v>
      </c>
      <c r="G1273" s="192">
        <v>2101243</v>
      </c>
      <c r="H1273" s="68"/>
      <c r="I1273" s="198" t="s">
        <v>4760</v>
      </c>
      <c r="J1273" s="68"/>
      <c r="K1273" s="68"/>
      <c r="L1273" s="68"/>
      <c r="M1273" s="68"/>
      <c r="N1273" s="364"/>
      <c r="O1273" s="364"/>
      <c r="P1273" s="216">
        <v>0</v>
      </c>
      <c r="Q1273" s="216">
        <v>35997970.189999998</v>
      </c>
      <c r="R1273" s="68" t="s">
        <v>638</v>
      </c>
      <c r="S1273" s="366"/>
      <c r="T1273" s="278"/>
    </row>
    <row r="1274" spans="1:20" ht="51">
      <c r="A1274" s="192" t="s">
        <v>541</v>
      </c>
      <c r="B1274" s="68"/>
      <c r="C1274" s="214" t="s">
        <v>590</v>
      </c>
      <c r="D1274" s="215">
        <v>45005</v>
      </c>
      <c r="E1274" s="192" t="s">
        <v>3436</v>
      </c>
      <c r="F1274" s="192" t="s">
        <v>3</v>
      </c>
      <c r="G1274" s="192">
        <v>2101279</v>
      </c>
      <c r="H1274" s="68"/>
      <c r="I1274" s="198" t="s">
        <v>4761</v>
      </c>
      <c r="J1274" s="68"/>
      <c r="K1274" s="68"/>
      <c r="L1274" s="68"/>
      <c r="M1274" s="68"/>
      <c r="N1274" s="364"/>
      <c r="O1274" s="364"/>
      <c r="P1274" s="216">
        <v>0</v>
      </c>
      <c r="Q1274" s="216">
        <v>7874.03</v>
      </c>
      <c r="R1274" s="68" t="s">
        <v>638</v>
      </c>
      <c r="S1274" s="366"/>
      <c r="T1274" s="278"/>
    </row>
    <row r="1275" spans="1:20" ht="63.75">
      <c r="A1275" s="192">
        <v>253</v>
      </c>
      <c r="B1275" s="68"/>
      <c r="C1275" s="214" t="s">
        <v>104</v>
      </c>
      <c r="D1275" s="215">
        <v>45005</v>
      </c>
      <c r="E1275" s="192" t="s">
        <v>3437</v>
      </c>
      <c r="F1275" s="192" t="s">
        <v>3</v>
      </c>
      <c r="G1275" s="192">
        <v>2101285</v>
      </c>
      <c r="H1275" s="68"/>
      <c r="I1275" s="198" t="s">
        <v>4762</v>
      </c>
      <c r="J1275" s="68"/>
      <c r="K1275" s="68"/>
      <c r="L1275" s="68"/>
      <c r="M1275" s="68"/>
      <c r="N1275" s="364"/>
      <c r="O1275" s="364"/>
      <c r="P1275" s="216">
        <v>0</v>
      </c>
      <c r="Q1275" s="216">
        <v>42004.18</v>
      </c>
      <c r="R1275" s="68" t="s">
        <v>638</v>
      </c>
      <c r="S1275" s="366"/>
      <c r="T1275" s="278"/>
    </row>
    <row r="1276" spans="1:20" ht="63.75">
      <c r="A1276" s="192">
        <v>253</v>
      </c>
      <c r="B1276" s="68"/>
      <c r="C1276" s="214" t="s">
        <v>104</v>
      </c>
      <c r="D1276" s="215">
        <v>45005</v>
      </c>
      <c r="E1276" s="192" t="s">
        <v>3438</v>
      </c>
      <c r="F1276" s="192" t="s">
        <v>3</v>
      </c>
      <c r="G1276" s="192">
        <v>2101287</v>
      </c>
      <c r="H1276" s="68"/>
      <c r="I1276" s="198" t="s">
        <v>4763</v>
      </c>
      <c r="J1276" s="68"/>
      <c r="K1276" s="68"/>
      <c r="L1276" s="68"/>
      <c r="M1276" s="68"/>
      <c r="N1276" s="364"/>
      <c r="O1276" s="364"/>
      <c r="P1276" s="216">
        <v>0</v>
      </c>
      <c r="Q1276" s="216">
        <v>50719.16</v>
      </c>
      <c r="R1276" s="68" t="s">
        <v>638</v>
      </c>
      <c r="S1276" s="366"/>
      <c r="T1276" s="278"/>
    </row>
    <row r="1277" spans="1:20" ht="51">
      <c r="A1277" s="192">
        <v>25</v>
      </c>
      <c r="B1277" s="68"/>
      <c r="C1277" s="214" t="s">
        <v>42</v>
      </c>
      <c r="D1277" s="215">
        <v>45005</v>
      </c>
      <c r="E1277" s="192" t="s">
        <v>3439</v>
      </c>
      <c r="F1277" s="192" t="s">
        <v>3</v>
      </c>
      <c r="G1277" s="192">
        <v>2101294</v>
      </c>
      <c r="H1277" s="68"/>
      <c r="I1277" s="198" t="s">
        <v>4764</v>
      </c>
      <c r="J1277" s="68"/>
      <c r="K1277" s="68"/>
      <c r="L1277" s="68"/>
      <c r="M1277" s="68"/>
      <c r="N1277" s="364"/>
      <c r="O1277" s="364"/>
      <c r="P1277" s="216">
        <v>0</v>
      </c>
      <c r="Q1277" s="216">
        <v>20000</v>
      </c>
      <c r="R1277" s="68" t="s">
        <v>638</v>
      </c>
      <c r="S1277" s="366"/>
      <c r="T1277" s="278"/>
    </row>
    <row r="1278" spans="1:20" ht="51">
      <c r="A1278" s="192">
        <v>25</v>
      </c>
      <c r="B1278" s="68"/>
      <c r="C1278" s="214" t="s">
        <v>42</v>
      </c>
      <c r="D1278" s="215">
        <v>45005</v>
      </c>
      <c r="E1278" s="192" t="s">
        <v>3440</v>
      </c>
      <c r="F1278" s="192" t="s">
        <v>3</v>
      </c>
      <c r="G1278" s="192">
        <v>2101296</v>
      </c>
      <c r="H1278" s="68"/>
      <c r="I1278" s="198" t="s">
        <v>4765</v>
      </c>
      <c r="J1278" s="68"/>
      <c r="K1278" s="68"/>
      <c r="L1278" s="68"/>
      <c r="M1278" s="68"/>
      <c r="N1278" s="364"/>
      <c r="O1278" s="364"/>
      <c r="P1278" s="216">
        <v>0</v>
      </c>
      <c r="Q1278" s="216">
        <v>28000</v>
      </c>
      <c r="R1278" s="68" t="s">
        <v>638</v>
      </c>
      <c r="S1278" s="366"/>
      <c r="T1278" s="278"/>
    </row>
    <row r="1279" spans="1:20" ht="51">
      <c r="A1279" s="192" t="s">
        <v>541</v>
      </c>
      <c r="B1279" s="68"/>
      <c r="C1279" s="214" t="s">
        <v>590</v>
      </c>
      <c r="D1279" s="215">
        <v>45005</v>
      </c>
      <c r="E1279" s="192" t="s">
        <v>3441</v>
      </c>
      <c r="F1279" s="192" t="s">
        <v>3</v>
      </c>
      <c r="G1279" s="192">
        <v>2101298</v>
      </c>
      <c r="H1279" s="68"/>
      <c r="I1279" s="198" t="s">
        <v>4766</v>
      </c>
      <c r="J1279" s="68"/>
      <c r="K1279" s="68"/>
      <c r="L1279" s="68"/>
      <c r="M1279" s="68"/>
      <c r="N1279" s="364"/>
      <c r="O1279" s="364"/>
      <c r="P1279" s="216">
        <v>0</v>
      </c>
      <c r="Q1279" s="216">
        <v>148758</v>
      </c>
      <c r="R1279" s="68" t="s">
        <v>638</v>
      </c>
      <c r="S1279" s="366"/>
      <c r="T1279" s="278"/>
    </row>
    <row r="1280" spans="1:20" ht="51">
      <c r="A1280" s="192">
        <v>25</v>
      </c>
      <c r="B1280" s="68"/>
      <c r="C1280" s="214" t="s">
        <v>42</v>
      </c>
      <c r="D1280" s="215">
        <v>45005</v>
      </c>
      <c r="E1280" s="192" t="s">
        <v>3442</v>
      </c>
      <c r="F1280" s="192" t="s">
        <v>3</v>
      </c>
      <c r="G1280" s="192">
        <v>2101301</v>
      </c>
      <c r="H1280" s="68"/>
      <c r="I1280" s="198" t="s">
        <v>4767</v>
      </c>
      <c r="J1280" s="68"/>
      <c r="K1280" s="68"/>
      <c r="L1280" s="68"/>
      <c r="M1280" s="68"/>
      <c r="N1280" s="364"/>
      <c r="O1280" s="364"/>
      <c r="P1280" s="216">
        <v>0</v>
      </c>
      <c r="Q1280" s="216">
        <v>14300</v>
      </c>
      <c r="R1280" s="68" t="s">
        <v>638</v>
      </c>
      <c r="S1280" s="366"/>
      <c r="T1280" s="278"/>
    </row>
    <row r="1281" spans="1:20" ht="38.25">
      <c r="A1281" s="192">
        <v>290</v>
      </c>
      <c r="B1281" s="68"/>
      <c r="C1281" s="214" t="s">
        <v>118</v>
      </c>
      <c r="D1281" s="215">
        <v>45005</v>
      </c>
      <c r="E1281" s="192" t="s">
        <v>3443</v>
      </c>
      <c r="F1281" s="192" t="s">
        <v>3</v>
      </c>
      <c r="G1281" s="192">
        <v>2101247</v>
      </c>
      <c r="H1281" s="68"/>
      <c r="I1281" s="198" t="s">
        <v>4768</v>
      </c>
      <c r="J1281" s="68"/>
      <c r="K1281" s="68"/>
      <c r="L1281" s="68"/>
      <c r="M1281" s="68"/>
      <c r="N1281" s="364"/>
      <c r="O1281" s="364"/>
      <c r="P1281" s="216">
        <v>0</v>
      </c>
      <c r="Q1281" s="216">
        <v>0.01</v>
      </c>
      <c r="R1281" s="68" t="s">
        <v>1488</v>
      </c>
      <c r="S1281" s="366"/>
      <c r="T1281" s="278"/>
    </row>
    <row r="1282" spans="1:20" ht="51">
      <c r="A1282" s="192">
        <v>30</v>
      </c>
      <c r="B1282" s="68"/>
      <c r="C1282" s="214" t="s">
        <v>642</v>
      </c>
      <c r="D1282" s="215">
        <v>45005</v>
      </c>
      <c r="E1282" s="192" t="s">
        <v>3444</v>
      </c>
      <c r="F1282" s="192" t="s">
        <v>3</v>
      </c>
      <c r="G1282" s="192">
        <v>2101241</v>
      </c>
      <c r="H1282" s="68"/>
      <c r="I1282" s="198" t="s">
        <v>4769</v>
      </c>
      <c r="J1282" s="68"/>
      <c r="K1282" s="68"/>
      <c r="L1282" s="68"/>
      <c r="M1282" s="68"/>
      <c r="N1282" s="364"/>
      <c r="O1282" s="364"/>
      <c r="P1282" s="216">
        <v>0</v>
      </c>
      <c r="Q1282" s="216">
        <v>673.48</v>
      </c>
      <c r="R1282" s="68" t="s">
        <v>1488</v>
      </c>
      <c r="S1282" s="366"/>
      <c r="T1282" s="278"/>
    </row>
    <row r="1283" spans="1:20" ht="51">
      <c r="A1283" s="192" t="s">
        <v>541</v>
      </c>
      <c r="B1283" s="68"/>
      <c r="C1283" s="214" t="s">
        <v>590</v>
      </c>
      <c r="D1283" s="215">
        <v>45006</v>
      </c>
      <c r="E1283" s="192" t="s">
        <v>3445</v>
      </c>
      <c r="F1283" s="192" t="s">
        <v>3</v>
      </c>
      <c r="G1283" s="192">
        <v>2101491</v>
      </c>
      <c r="H1283" s="68"/>
      <c r="I1283" s="198" t="s">
        <v>1911</v>
      </c>
      <c r="J1283" s="68"/>
      <c r="K1283" s="68"/>
      <c r="L1283" s="68"/>
      <c r="M1283" s="68"/>
      <c r="N1283" s="364"/>
      <c r="O1283" s="364"/>
      <c r="P1283" s="216">
        <v>0</v>
      </c>
      <c r="Q1283" s="216">
        <v>1140</v>
      </c>
      <c r="R1283" s="68" t="s">
        <v>638</v>
      </c>
      <c r="S1283" s="366"/>
      <c r="T1283" s="278"/>
    </row>
    <row r="1284" spans="1:20" ht="51">
      <c r="A1284" s="192">
        <v>155</v>
      </c>
      <c r="B1284" s="68"/>
      <c r="C1284" s="214" t="s">
        <v>75</v>
      </c>
      <c r="D1284" s="215">
        <v>45006</v>
      </c>
      <c r="E1284" s="192" t="s">
        <v>3446</v>
      </c>
      <c r="F1284" s="192" t="s">
        <v>3</v>
      </c>
      <c r="G1284" s="192">
        <v>2101492</v>
      </c>
      <c r="H1284" s="68"/>
      <c r="I1284" s="198" t="s">
        <v>4770</v>
      </c>
      <c r="J1284" s="68"/>
      <c r="K1284" s="68"/>
      <c r="L1284" s="68"/>
      <c r="M1284" s="68"/>
      <c r="N1284" s="364"/>
      <c r="O1284" s="364"/>
      <c r="P1284" s="216">
        <v>0</v>
      </c>
      <c r="Q1284" s="216">
        <v>222.22</v>
      </c>
      <c r="R1284" s="68" t="s">
        <v>638</v>
      </c>
      <c r="S1284" s="366"/>
      <c r="T1284" s="278"/>
    </row>
    <row r="1285" spans="1:20" ht="51">
      <c r="A1285" s="192">
        <v>222</v>
      </c>
      <c r="B1285" s="68"/>
      <c r="C1285" s="214" t="s">
        <v>93</v>
      </c>
      <c r="D1285" s="215">
        <v>45006</v>
      </c>
      <c r="E1285" s="192" t="s">
        <v>3447</v>
      </c>
      <c r="F1285" s="192" t="s">
        <v>3</v>
      </c>
      <c r="G1285" s="192">
        <v>2101515</v>
      </c>
      <c r="H1285" s="68"/>
      <c r="I1285" s="198" t="s">
        <v>4771</v>
      </c>
      <c r="J1285" s="68"/>
      <c r="K1285" s="68"/>
      <c r="L1285" s="68"/>
      <c r="M1285" s="68"/>
      <c r="N1285" s="364"/>
      <c r="O1285" s="364"/>
      <c r="P1285" s="216">
        <v>0</v>
      </c>
      <c r="Q1285" s="216">
        <v>3330</v>
      </c>
      <c r="R1285" s="68" t="s">
        <v>638</v>
      </c>
      <c r="S1285" s="366"/>
      <c r="T1285" s="278"/>
    </row>
    <row r="1286" spans="1:20" ht="51">
      <c r="A1286" s="192">
        <v>46</v>
      </c>
      <c r="B1286" s="68"/>
      <c r="C1286" s="214" t="s">
        <v>1380</v>
      </c>
      <c r="D1286" s="215">
        <v>45006</v>
      </c>
      <c r="E1286" s="192" t="s">
        <v>3448</v>
      </c>
      <c r="F1286" s="192" t="s">
        <v>3</v>
      </c>
      <c r="G1286" s="192">
        <v>2101516</v>
      </c>
      <c r="H1286" s="68"/>
      <c r="I1286" s="198" t="s">
        <v>4772</v>
      </c>
      <c r="J1286" s="68"/>
      <c r="K1286" s="68"/>
      <c r="L1286" s="68"/>
      <c r="M1286" s="68"/>
      <c r="N1286" s="364"/>
      <c r="O1286" s="364"/>
      <c r="P1286" s="216">
        <v>0</v>
      </c>
      <c r="Q1286" s="216">
        <v>168.24</v>
      </c>
      <c r="R1286" s="68" t="s">
        <v>638</v>
      </c>
      <c r="S1286" s="366"/>
      <c r="T1286" s="278"/>
    </row>
    <row r="1287" spans="1:20" ht="51">
      <c r="A1287" s="192">
        <v>46</v>
      </c>
      <c r="B1287" s="68"/>
      <c r="C1287" s="214" t="s">
        <v>1380</v>
      </c>
      <c r="D1287" s="215">
        <v>45006</v>
      </c>
      <c r="E1287" s="192" t="s">
        <v>3449</v>
      </c>
      <c r="F1287" s="192" t="s">
        <v>3</v>
      </c>
      <c r="G1287" s="192">
        <v>2101529</v>
      </c>
      <c r="H1287" s="68"/>
      <c r="I1287" s="198" t="s">
        <v>4773</v>
      </c>
      <c r="J1287" s="68"/>
      <c r="K1287" s="68"/>
      <c r="L1287" s="68"/>
      <c r="M1287" s="68"/>
      <c r="N1287" s="364"/>
      <c r="O1287" s="364"/>
      <c r="P1287" s="216">
        <v>0</v>
      </c>
      <c r="Q1287" s="216">
        <v>1500</v>
      </c>
      <c r="R1287" s="68" t="s">
        <v>638</v>
      </c>
      <c r="S1287" s="366"/>
      <c r="T1287" s="278"/>
    </row>
    <row r="1288" spans="1:20" ht="51">
      <c r="A1288" s="192">
        <v>311</v>
      </c>
      <c r="B1288" s="68"/>
      <c r="C1288" s="214" t="s">
        <v>132</v>
      </c>
      <c r="D1288" s="215">
        <v>45006</v>
      </c>
      <c r="E1288" s="192" t="s">
        <v>3450</v>
      </c>
      <c r="F1288" s="192" t="s">
        <v>3</v>
      </c>
      <c r="G1288" s="192">
        <v>2101532</v>
      </c>
      <c r="H1288" s="68"/>
      <c r="I1288" s="198" t="s">
        <v>4774</v>
      </c>
      <c r="J1288" s="68"/>
      <c r="K1288" s="68"/>
      <c r="L1288" s="68"/>
      <c r="M1288" s="68"/>
      <c r="N1288" s="364"/>
      <c r="O1288" s="364"/>
      <c r="P1288" s="216">
        <v>0</v>
      </c>
      <c r="Q1288" s="216">
        <v>955</v>
      </c>
      <c r="R1288" s="68" t="s">
        <v>638</v>
      </c>
      <c r="S1288" s="366"/>
      <c r="T1288" s="278"/>
    </row>
    <row r="1289" spans="1:20" ht="38.25">
      <c r="A1289" s="192">
        <v>15</v>
      </c>
      <c r="B1289" s="68"/>
      <c r="C1289" s="214" t="s">
        <v>39</v>
      </c>
      <c r="D1289" s="215">
        <v>45006</v>
      </c>
      <c r="E1289" s="192" t="s">
        <v>3451</v>
      </c>
      <c r="F1289" s="192" t="s">
        <v>3</v>
      </c>
      <c r="G1289" s="192">
        <v>2101569</v>
      </c>
      <c r="H1289" s="68"/>
      <c r="I1289" s="198" t="s">
        <v>2024</v>
      </c>
      <c r="J1289" s="68"/>
      <c r="K1289" s="68"/>
      <c r="L1289" s="68"/>
      <c r="M1289" s="68"/>
      <c r="N1289" s="364"/>
      <c r="O1289" s="364"/>
      <c r="P1289" s="216">
        <v>0</v>
      </c>
      <c r="Q1289" s="216">
        <v>800</v>
      </c>
      <c r="R1289" s="68" t="s">
        <v>638</v>
      </c>
      <c r="S1289" s="366"/>
      <c r="T1289" s="278"/>
    </row>
    <row r="1290" spans="1:20" ht="51">
      <c r="A1290" s="192">
        <v>47</v>
      </c>
      <c r="B1290" s="68"/>
      <c r="C1290" s="214" t="s">
        <v>45</v>
      </c>
      <c r="D1290" s="215">
        <v>45006</v>
      </c>
      <c r="E1290" s="192" t="s">
        <v>3452</v>
      </c>
      <c r="F1290" s="192" t="s">
        <v>3</v>
      </c>
      <c r="G1290" s="192">
        <v>2101573</v>
      </c>
      <c r="H1290" s="68"/>
      <c r="I1290" s="198" t="s">
        <v>4775</v>
      </c>
      <c r="J1290" s="68"/>
      <c r="K1290" s="68"/>
      <c r="L1290" s="68"/>
      <c r="M1290" s="68"/>
      <c r="N1290" s="364"/>
      <c r="O1290" s="364"/>
      <c r="P1290" s="216">
        <v>0</v>
      </c>
      <c r="Q1290" s="216">
        <v>48</v>
      </c>
      <c r="R1290" s="68" t="s">
        <v>638</v>
      </c>
      <c r="S1290" s="366"/>
      <c r="T1290" s="278"/>
    </row>
    <row r="1291" spans="1:20" ht="51">
      <c r="A1291" s="192">
        <v>41</v>
      </c>
      <c r="B1291" s="68"/>
      <c r="C1291" s="214" t="s">
        <v>44</v>
      </c>
      <c r="D1291" s="215">
        <v>45006</v>
      </c>
      <c r="E1291" s="192" t="s">
        <v>3453</v>
      </c>
      <c r="F1291" s="192" t="s">
        <v>3</v>
      </c>
      <c r="G1291" s="192">
        <v>2101579</v>
      </c>
      <c r="H1291" s="68"/>
      <c r="I1291" s="198" t="s">
        <v>4776</v>
      </c>
      <c r="J1291" s="68"/>
      <c r="K1291" s="68"/>
      <c r="L1291" s="68"/>
      <c r="M1291" s="68"/>
      <c r="N1291" s="364"/>
      <c r="O1291" s="364"/>
      <c r="P1291" s="216">
        <v>0</v>
      </c>
      <c r="Q1291" s="216">
        <v>60</v>
      </c>
      <c r="R1291" s="68" t="s">
        <v>638</v>
      </c>
      <c r="S1291" s="366"/>
      <c r="T1291" s="278"/>
    </row>
    <row r="1292" spans="1:20" ht="51">
      <c r="A1292" s="192">
        <v>41</v>
      </c>
      <c r="B1292" s="68"/>
      <c r="C1292" s="214" t="s">
        <v>44</v>
      </c>
      <c r="D1292" s="215">
        <v>45006</v>
      </c>
      <c r="E1292" s="192" t="s">
        <v>3454</v>
      </c>
      <c r="F1292" s="192" t="s">
        <v>3</v>
      </c>
      <c r="G1292" s="192">
        <v>2101580</v>
      </c>
      <c r="H1292" s="68"/>
      <c r="I1292" s="198" t="s">
        <v>4777</v>
      </c>
      <c r="J1292" s="68"/>
      <c r="K1292" s="68"/>
      <c r="L1292" s="68"/>
      <c r="M1292" s="68"/>
      <c r="N1292" s="364"/>
      <c r="O1292" s="364"/>
      <c r="P1292" s="216">
        <v>0</v>
      </c>
      <c r="Q1292" s="216">
        <v>210</v>
      </c>
      <c r="R1292" s="68" t="s">
        <v>638</v>
      </c>
      <c r="S1292" s="366"/>
      <c r="T1292" s="278"/>
    </row>
    <row r="1293" spans="1:20" ht="51">
      <c r="A1293" s="192">
        <v>35</v>
      </c>
      <c r="B1293" s="68"/>
      <c r="C1293" s="214" t="s">
        <v>43</v>
      </c>
      <c r="D1293" s="215">
        <v>45006</v>
      </c>
      <c r="E1293" s="192" t="s">
        <v>3455</v>
      </c>
      <c r="F1293" s="192" t="s">
        <v>3</v>
      </c>
      <c r="G1293" s="192">
        <v>2101586</v>
      </c>
      <c r="H1293" s="68"/>
      <c r="I1293" s="198" t="s">
        <v>4778</v>
      </c>
      <c r="J1293" s="68"/>
      <c r="K1293" s="68"/>
      <c r="L1293" s="68"/>
      <c r="M1293" s="68"/>
      <c r="N1293" s="364"/>
      <c r="O1293" s="364"/>
      <c r="P1293" s="216">
        <v>0</v>
      </c>
      <c r="Q1293" s="216">
        <v>50</v>
      </c>
      <c r="R1293" s="68" t="s">
        <v>638</v>
      </c>
      <c r="S1293" s="366"/>
      <c r="T1293" s="278"/>
    </row>
    <row r="1294" spans="1:20" ht="51">
      <c r="A1294" s="192">
        <v>16</v>
      </c>
      <c r="B1294" s="68"/>
      <c r="C1294" s="214" t="s">
        <v>40</v>
      </c>
      <c r="D1294" s="215">
        <v>45006</v>
      </c>
      <c r="E1294" s="192" t="s">
        <v>3456</v>
      </c>
      <c r="F1294" s="192" t="s">
        <v>3</v>
      </c>
      <c r="G1294" s="192">
        <v>2101588</v>
      </c>
      <c r="H1294" s="68"/>
      <c r="I1294" s="198" t="s">
        <v>4779</v>
      </c>
      <c r="J1294" s="68"/>
      <c r="K1294" s="68"/>
      <c r="L1294" s="68"/>
      <c r="M1294" s="68"/>
      <c r="N1294" s="364"/>
      <c r="O1294" s="364"/>
      <c r="P1294" s="216">
        <v>0</v>
      </c>
      <c r="Q1294" s="216">
        <v>204.17</v>
      </c>
      <c r="R1294" s="68" t="s">
        <v>638</v>
      </c>
      <c r="S1294" s="366"/>
      <c r="T1294" s="278"/>
    </row>
    <row r="1295" spans="1:20" ht="51">
      <c r="A1295" s="192">
        <v>86</v>
      </c>
      <c r="B1295" s="68"/>
      <c r="C1295" s="214" t="s">
        <v>50</v>
      </c>
      <c r="D1295" s="215">
        <v>45006</v>
      </c>
      <c r="E1295" s="192" t="s">
        <v>3457</v>
      </c>
      <c r="F1295" s="192" t="s">
        <v>3</v>
      </c>
      <c r="G1295" s="192">
        <v>2101603</v>
      </c>
      <c r="H1295" s="68"/>
      <c r="I1295" s="198" t="s">
        <v>4780</v>
      </c>
      <c r="J1295" s="68"/>
      <c r="K1295" s="68"/>
      <c r="L1295" s="68"/>
      <c r="M1295" s="68"/>
      <c r="N1295" s="364"/>
      <c r="O1295" s="364"/>
      <c r="P1295" s="216">
        <v>0</v>
      </c>
      <c r="Q1295" s="216">
        <v>50</v>
      </c>
      <c r="R1295" s="68" t="s">
        <v>638</v>
      </c>
      <c r="S1295" s="366"/>
      <c r="T1295" s="278"/>
    </row>
    <row r="1296" spans="1:20" ht="51">
      <c r="A1296" s="192" t="s">
        <v>541</v>
      </c>
      <c r="B1296" s="68"/>
      <c r="C1296" s="214" t="s">
        <v>590</v>
      </c>
      <c r="D1296" s="215">
        <v>45006</v>
      </c>
      <c r="E1296" s="192" t="s">
        <v>3458</v>
      </c>
      <c r="F1296" s="192" t="s">
        <v>3</v>
      </c>
      <c r="G1296" s="192">
        <v>2101589</v>
      </c>
      <c r="H1296" s="68"/>
      <c r="I1296" s="198" t="s">
        <v>4781</v>
      </c>
      <c r="J1296" s="68"/>
      <c r="K1296" s="68"/>
      <c r="L1296" s="68"/>
      <c r="M1296" s="68"/>
      <c r="N1296" s="364"/>
      <c r="O1296" s="364"/>
      <c r="P1296" s="216">
        <v>0</v>
      </c>
      <c r="Q1296" s="216">
        <v>8831.0300000000007</v>
      </c>
      <c r="R1296" s="68" t="s">
        <v>638</v>
      </c>
      <c r="S1296" s="366"/>
      <c r="T1296" s="278"/>
    </row>
    <row r="1297" spans="1:20" ht="63.75">
      <c r="A1297" s="192">
        <v>342</v>
      </c>
      <c r="B1297" s="68"/>
      <c r="C1297" s="214" t="s">
        <v>137</v>
      </c>
      <c r="D1297" s="215">
        <v>45006</v>
      </c>
      <c r="E1297" s="192" t="s">
        <v>3459</v>
      </c>
      <c r="F1297" s="192" t="s">
        <v>3</v>
      </c>
      <c r="G1297" s="192">
        <v>2101596</v>
      </c>
      <c r="H1297" s="68"/>
      <c r="I1297" s="198" t="s">
        <v>4782</v>
      </c>
      <c r="J1297" s="68"/>
      <c r="K1297" s="68"/>
      <c r="L1297" s="68"/>
      <c r="M1297" s="68"/>
      <c r="N1297" s="364"/>
      <c r="O1297" s="364"/>
      <c r="P1297" s="216">
        <v>0</v>
      </c>
      <c r="Q1297" s="216">
        <v>1611.17</v>
      </c>
      <c r="R1297" s="68" t="s">
        <v>638</v>
      </c>
      <c r="S1297" s="366"/>
      <c r="T1297" s="278"/>
    </row>
    <row r="1298" spans="1:20" ht="51">
      <c r="A1298" s="192">
        <v>41</v>
      </c>
      <c r="B1298" s="68"/>
      <c r="C1298" s="214" t="s">
        <v>44</v>
      </c>
      <c r="D1298" s="215">
        <v>45006</v>
      </c>
      <c r="E1298" s="192" t="s">
        <v>3460</v>
      </c>
      <c r="F1298" s="192" t="s">
        <v>3</v>
      </c>
      <c r="G1298" s="192">
        <v>2101601</v>
      </c>
      <c r="H1298" s="68"/>
      <c r="I1298" s="198" t="s">
        <v>4783</v>
      </c>
      <c r="J1298" s="68"/>
      <c r="K1298" s="68"/>
      <c r="L1298" s="68"/>
      <c r="M1298" s="68"/>
      <c r="N1298" s="364"/>
      <c r="O1298" s="364"/>
      <c r="P1298" s="216">
        <v>0</v>
      </c>
      <c r="Q1298" s="216">
        <v>40</v>
      </c>
      <c r="R1298" s="68" t="s">
        <v>638</v>
      </c>
      <c r="S1298" s="366"/>
      <c r="T1298" s="278"/>
    </row>
    <row r="1299" spans="1:20" ht="51">
      <c r="A1299" s="192">
        <v>548</v>
      </c>
      <c r="B1299" s="68"/>
      <c r="C1299" s="214" t="s">
        <v>1286</v>
      </c>
      <c r="D1299" s="215">
        <v>45006</v>
      </c>
      <c r="E1299" s="192" t="s">
        <v>3461</v>
      </c>
      <c r="F1299" s="192" t="s">
        <v>3</v>
      </c>
      <c r="G1299" s="192">
        <v>2101623</v>
      </c>
      <c r="H1299" s="68"/>
      <c r="I1299" s="198" t="s">
        <v>4784</v>
      </c>
      <c r="J1299" s="68"/>
      <c r="K1299" s="68"/>
      <c r="L1299" s="68"/>
      <c r="M1299" s="68"/>
      <c r="N1299" s="364"/>
      <c r="O1299" s="364"/>
      <c r="P1299" s="216">
        <v>0</v>
      </c>
      <c r="Q1299" s="216">
        <v>371</v>
      </c>
      <c r="R1299" s="68" t="s">
        <v>638</v>
      </c>
      <c r="S1299" s="366"/>
      <c r="T1299" s="278"/>
    </row>
    <row r="1300" spans="1:20" ht="51">
      <c r="A1300" s="192">
        <v>548</v>
      </c>
      <c r="B1300" s="68"/>
      <c r="C1300" s="214" t="s">
        <v>1286</v>
      </c>
      <c r="D1300" s="215">
        <v>45006</v>
      </c>
      <c r="E1300" s="192" t="s">
        <v>3462</v>
      </c>
      <c r="F1300" s="192" t="s">
        <v>3</v>
      </c>
      <c r="G1300" s="192">
        <v>2101627</v>
      </c>
      <c r="H1300" s="68"/>
      <c r="I1300" s="198" t="s">
        <v>4418</v>
      </c>
      <c r="J1300" s="68"/>
      <c r="K1300" s="68"/>
      <c r="L1300" s="68"/>
      <c r="M1300" s="68"/>
      <c r="N1300" s="364"/>
      <c r="O1300" s="364"/>
      <c r="P1300" s="216">
        <v>0</v>
      </c>
      <c r="Q1300" s="216">
        <v>371</v>
      </c>
      <c r="R1300" s="68" t="s">
        <v>638</v>
      </c>
      <c r="S1300" s="366"/>
      <c r="T1300" s="278"/>
    </row>
    <row r="1301" spans="1:20" ht="63.75">
      <c r="A1301" s="192">
        <v>206</v>
      </c>
      <c r="B1301" s="68"/>
      <c r="C1301" s="214" t="s">
        <v>87</v>
      </c>
      <c r="D1301" s="215">
        <v>45006</v>
      </c>
      <c r="E1301" s="192" t="s">
        <v>3463</v>
      </c>
      <c r="F1301" s="192" t="s">
        <v>3</v>
      </c>
      <c r="G1301" s="192">
        <v>2101631</v>
      </c>
      <c r="H1301" s="68"/>
      <c r="I1301" s="198" t="s">
        <v>4785</v>
      </c>
      <c r="J1301" s="68"/>
      <c r="K1301" s="68"/>
      <c r="L1301" s="68"/>
      <c r="M1301" s="68"/>
      <c r="N1301" s="364"/>
      <c r="O1301" s="364"/>
      <c r="P1301" s="216">
        <v>0</v>
      </c>
      <c r="Q1301" s="216">
        <v>10</v>
      </c>
      <c r="R1301" s="68" t="s">
        <v>638</v>
      </c>
      <c r="S1301" s="366"/>
      <c r="T1301" s="278"/>
    </row>
    <row r="1302" spans="1:20" ht="63.75">
      <c r="A1302" s="192">
        <v>46</v>
      </c>
      <c r="B1302" s="68"/>
      <c r="C1302" s="214" t="s">
        <v>1380</v>
      </c>
      <c r="D1302" s="215">
        <v>45006</v>
      </c>
      <c r="E1302" s="192" t="s">
        <v>3464</v>
      </c>
      <c r="F1302" s="192" t="s">
        <v>3</v>
      </c>
      <c r="G1302" s="192">
        <v>2101634</v>
      </c>
      <c r="H1302" s="68"/>
      <c r="I1302" s="198" t="s">
        <v>4786</v>
      </c>
      <c r="J1302" s="68"/>
      <c r="K1302" s="68"/>
      <c r="L1302" s="68"/>
      <c r="M1302" s="68"/>
      <c r="N1302" s="364"/>
      <c r="O1302" s="364"/>
      <c r="P1302" s="216">
        <v>0</v>
      </c>
      <c r="Q1302" s="216">
        <v>1190</v>
      </c>
      <c r="R1302" s="68" t="s">
        <v>638</v>
      </c>
      <c r="S1302" s="366"/>
      <c r="T1302" s="278"/>
    </row>
    <row r="1303" spans="1:20" ht="51">
      <c r="A1303" s="192">
        <v>660</v>
      </c>
      <c r="B1303" s="68"/>
      <c r="C1303" s="214" t="s">
        <v>176</v>
      </c>
      <c r="D1303" s="215">
        <v>45006</v>
      </c>
      <c r="E1303" s="192" t="s">
        <v>3465</v>
      </c>
      <c r="F1303" s="192" t="s">
        <v>3</v>
      </c>
      <c r="G1303" s="192">
        <v>2101514</v>
      </c>
      <c r="H1303" s="68"/>
      <c r="I1303" s="198" t="s">
        <v>4787</v>
      </c>
      <c r="J1303" s="68"/>
      <c r="K1303" s="68"/>
      <c r="L1303" s="68"/>
      <c r="M1303" s="68"/>
      <c r="N1303" s="364"/>
      <c r="O1303" s="364"/>
      <c r="P1303" s="216">
        <v>0</v>
      </c>
      <c r="Q1303" s="216">
        <v>759.47</v>
      </c>
      <c r="R1303" s="68" t="s">
        <v>638</v>
      </c>
      <c r="S1303" s="366"/>
      <c r="T1303" s="278"/>
    </row>
    <row r="1304" spans="1:20" ht="63.75">
      <c r="A1304" s="192">
        <v>86</v>
      </c>
      <c r="B1304" s="68"/>
      <c r="C1304" s="214" t="s">
        <v>50</v>
      </c>
      <c r="D1304" s="215">
        <v>45006</v>
      </c>
      <c r="E1304" s="192" t="s">
        <v>3466</v>
      </c>
      <c r="F1304" s="192" t="s">
        <v>3</v>
      </c>
      <c r="G1304" s="192">
        <v>2101544</v>
      </c>
      <c r="H1304" s="68"/>
      <c r="I1304" s="198" t="s">
        <v>4788</v>
      </c>
      <c r="J1304" s="68"/>
      <c r="K1304" s="68"/>
      <c r="L1304" s="68"/>
      <c r="M1304" s="68"/>
      <c r="N1304" s="364"/>
      <c r="O1304" s="364"/>
      <c r="P1304" s="216">
        <v>0</v>
      </c>
      <c r="Q1304" s="216">
        <v>22450</v>
      </c>
      <c r="R1304" s="68" t="s">
        <v>638</v>
      </c>
      <c r="S1304" s="366"/>
      <c r="T1304" s="278"/>
    </row>
    <row r="1305" spans="1:20" ht="63.75">
      <c r="A1305" s="192">
        <v>86</v>
      </c>
      <c r="B1305" s="68"/>
      <c r="C1305" s="214" t="s">
        <v>50</v>
      </c>
      <c r="D1305" s="215">
        <v>45006</v>
      </c>
      <c r="E1305" s="192" t="s">
        <v>3467</v>
      </c>
      <c r="F1305" s="192" t="s">
        <v>3</v>
      </c>
      <c r="G1305" s="192">
        <v>2101548</v>
      </c>
      <c r="H1305" s="68"/>
      <c r="I1305" s="198" t="s">
        <v>4789</v>
      </c>
      <c r="J1305" s="68"/>
      <c r="K1305" s="68"/>
      <c r="L1305" s="68"/>
      <c r="M1305" s="68"/>
      <c r="N1305" s="364"/>
      <c r="O1305" s="364"/>
      <c r="P1305" s="216">
        <v>0</v>
      </c>
      <c r="Q1305" s="216">
        <v>2440</v>
      </c>
      <c r="R1305" s="68" t="s">
        <v>638</v>
      </c>
      <c r="S1305" s="366"/>
      <c r="T1305" s="278"/>
    </row>
    <row r="1306" spans="1:20" ht="63.75">
      <c r="A1306" s="192">
        <v>86</v>
      </c>
      <c r="B1306" s="68"/>
      <c r="C1306" s="214" t="s">
        <v>50</v>
      </c>
      <c r="D1306" s="215">
        <v>45006</v>
      </c>
      <c r="E1306" s="192" t="s">
        <v>3468</v>
      </c>
      <c r="F1306" s="192" t="s">
        <v>3</v>
      </c>
      <c r="G1306" s="192">
        <v>2101552</v>
      </c>
      <c r="H1306" s="68"/>
      <c r="I1306" s="198" t="s">
        <v>4790</v>
      </c>
      <c r="J1306" s="68"/>
      <c r="K1306" s="68"/>
      <c r="L1306" s="68"/>
      <c r="M1306" s="68"/>
      <c r="N1306" s="364"/>
      <c r="O1306" s="364"/>
      <c r="P1306" s="216">
        <v>0</v>
      </c>
      <c r="Q1306" s="216">
        <v>13700</v>
      </c>
      <c r="R1306" s="68" t="s">
        <v>638</v>
      </c>
      <c r="S1306" s="366"/>
      <c r="T1306" s="278"/>
    </row>
    <row r="1307" spans="1:20" ht="63.75">
      <c r="A1307" s="192">
        <v>660</v>
      </c>
      <c r="B1307" s="68"/>
      <c r="C1307" s="214" t="s">
        <v>176</v>
      </c>
      <c r="D1307" s="215">
        <v>45006</v>
      </c>
      <c r="E1307" s="192" t="s">
        <v>3469</v>
      </c>
      <c r="F1307" s="192" t="s">
        <v>3</v>
      </c>
      <c r="G1307" s="192">
        <v>2101558</v>
      </c>
      <c r="H1307" s="68"/>
      <c r="I1307" s="198" t="s">
        <v>4791</v>
      </c>
      <c r="J1307" s="68"/>
      <c r="K1307" s="68"/>
      <c r="L1307" s="68"/>
      <c r="M1307" s="68"/>
      <c r="N1307" s="364"/>
      <c r="O1307" s="364"/>
      <c r="P1307" s="216">
        <v>0</v>
      </c>
      <c r="Q1307" s="216">
        <v>44740.35</v>
      </c>
      <c r="R1307" s="68" t="s">
        <v>638</v>
      </c>
      <c r="S1307" s="366"/>
      <c r="T1307" s="278"/>
    </row>
    <row r="1308" spans="1:20" ht="89.25">
      <c r="A1308" s="192">
        <v>587</v>
      </c>
      <c r="B1308" s="68"/>
      <c r="C1308" s="214" t="s">
        <v>673</v>
      </c>
      <c r="D1308" s="215">
        <v>45006</v>
      </c>
      <c r="E1308" s="192" t="s">
        <v>3470</v>
      </c>
      <c r="F1308" s="192" t="s">
        <v>3</v>
      </c>
      <c r="G1308" s="192">
        <v>2101563</v>
      </c>
      <c r="H1308" s="68"/>
      <c r="I1308" s="198" t="s">
        <v>4792</v>
      </c>
      <c r="J1308" s="68"/>
      <c r="K1308" s="68"/>
      <c r="L1308" s="68"/>
      <c r="M1308" s="68"/>
      <c r="N1308" s="364"/>
      <c r="O1308" s="364"/>
      <c r="P1308" s="216">
        <v>0</v>
      </c>
      <c r="Q1308" s="216">
        <v>857582.7</v>
      </c>
      <c r="R1308" s="68" t="s">
        <v>638</v>
      </c>
      <c r="S1308" s="366"/>
      <c r="T1308" s="278"/>
    </row>
    <row r="1309" spans="1:20" ht="51">
      <c r="A1309" s="192">
        <v>423</v>
      </c>
      <c r="B1309" s="68"/>
      <c r="C1309" s="214" t="s">
        <v>150</v>
      </c>
      <c r="D1309" s="215">
        <v>45006</v>
      </c>
      <c r="E1309" s="192" t="s">
        <v>3471</v>
      </c>
      <c r="F1309" s="192" t="s">
        <v>3</v>
      </c>
      <c r="G1309" s="192">
        <v>2101489</v>
      </c>
      <c r="H1309" s="68"/>
      <c r="I1309" s="198" t="s">
        <v>4793</v>
      </c>
      <c r="J1309" s="68"/>
      <c r="K1309" s="68"/>
      <c r="L1309" s="68"/>
      <c r="M1309" s="68"/>
      <c r="N1309" s="364"/>
      <c r="O1309" s="364"/>
      <c r="P1309" s="216">
        <v>0</v>
      </c>
      <c r="Q1309" s="216">
        <v>1</v>
      </c>
      <c r="R1309" s="68" t="s">
        <v>1488</v>
      </c>
      <c r="S1309" s="366"/>
      <c r="T1309" s="278"/>
    </row>
    <row r="1310" spans="1:20" ht="51">
      <c r="A1310" s="192">
        <v>41</v>
      </c>
      <c r="B1310" s="68"/>
      <c r="C1310" s="214" t="s">
        <v>44</v>
      </c>
      <c r="D1310" s="215">
        <v>45007</v>
      </c>
      <c r="E1310" s="192" t="s">
        <v>3472</v>
      </c>
      <c r="F1310" s="192" t="s">
        <v>3</v>
      </c>
      <c r="G1310" s="192">
        <v>2101780</v>
      </c>
      <c r="H1310" s="68"/>
      <c r="I1310" s="198" t="s">
        <v>4794</v>
      </c>
      <c r="J1310" s="68"/>
      <c r="K1310" s="68"/>
      <c r="L1310" s="68"/>
      <c r="M1310" s="68"/>
      <c r="N1310" s="364"/>
      <c r="O1310" s="364"/>
      <c r="P1310" s="216">
        <v>0</v>
      </c>
      <c r="Q1310" s="216">
        <v>50</v>
      </c>
      <c r="R1310" s="68" t="s">
        <v>638</v>
      </c>
      <c r="S1310" s="366"/>
      <c r="T1310" s="278"/>
    </row>
    <row r="1311" spans="1:20" ht="51">
      <c r="A1311" s="192">
        <v>41</v>
      </c>
      <c r="B1311" s="68"/>
      <c r="C1311" s="214" t="s">
        <v>44</v>
      </c>
      <c r="D1311" s="215">
        <v>45007</v>
      </c>
      <c r="E1311" s="192" t="s">
        <v>3473</v>
      </c>
      <c r="F1311" s="192" t="s">
        <v>3</v>
      </c>
      <c r="G1311" s="192">
        <v>2101781</v>
      </c>
      <c r="H1311" s="68"/>
      <c r="I1311" s="198" t="s">
        <v>4794</v>
      </c>
      <c r="J1311" s="68"/>
      <c r="K1311" s="68"/>
      <c r="L1311" s="68"/>
      <c r="M1311" s="68"/>
      <c r="N1311" s="364"/>
      <c r="O1311" s="364"/>
      <c r="P1311" s="216">
        <v>0</v>
      </c>
      <c r="Q1311" s="216">
        <v>200</v>
      </c>
      <c r="R1311" s="68" t="s">
        <v>638</v>
      </c>
      <c r="S1311" s="366"/>
      <c r="T1311" s="278"/>
    </row>
    <row r="1312" spans="1:20" ht="51">
      <c r="A1312" s="192">
        <v>25</v>
      </c>
      <c r="B1312" s="68"/>
      <c r="C1312" s="214" t="s">
        <v>42</v>
      </c>
      <c r="D1312" s="215">
        <v>45007</v>
      </c>
      <c r="E1312" s="192" t="s">
        <v>3474</v>
      </c>
      <c r="F1312" s="192" t="s">
        <v>3</v>
      </c>
      <c r="G1312" s="192">
        <v>2101796</v>
      </c>
      <c r="H1312" s="68"/>
      <c r="I1312" s="198" t="s">
        <v>4795</v>
      </c>
      <c r="J1312" s="68"/>
      <c r="K1312" s="68"/>
      <c r="L1312" s="68"/>
      <c r="M1312" s="68"/>
      <c r="N1312" s="364"/>
      <c r="O1312" s="364"/>
      <c r="P1312" s="216">
        <v>0</v>
      </c>
      <c r="Q1312" s="216">
        <v>117.27</v>
      </c>
      <c r="R1312" s="68" t="s">
        <v>638</v>
      </c>
      <c r="S1312" s="366"/>
      <c r="T1312" s="278"/>
    </row>
    <row r="1313" spans="1:20" ht="51">
      <c r="A1313" s="192" t="s">
        <v>541</v>
      </c>
      <c r="B1313" s="68"/>
      <c r="C1313" s="214" t="s">
        <v>590</v>
      </c>
      <c r="D1313" s="215">
        <v>45007</v>
      </c>
      <c r="E1313" s="192" t="s">
        <v>3475</v>
      </c>
      <c r="F1313" s="192" t="s">
        <v>3</v>
      </c>
      <c r="G1313" s="192">
        <v>2101816</v>
      </c>
      <c r="H1313" s="68"/>
      <c r="I1313" s="198" t="s">
        <v>2019</v>
      </c>
      <c r="J1313" s="68"/>
      <c r="K1313" s="68"/>
      <c r="L1313" s="68"/>
      <c r="M1313" s="68"/>
      <c r="N1313" s="364"/>
      <c r="O1313" s="364"/>
      <c r="P1313" s="216">
        <v>0</v>
      </c>
      <c r="Q1313" s="216">
        <v>1500</v>
      </c>
      <c r="R1313" s="68" t="s">
        <v>638</v>
      </c>
      <c r="S1313" s="366"/>
      <c r="T1313" s="278"/>
    </row>
    <row r="1314" spans="1:20" ht="51">
      <c r="A1314" s="192">
        <v>41</v>
      </c>
      <c r="B1314" s="68"/>
      <c r="C1314" s="214" t="s">
        <v>44</v>
      </c>
      <c r="D1314" s="215">
        <v>45007</v>
      </c>
      <c r="E1314" s="192" t="s">
        <v>3476</v>
      </c>
      <c r="F1314" s="192" t="s">
        <v>3</v>
      </c>
      <c r="G1314" s="192">
        <v>2101825</v>
      </c>
      <c r="H1314" s="68"/>
      <c r="I1314" s="198" t="s">
        <v>4796</v>
      </c>
      <c r="J1314" s="68"/>
      <c r="K1314" s="68"/>
      <c r="L1314" s="68"/>
      <c r="M1314" s="68"/>
      <c r="N1314" s="364"/>
      <c r="O1314" s="364"/>
      <c r="P1314" s="216">
        <v>0</v>
      </c>
      <c r="Q1314" s="216">
        <v>222</v>
      </c>
      <c r="R1314" s="68" t="s">
        <v>638</v>
      </c>
      <c r="S1314" s="366"/>
      <c r="T1314" s="278"/>
    </row>
    <row r="1315" spans="1:20" ht="51">
      <c r="A1315" s="192">
        <v>41</v>
      </c>
      <c r="B1315" s="68"/>
      <c r="C1315" s="214" t="s">
        <v>44</v>
      </c>
      <c r="D1315" s="215">
        <v>45007</v>
      </c>
      <c r="E1315" s="192" t="s">
        <v>3477</v>
      </c>
      <c r="F1315" s="192" t="s">
        <v>3</v>
      </c>
      <c r="G1315" s="192">
        <v>2101828</v>
      </c>
      <c r="H1315" s="68"/>
      <c r="I1315" s="198" t="s">
        <v>4797</v>
      </c>
      <c r="J1315" s="68"/>
      <c r="K1315" s="68"/>
      <c r="L1315" s="68"/>
      <c r="M1315" s="68"/>
      <c r="N1315" s="364"/>
      <c r="O1315" s="364"/>
      <c r="P1315" s="216">
        <v>0</v>
      </c>
      <c r="Q1315" s="216">
        <v>20</v>
      </c>
      <c r="R1315" s="68" t="s">
        <v>638</v>
      </c>
      <c r="S1315" s="366"/>
      <c r="T1315" s="278"/>
    </row>
    <row r="1316" spans="1:20" ht="51">
      <c r="A1316" s="192">
        <v>378</v>
      </c>
      <c r="B1316" s="68"/>
      <c r="C1316" s="214" t="s">
        <v>610</v>
      </c>
      <c r="D1316" s="215">
        <v>45007</v>
      </c>
      <c r="E1316" s="192" t="s">
        <v>3478</v>
      </c>
      <c r="F1316" s="192" t="s">
        <v>3</v>
      </c>
      <c r="G1316" s="192">
        <v>2101844</v>
      </c>
      <c r="H1316" s="68"/>
      <c r="I1316" s="198" t="s">
        <v>4798</v>
      </c>
      <c r="J1316" s="68"/>
      <c r="K1316" s="68"/>
      <c r="L1316" s="68"/>
      <c r="M1316" s="68"/>
      <c r="N1316" s="364"/>
      <c r="O1316" s="364"/>
      <c r="P1316" s="216">
        <v>0</v>
      </c>
      <c r="Q1316" s="216">
        <v>3713.78</v>
      </c>
      <c r="R1316" s="68" t="s">
        <v>638</v>
      </c>
      <c r="S1316" s="366"/>
      <c r="T1316" s="278"/>
    </row>
    <row r="1317" spans="1:20" ht="51">
      <c r="A1317" s="192">
        <v>378</v>
      </c>
      <c r="B1317" s="68"/>
      <c r="C1317" s="214" t="s">
        <v>610</v>
      </c>
      <c r="D1317" s="215">
        <v>45007</v>
      </c>
      <c r="E1317" s="192" t="s">
        <v>3479</v>
      </c>
      <c r="F1317" s="192" t="s">
        <v>3</v>
      </c>
      <c r="G1317" s="192">
        <v>2101846</v>
      </c>
      <c r="H1317" s="68"/>
      <c r="I1317" s="198" t="s">
        <v>4799</v>
      </c>
      <c r="J1317" s="68"/>
      <c r="K1317" s="68"/>
      <c r="L1317" s="68"/>
      <c r="M1317" s="68"/>
      <c r="N1317" s="364"/>
      <c r="O1317" s="364"/>
      <c r="P1317" s="216">
        <v>0</v>
      </c>
      <c r="Q1317" s="216">
        <v>382.61</v>
      </c>
      <c r="R1317" s="68" t="s">
        <v>638</v>
      </c>
      <c r="S1317" s="366"/>
      <c r="T1317" s="278"/>
    </row>
    <row r="1318" spans="1:20" ht="51">
      <c r="A1318" s="192">
        <v>388</v>
      </c>
      <c r="B1318" s="68"/>
      <c r="C1318" s="214" t="s">
        <v>1492</v>
      </c>
      <c r="D1318" s="215">
        <v>45007</v>
      </c>
      <c r="E1318" s="192" t="s">
        <v>3480</v>
      </c>
      <c r="F1318" s="192" t="s">
        <v>3</v>
      </c>
      <c r="G1318" s="192">
        <v>2101880</v>
      </c>
      <c r="H1318" s="68"/>
      <c r="I1318" s="198" t="s">
        <v>4800</v>
      </c>
      <c r="J1318" s="68"/>
      <c r="K1318" s="68"/>
      <c r="L1318" s="68"/>
      <c r="M1318" s="68"/>
      <c r="N1318" s="364"/>
      <c r="O1318" s="364"/>
      <c r="P1318" s="216">
        <v>0</v>
      </c>
      <c r="Q1318" s="216">
        <v>590</v>
      </c>
      <c r="R1318" s="68" t="s">
        <v>638</v>
      </c>
      <c r="S1318" s="366"/>
      <c r="T1318" s="278"/>
    </row>
    <row r="1319" spans="1:20" ht="51">
      <c r="A1319" s="192" t="s">
        <v>541</v>
      </c>
      <c r="B1319" s="68"/>
      <c r="C1319" s="214" t="s">
        <v>590</v>
      </c>
      <c r="D1319" s="215">
        <v>45007</v>
      </c>
      <c r="E1319" s="192" t="s">
        <v>3481</v>
      </c>
      <c r="F1319" s="192" t="s">
        <v>3</v>
      </c>
      <c r="G1319" s="192">
        <v>2101886</v>
      </c>
      <c r="H1319" s="68"/>
      <c r="I1319" s="198" t="s">
        <v>4801</v>
      </c>
      <c r="J1319" s="68"/>
      <c r="K1319" s="68"/>
      <c r="L1319" s="68"/>
      <c r="M1319" s="68"/>
      <c r="N1319" s="364"/>
      <c r="O1319" s="364"/>
      <c r="P1319" s="216">
        <v>0</v>
      </c>
      <c r="Q1319" s="216">
        <v>386.12</v>
      </c>
      <c r="R1319" s="68" t="s">
        <v>638</v>
      </c>
      <c r="S1319" s="366"/>
      <c r="T1319" s="278"/>
    </row>
    <row r="1320" spans="1:20" ht="51">
      <c r="A1320" s="192">
        <v>41</v>
      </c>
      <c r="B1320" s="68"/>
      <c r="C1320" s="214" t="s">
        <v>44</v>
      </c>
      <c r="D1320" s="215">
        <v>45007</v>
      </c>
      <c r="E1320" s="192" t="s">
        <v>3482</v>
      </c>
      <c r="F1320" s="192" t="s">
        <v>3</v>
      </c>
      <c r="G1320" s="192">
        <v>2101889</v>
      </c>
      <c r="H1320" s="68"/>
      <c r="I1320" s="198" t="s">
        <v>4312</v>
      </c>
      <c r="J1320" s="68"/>
      <c r="K1320" s="68"/>
      <c r="L1320" s="68"/>
      <c r="M1320" s="68"/>
      <c r="N1320" s="364"/>
      <c r="O1320" s="364"/>
      <c r="P1320" s="216">
        <v>0</v>
      </c>
      <c r="Q1320" s="216">
        <v>100</v>
      </c>
      <c r="R1320" s="68" t="s">
        <v>638</v>
      </c>
      <c r="S1320" s="366"/>
      <c r="T1320" s="278"/>
    </row>
    <row r="1321" spans="1:20" ht="38.25">
      <c r="A1321" s="192">
        <v>46</v>
      </c>
      <c r="B1321" s="68"/>
      <c r="C1321" s="214" t="s">
        <v>1380</v>
      </c>
      <c r="D1321" s="215">
        <v>45007</v>
      </c>
      <c r="E1321" s="192" t="s">
        <v>3483</v>
      </c>
      <c r="F1321" s="192" t="s">
        <v>3</v>
      </c>
      <c r="G1321" s="192">
        <v>2101902</v>
      </c>
      <c r="H1321" s="68"/>
      <c r="I1321" s="198" t="s">
        <v>4802</v>
      </c>
      <c r="J1321" s="68"/>
      <c r="K1321" s="68"/>
      <c r="L1321" s="68"/>
      <c r="M1321" s="68"/>
      <c r="N1321" s="364"/>
      <c r="O1321" s="364"/>
      <c r="P1321" s="216">
        <v>0</v>
      </c>
      <c r="Q1321" s="216">
        <v>11608.9</v>
      </c>
      <c r="R1321" s="68" t="s">
        <v>638</v>
      </c>
      <c r="S1321" s="366"/>
      <c r="T1321" s="278"/>
    </row>
    <row r="1322" spans="1:20" ht="51">
      <c r="A1322" s="192">
        <v>86</v>
      </c>
      <c r="B1322" s="68"/>
      <c r="C1322" s="214" t="s">
        <v>50</v>
      </c>
      <c r="D1322" s="215">
        <v>45007</v>
      </c>
      <c r="E1322" s="192" t="s">
        <v>3484</v>
      </c>
      <c r="F1322" s="192" t="s">
        <v>3</v>
      </c>
      <c r="G1322" s="192">
        <v>2101909</v>
      </c>
      <c r="H1322" s="68"/>
      <c r="I1322" s="198" t="s">
        <v>4803</v>
      </c>
      <c r="J1322" s="68"/>
      <c r="K1322" s="68"/>
      <c r="L1322" s="68"/>
      <c r="M1322" s="68"/>
      <c r="N1322" s="364"/>
      <c r="O1322" s="364"/>
      <c r="P1322" s="216">
        <v>0</v>
      </c>
      <c r="Q1322" s="216">
        <v>50</v>
      </c>
      <c r="R1322" s="68" t="s">
        <v>638</v>
      </c>
      <c r="S1322" s="366"/>
      <c r="T1322" s="278"/>
    </row>
    <row r="1323" spans="1:20" ht="51">
      <c r="A1323" s="192" t="s">
        <v>541</v>
      </c>
      <c r="B1323" s="68"/>
      <c r="C1323" s="214" t="s">
        <v>590</v>
      </c>
      <c r="D1323" s="215">
        <v>45007</v>
      </c>
      <c r="E1323" s="192" t="s">
        <v>3485</v>
      </c>
      <c r="F1323" s="192" t="s">
        <v>3</v>
      </c>
      <c r="G1323" s="192">
        <v>2101913</v>
      </c>
      <c r="H1323" s="68"/>
      <c r="I1323" s="198" t="s">
        <v>4804</v>
      </c>
      <c r="J1323" s="68"/>
      <c r="K1323" s="68"/>
      <c r="L1323" s="68"/>
      <c r="M1323" s="68"/>
      <c r="N1323" s="364"/>
      <c r="O1323" s="364"/>
      <c r="P1323" s="216">
        <v>0</v>
      </c>
      <c r="Q1323" s="216">
        <v>4029.31</v>
      </c>
      <c r="R1323" s="68" t="s">
        <v>638</v>
      </c>
      <c r="S1323" s="366"/>
      <c r="T1323" s="278"/>
    </row>
    <row r="1324" spans="1:20" ht="51">
      <c r="A1324" s="192">
        <v>283</v>
      </c>
      <c r="B1324" s="68"/>
      <c r="C1324" s="214" t="s">
        <v>115</v>
      </c>
      <c r="D1324" s="215">
        <v>45007</v>
      </c>
      <c r="E1324" s="192" t="s">
        <v>3486</v>
      </c>
      <c r="F1324" s="192" t="s">
        <v>3</v>
      </c>
      <c r="G1324" s="192">
        <v>2101918</v>
      </c>
      <c r="H1324" s="68"/>
      <c r="I1324" s="198" t="s">
        <v>4805</v>
      </c>
      <c r="J1324" s="68"/>
      <c r="K1324" s="68"/>
      <c r="L1324" s="68"/>
      <c r="M1324" s="68"/>
      <c r="N1324" s="364"/>
      <c r="O1324" s="364"/>
      <c r="P1324" s="216">
        <v>0</v>
      </c>
      <c r="Q1324" s="216">
        <v>1125</v>
      </c>
      <c r="R1324" s="68" t="s">
        <v>638</v>
      </c>
      <c r="S1324" s="366"/>
      <c r="T1324" s="278"/>
    </row>
    <row r="1325" spans="1:20" ht="51">
      <c r="A1325" s="192">
        <v>15</v>
      </c>
      <c r="B1325" s="68"/>
      <c r="C1325" s="214" t="s">
        <v>39</v>
      </c>
      <c r="D1325" s="215">
        <v>45007</v>
      </c>
      <c r="E1325" s="192" t="s">
        <v>3487</v>
      </c>
      <c r="F1325" s="192" t="s">
        <v>3</v>
      </c>
      <c r="G1325" s="192">
        <v>2101919</v>
      </c>
      <c r="H1325" s="68"/>
      <c r="I1325" s="198" t="s">
        <v>4806</v>
      </c>
      <c r="J1325" s="68"/>
      <c r="K1325" s="68"/>
      <c r="L1325" s="68"/>
      <c r="M1325" s="68"/>
      <c r="N1325" s="364"/>
      <c r="O1325" s="364"/>
      <c r="P1325" s="216">
        <v>0</v>
      </c>
      <c r="Q1325" s="216">
        <v>3519</v>
      </c>
      <c r="R1325" s="68" t="s">
        <v>638</v>
      </c>
      <c r="S1325" s="366"/>
      <c r="T1325" s="278"/>
    </row>
    <row r="1326" spans="1:20" ht="63.75">
      <c r="A1326" s="192">
        <v>378</v>
      </c>
      <c r="B1326" s="68"/>
      <c r="C1326" s="214" t="s">
        <v>610</v>
      </c>
      <c r="D1326" s="215">
        <v>45007</v>
      </c>
      <c r="E1326" s="192" t="s">
        <v>3488</v>
      </c>
      <c r="F1326" s="192" t="s">
        <v>3</v>
      </c>
      <c r="G1326" s="192">
        <v>2101921</v>
      </c>
      <c r="H1326" s="68"/>
      <c r="I1326" s="198" t="s">
        <v>4807</v>
      </c>
      <c r="J1326" s="68"/>
      <c r="K1326" s="68"/>
      <c r="L1326" s="68"/>
      <c r="M1326" s="68"/>
      <c r="N1326" s="364"/>
      <c r="O1326" s="364"/>
      <c r="P1326" s="216">
        <v>0</v>
      </c>
      <c r="Q1326" s="216">
        <v>73.45</v>
      </c>
      <c r="R1326" s="68" t="s">
        <v>638</v>
      </c>
      <c r="S1326" s="366"/>
      <c r="T1326" s="278"/>
    </row>
    <row r="1327" spans="1:20" ht="51">
      <c r="A1327" s="192">
        <v>249</v>
      </c>
      <c r="B1327" s="68"/>
      <c r="C1327" s="214" t="s">
        <v>102</v>
      </c>
      <c r="D1327" s="215">
        <v>45007</v>
      </c>
      <c r="E1327" s="192" t="s">
        <v>3489</v>
      </c>
      <c r="F1327" s="192" t="s">
        <v>3</v>
      </c>
      <c r="G1327" s="192">
        <v>2101922</v>
      </c>
      <c r="H1327" s="68"/>
      <c r="I1327" s="198" t="s">
        <v>4808</v>
      </c>
      <c r="J1327" s="68"/>
      <c r="K1327" s="68"/>
      <c r="L1327" s="68"/>
      <c r="M1327" s="68"/>
      <c r="N1327" s="364"/>
      <c r="O1327" s="364"/>
      <c r="P1327" s="216">
        <v>0</v>
      </c>
      <c r="Q1327" s="216">
        <v>36</v>
      </c>
      <c r="R1327" s="68" t="s">
        <v>638</v>
      </c>
      <c r="S1327" s="366"/>
      <c r="T1327" s="278"/>
    </row>
    <row r="1328" spans="1:20" ht="51">
      <c r="A1328" s="192">
        <v>249</v>
      </c>
      <c r="B1328" s="68"/>
      <c r="C1328" s="214" t="s">
        <v>102</v>
      </c>
      <c r="D1328" s="215">
        <v>45007</v>
      </c>
      <c r="E1328" s="192" t="s">
        <v>3490</v>
      </c>
      <c r="F1328" s="192" t="s">
        <v>3</v>
      </c>
      <c r="G1328" s="192">
        <v>2101923</v>
      </c>
      <c r="H1328" s="68"/>
      <c r="I1328" s="198" t="s">
        <v>4809</v>
      </c>
      <c r="J1328" s="68"/>
      <c r="K1328" s="68"/>
      <c r="L1328" s="68"/>
      <c r="M1328" s="68"/>
      <c r="N1328" s="364"/>
      <c r="O1328" s="364"/>
      <c r="P1328" s="216">
        <v>0</v>
      </c>
      <c r="Q1328" s="216">
        <v>18</v>
      </c>
      <c r="R1328" s="68" t="s">
        <v>638</v>
      </c>
      <c r="S1328" s="366"/>
      <c r="T1328" s="278"/>
    </row>
    <row r="1329" spans="1:20" ht="51">
      <c r="A1329" s="192">
        <v>249</v>
      </c>
      <c r="B1329" s="68"/>
      <c r="C1329" s="214" t="s">
        <v>102</v>
      </c>
      <c r="D1329" s="215">
        <v>45007</v>
      </c>
      <c r="E1329" s="192" t="s">
        <v>3491</v>
      </c>
      <c r="F1329" s="192" t="s">
        <v>3</v>
      </c>
      <c r="G1329" s="192">
        <v>2101924</v>
      </c>
      <c r="H1329" s="68"/>
      <c r="I1329" s="198" t="s">
        <v>4810</v>
      </c>
      <c r="J1329" s="68"/>
      <c r="K1329" s="68"/>
      <c r="L1329" s="68"/>
      <c r="M1329" s="68"/>
      <c r="N1329" s="364"/>
      <c r="O1329" s="364"/>
      <c r="P1329" s="216">
        <v>0</v>
      </c>
      <c r="Q1329" s="216">
        <v>18</v>
      </c>
      <c r="R1329" s="68" t="s">
        <v>638</v>
      </c>
      <c r="S1329" s="366"/>
      <c r="T1329" s="278"/>
    </row>
    <row r="1330" spans="1:20" ht="51">
      <c r="A1330" s="192">
        <v>249</v>
      </c>
      <c r="B1330" s="68"/>
      <c r="C1330" s="214" t="s">
        <v>102</v>
      </c>
      <c r="D1330" s="215">
        <v>45007</v>
      </c>
      <c r="E1330" s="192" t="s">
        <v>3492</v>
      </c>
      <c r="F1330" s="192" t="s">
        <v>3</v>
      </c>
      <c r="G1330" s="192">
        <v>2101925</v>
      </c>
      <c r="H1330" s="68"/>
      <c r="I1330" s="198" t="s">
        <v>4811</v>
      </c>
      <c r="J1330" s="68"/>
      <c r="K1330" s="68"/>
      <c r="L1330" s="68"/>
      <c r="M1330" s="68"/>
      <c r="N1330" s="364"/>
      <c r="O1330" s="364"/>
      <c r="P1330" s="216">
        <v>0</v>
      </c>
      <c r="Q1330" s="216">
        <v>18</v>
      </c>
      <c r="R1330" s="68" t="s">
        <v>638</v>
      </c>
      <c r="S1330" s="366"/>
      <c r="T1330" s="278"/>
    </row>
    <row r="1331" spans="1:20" ht="51">
      <c r="A1331" s="192">
        <v>249</v>
      </c>
      <c r="B1331" s="68"/>
      <c r="C1331" s="214" t="s">
        <v>102</v>
      </c>
      <c r="D1331" s="215">
        <v>45007</v>
      </c>
      <c r="E1331" s="192" t="s">
        <v>3493</v>
      </c>
      <c r="F1331" s="192" t="s">
        <v>3</v>
      </c>
      <c r="G1331" s="192">
        <v>2101926</v>
      </c>
      <c r="H1331" s="68"/>
      <c r="I1331" s="198" t="s">
        <v>4812</v>
      </c>
      <c r="J1331" s="68"/>
      <c r="K1331" s="68"/>
      <c r="L1331" s="68"/>
      <c r="M1331" s="68"/>
      <c r="N1331" s="364"/>
      <c r="O1331" s="364"/>
      <c r="P1331" s="216">
        <v>0</v>
      </c>
      <c r="Q1331" s="216">
        <v>18</v>
      </c>
      <c r="R1331" s="68" t="s">
        <v>638</v>
      </c>
      <c r="S1331" s="366"/>
      <c r="T1331" s="278"/>
    </row>
    <row r="1332" spans="1:20" ht="63.75">
      <c r="A1332" s="192">
        <v>283</v>
      </c>
      <c r="B1332" s="68"/>
      <c r="C1332" s="214" t="s">
        <v>115</v>
      </c>
      <c r="D1332" s="215">
        <v>45007</v>
      </c>
      <c r="E1332" s="192" t="s">
        <v>3494</v>
      </c>
      <c r="F1332" s="192" t="s">
        <v>3</v>
      </c>
      <c r="G1332" s="192">
        <v>2101851</v>
      </c>
      <c r="H1332" s="68"/>
      <c r="I1332" s="198" t="s">
        <v>4813</v>
      </c>
      <c r="J1332" s="68"/>
      <c r="K1332" s="68"/>
      <c r="L1332" s="68"/>
      <c r="M1332" s="68"/>
      <c r="N1332" s="364"/>
      <c r="O1332" s="364"/>
      <c r="P1332" s="216">
        <v>0</v>
      </c>
      <c r="Q1332" s="216">
        <v>4008.14</v>
      </c>
      <c r="R1332" s="68" t="s">
        <v>638</v>
      </c>
      <c r="S1332" s="366"/>
      <c r="T1332" s="278"/>
    </row>
    <row r="1333" spans="1:20" ht="63.75">
      <c r="A1333" s="192">
        <v>514</v>
      </c>
      <c r="B1333" s="68"/>
      <c r="C1333" s="214" t="s">
        <v>161</v>
      </c>
      <c r="D1333" s="215">
        <v>45007</v>
      </c>
      <c r="E1333" s="192" t="s">
        <v>3495</v>
      </c>
      <c r="F1333" s="192" t="s">
        <v>3</v>
      </c>
      <c r="G1333" s="192">
        <v>2101855</v>
      </c>
      <c r="H1333" s="68"/>
      <c r="I1333" s="198" t="s">
        <v>4814</v>
      </c>
      <c r="J1333" s="68"/>
      <c r="K1333" s="68"/>
      <c r="L1333" s="68"/>
      <c r="M1333" s="68"/>
      <c r="N1333" s="364"/>
      <c r="O1333" s="364"/>
      <c r="P1333" s="216">
        <v>0</v>
      </c>
      <c r="Q1333" s="216">
        <v>23300566.370000001</v>
      </c>
      <c r="R1333" s="68" t="s">
        <v>638</v>
      </c>
      <c r="S1333" s="366"/>
      <c r="T1333" s="278"/>
    </row>
    <row r="1334" spans="1:20" ht="63.75">
      <c r="A1334" s="192">
        <v>340</v>
      </c>
      <c r="B1334" s="68"/>
      <c r="C1334" s="214" t="s">
        <v>136</v>
      </c>
      <c r="D1334" s="215">
        <v>45007</v>
      </c>
      <c r="E1334" s="192" t="s">
        <v>3496</v>
      </c>
      <c r="F1334" s="192" t="s">
        <v>3</v>
      </c>
      <c r="G1334" s="192">
        <v>2101868</v>
      </c>
      <c r="H1334" s="68"/>
      <c r="I1334" s="198" t="s">
        <v>4815</v>
      </c>
      <c r="J1334" s="68"/>
      <c r="K1334" s="68"/>
      <c r="L1334" s="68"/>
      <c r="M1334" s="68"/>
      <c r="N1334" s="364"/>
      <c r="O1334" s="364"/>
      <c r="P1334" s="216">
        <v>0</v>
      </c>
      <c r="Q1334" s="216">
        <v>118</v>
      </c>
      <c r="R1334" s="68" t="s">
        <v>638</v>
      </c>
      <c r="S1334" s="366"/>
      <c r="T1334" s="278"/>
    </row>
    <row r="1335" spans="1:20" ht="63.75">
      <c r="A1335" s="192">
        <v>580</v>
      </c>
      <c r="B1335" s="68"/>
      <c r="C1335" s="214" t="s">
        <v>169</v>
      </c>
      <c r="D1335" s="215">
        <v>45007</v>
      </c>
      <c r="E1335" s="192" t="s">
        <v>3497</v>
      </c>
      <c r="F1335" s="192" t="s">
        <v>3</v>
      </c>
      <c r="G1335" s="192">
        <v>2101873</v>
      </c>
      <c r="H1335" s="68"/>
      <c r="I1335" s="198" t="s">
        <v>4816</v>
      </c>
      <c r="J1335" s="68"/>
      <c r="K1335" s="68"/>
      <c r="L1335" s="68"/>
      <c r="M1335" s="68"/>
      <c r="N1335" s="364"/>
      <c r="O1335" s="364"/>
      <c r="P1335" s="216">
        <v>0</v>
      </c>
      <c r="Q1335" s="216">
        <v>435.28</v>
      </c>
      <c r="R1335" s="68" t="s">
        <v>638</v>
      </c>
      <c r="S1335" s="366"/>
      <c r="T1335" s="278"/>
    </row>
    <row r="1336" spans="1:20" ht="51">
      <c r="A1336" s="192">
        <v>66</v>
      </c>
      <c r="B1336" s="68"/>
      <c r="C1336" s="214" t="s">
        <v>46</v>
      </c>
      <c r="D1336" s="215">
        <v>45007</v>
      </c>
      <c r="E1336" s="192" t="s">
        <v>3498</v>
      </c>
      <c r="F1336" s="192" t="s">
        <v>3</v>
      </c>
      <c r="G1336" s="192">
        <v>2101876</v>
      </c>
      <c r="H1336" s="68"/>
      <c r="I1336" s="198" t="s">
        <v>4817</v>
      </c>
      <c r="J1336" s="68"/>
      <c r="K1336" s="68"/>
      <c r="L1336" s="68"/>
      <c r="M1336" s="68"/>
      <c r="N1336" s="364"/>
      <c r="O1336" s="364"/>
      <c r="P1336" s="216">
        <v>0</v>
      </c>
      <c r="Q1336" s="216">
        <v>65700</v>
      </c>
      <c r="R1336" s="68" t="s">
        <v>638</v>
      </c>
      <c r="S1336" s="366"/>
      <c r="T1336" s="278"/>
    </row>
    <row r="1337" spans="1:20" ht="51">
      <c r="A1337" s="192">
        <v>249</v>
      </c>
      <c r="B1337" s="68"/>
      <c r="C1337" s="214" t="s">
        <v>102</v>
      </c>
      <c r="D1337" s="215">
        <v>45007</v>
      </c>
      <c r="E1337" s="192" t="s">
        <v>3499</v>
      </c>
      <c r="F1337" s="192" t="s">
        <v>3</v>
      </c>
      <c r="G1337" s="192">
        <v>2101927</v>
      </c>
      <c r="H1337" s="68"/>
      <c r="I1337" s="198" t="s">
        <v>4818</v>
      </c>
      <c r="J1337" s="68"/>
      <c r="K1337" s="68"/>
      <c r="L1337" s="68"/>
      <c r="M1337" s="68"/>
      <c r="N1337" s="364"/>
      <c r="O1337" s="364"/>
      <c r="P1337" s="216">
        <v>0</v>
      </c>
      <c r="Q1337" s="216">
        <v>72</v>
      </c>
      <c r="R1337" s="68" t="s">
        <v>638</v>
      </c>
      <c r="S1337" s="366"/>
      <c r="T1337" s="278"/>
    </row>
    <row r="1338" spans="1:20" ht="63.75">
      <c r="A1338" s="192">
        <v>599</v>
      </c>
      <c r="B1338" s="68"/>
      <c r="C1338" s="214" t="s">
        <v>1249</v>
      </c>
      <c r="D1338" s="215">
        <v>45007</v>
      </c>
      <c r="E1338" s="192" t="s">
        <v>3500</v>
      </c>
      <c r="F1338" s="192" t="s">
        <v>3</v>
      </c>
      <c r="G1338" s="192">
        <v>2101928</v>
      </c>
      <c r="H1338" s="68"/>
      <c r="I1338" s="198" t="s">
        <v>4819</v>
      </c>
      <c r="J1338" s="68"/>
      <c r="K1338" s="68"/>
      <c r="L1338" s="68"/>
      <c r="M1338" s="68"/>
      <c r="N1338" s="364"/>
      <c r="O1338" s="364"/>
      <c r="P1338" s="216">
        <v>0</v>
      </c>
      <c r="Q1338" s="216">
        <v>4217.04</v>
      </c>
      <c r="R1338" s="68" t="s">
        <v>638</v>
      </c>
      <c r="S1338" s="366"/>
      <c r="T1338" s="278"/>
    </row>
    <row r="1339" spans="1:20" ht="51">
      <c r="A1339" s="192">
        <v>249</v>
      </c>
      <c r="B1339" s="68"/>
      <c r="C1339" s="214" t="s">
        <v>102</v>
      </c>
      <c r="D1339" s="215">
        <v>45007</v>
      </c>
      <c r="E1339" s="192" t="s">
        <v>3501</v>
      </c>
      <c r="F1339" s="192" t="s">
        <v>3</v>
      </c>
      <c r="G1339" s="192">
        <v>2101930</v>
      </c>
      <c r="H1339" s="68"/>
      <c r="I1339" s="198" t="s">
        <v>4820</v>
      </c>
      <c r="J1339" s="68"/>
      <c r="K1339" s="68"/>
      <c r="L1339" s="68"/>
      <c r="M1339" s="68"/>
      <c r="N1339" s="364"/>
      <c r="O1339" s="364"/>
      <c r="P1339" s="216">
        <v>0</v>
      </c>
      <c r="Q1339" s="216">
        <v>18</v>
      </c>
      <c r="R1339" s="68" t="s">
        <v>638</v>
      </c>
      <c r="S1339" s="366"/>
      <c r="T1339" s="278"/>
    </row>
    <row r="1340" spans="1:20" ht="51">
      <c r="A1340" s="192">
        <v>249</v>
      </c>
      <c r="B1340" s="68"/>
      <c r="C1340" s="214" t="s">
        <v>102</v>
      </c>
      <c r="D1340" s="215">
        <v>45007</v>
      </c>
      <c r="E1340" s="192" t="s">
        <v>3502</v>
      </c>
      <c r="F1340" s="192" t="s">
        <v>3</v>
      </c>
      <c r="G1340" s="192">
        <v>2101935</v>
      </c>
      <c r="H1340" s="68"/>
      <c r="I1340" s="198" t="s">
        <v>4821</v>
      </c>
      <c r="J1340" s="68"/>
      <c r="K1340" s="68"/>
      <c r="L1340" s="68"/>
      <c r="M1340" s="68"/>
      <c r="N1340" s="364"/>
      <c r="O1340" s="364"/>
      <c r="P1340" s="216">
        <v>0</v>
      </c>
      <c r="Q1340" s="216">
        <v>10</v>
      </c>
      <c r="R1340" s="68" t="s">
        <v>638</v>
      </c>
      <c r="S1340" s="366"/>
      <c r="T1340" s="278"/>
    </row>
    <row r="1341" spans="1:20" ht="51">
      <c r="A1341" s="192">
        <v>249</v>
      </c>
      <c r="B1341" s="68"/>
      <c r="C1341" s="214" t="s">
        <v>102</v>
      </c>
      <c r="D1341" s="215">
        <v>45007</v>
      </c>
      <c r="E1341" s="192" t="s">
        <v>3503</v>
      </c>
      <c r="F1341" s="192" t="s">
        <v>3</v>
      </c>
      <c r="G1341" s="192">
        <v>2101931</v>
      </c>
      <c r="H1341" s="68"/>
      <c r="I1341" s="198" t="s">
        <v>4822</v>
      </c>
      <c r="J1341" s="68"/>
      <c r="K1341" s="68"/>
      <c r="L1341" s="68"/>
      <c r="M1341" s="68"/>
      <c r="N1341" s="364"/>
      <c r="O1341" s="364"/>
      <c r="P1341" s="216">
        <v>0</v>
      </c>
      <c r="Q1341" s="216">
        <v>18</v>
      </c>
      <c r="R1341" s="68" t="s">
        <v>638</v>
      </c>
      <c r="S1341" s="366"/>
      <c r="T1341" s="278"/>
    </row>
    <row r="1342" spans="1:20" ht="51">
      <c r="A1342" s="192">
        <v>249</v>
      </c>
      <c r="B1342" s="68"/>
      <c r="C1342" s="214" t="s">
        <v>102</v>
      </c>
      <c r="D1342" s="215">
        <v>45007</v>
      </c>
      <c r="E1342" s="192" t="s">
        <v>3504</v>
      </c>
      <c r="F1342" s="192" t="s">
        <v>3</v>
      </c>
      <c r="G1342" s="192">
        <v>2101933</v>
      </c>
      <c r="H1342" s="68"/>
      <c r="I1342" s="198" t="s">
        <v>4823</v>
      </c>
      <c r="J1342" s="68"/>
      <c r="K1342" s="68"/>
      <c r="L1342" s="68"/>
      <c r="M1342" s="68"/>
      <c r="N1342" s="364"/>
      <c r="O1342" s="364"/>
      <c r="P1342" s="216">
        <v>0</v>
      </c>
      <c r="Q1342" s="216">
        <v>18</v>
      </c>
      <c r="R1342" s="68" t="s">
        <v>638</v>
      </c>
      <c r="S1342" s="366"/>
      <c r="T1342" s="278"/>
    </row>
    <row r="1343" spans="1:20" ht="51">
      <c r="A1343" s="192">
        <v>249</v>
      </c>
      <c r="B1343" s="68"/>
      <c r="C1343" s="214" t="s">
        <v>102</v>
      </c>
      <c r="D1343" s="215">
        <v>45007</v>
      </c>
      <c r="E1343" s="192" t="s">
        <v>3505</v>
      </c>
      <c r="F1343" s="192" t="s">
        <v>3</v>
      </c>
      <c r="G1343" s="192">
        <v>2101936</v>
      </c>
      <c r="H1343" s="68"/>
      <c r="I1343" s="198" t="s">
        <v>4824</v>
      </c>
      <c r="J1343" s="68"/>
      <c r="K1343" s="68"/>
      <c r="L1343" s="68"/>
      <c r="M1343" s="68"/>
      <c r="N1343" s="364"/>
      <c r="O1343" s="364"/>
      <c r="P1343" s="216">
        <v>0</v>
      </c>
      <c r="Q1343" s="216">
        <v>10</v>
      </c>
      <c r="R1343" s="68" t="s">
        <v>638</v>
      </c>
      <c r="S1343" s="366"/>
      <c r="T1343" s="278"/>
    </row>
    <row r="1344" spans="1:20" ht="51">
      <c r="A1344" s="192">
        <v>249</v>
      </c>
      <c r="B1344" s="68"/>
      <c r="C1344" s="214" t="s">
        <v>102</v>
      </c>
      <c r="D1344" s="215">
        <v>45007</v>
      </c>
      <c r="E1344" s="192" t="s">
        <v>3506</v>
      </c>
      <c r="F1344" s="192" t="s">
        <v>3</v>
      </c>
      <c r="G1344" s="192">
        <v>2101937</v>
      </c>
      <c r="H1344" s="68"/>
      <c r="I1344" s="198" t="s">
        <v>4825</v>
      </c>
      <c r="J1344" s="68"/>
      <c r="K1344" s="68"/>
      <c r="L1344" s="68"/>
      <c r="M1344" s="68"/>
      <c r="N1344" s="364"/>
      <c r="O1344" s="364"/>
      <c r="P1344" s="216">
        <v>0</v>
      </c>
      <c r="Q1344" s="216">
        <v>10</v>
      </c>
      <c r="R1344" s="68" t="s">
        <v>638</v>
      </c>
      <c r="S1344" s="366"/>
      <c r="T1344" s="278"/>
    </row>
    <row r="1345" spans="1:20" ht="51">
      <c r="A1345" s="192">
        <v>249</v>
      </c>
      <c r="B1345" s="68"/>
      <c r="C1345" s="214" t="s">
        <v>102</v>
      </c>
      <c r="D1345" s="215">
        <v>45007</v>
      </c>
      <c r="E1345" s="192" t="s">
        <v>3507</v>
      </c>
      <c r="F1345" s="192" t="s">
        <v>3</v>
      </c>
      <c r="G1345" s="192">
        <v>2101938</v>
      </c>
      <c r="H1345" s="68"/>
      <c r="I1345" s="198" t="s">
        <v>4826</v>
      </c>
      <c r="J1345" s="68"/>
      <c r="K1345" s="68"/>
      <c r="L1345" s="68"/>
      <c r="M1345" s="68"/>
      <c r="N1345" s="364"/>
      <c r="O1345" s="364"/>
      <c r="P1345" s="216">
        <v>0</v>
      </c>
      <c r="Q1345" s="216">
        <v>10</v>
      </c>
      <c r="R1345" s="68" t="s">
        <v>638</v>
      </c>
      <c r="S1345" s="366"/>
      <c r="T1345" s="278"/>
    </row>
    <row r="1346" spans="1:20" ht="51">
      <c r="A1346" s="192">
        <v>249</v>
      </c>
      <c r="B1346" s="68"/>
      <c r="C1346" s="214" t="s">
        <v>102</v>
      </c>
      <c r="D1346" s="215">
        <v>45007</v>
      </c>
      <c r="E1346" s="192" t="s">
        <v>3508</v>
      </c>
      <c r="F1346" s="192" t="s">
        <v>3</v>
      </c>
      <c r="G1346" s="192">
        <v>2101939</v>
      </c>
      <c r="H1346" s="68"/>
      <c r="I1346" s="198" t="s">
        <v>4827</v>
      </c>
      <c r="J1346" s="68"/>
      <c r="K1346" s="68"/>
      <c r="L1346" s="68"/>
      <c r="M1346" s="68"/>
      <c r="N1346" s="364"/>
      <c r="O1346" s="364"/>
      <c r="P1346" s="216">
        <v>0</v>
      </c>
      <c r="Q1346" s="216">
        <v>10</v>
      </c>
      <c r="R1346" s="68" t="s">
        <v>638</v>
      </c>
      <c r="S1346" s="366"/>
      <c r="T1346" s="278"/>
    </row>
    <row r="1347" spans="1:20" ht="51">
      <c r="A1347" s="192">
        <v>249</v>
      </c>
      <c r="B1347" s="68"/>
      <c r="C1347" s="214" t="s">
        <v>102</v>
      </c>
      <c r="D1347" s="215">
        <v>45007</v>
      </c>
      <c r="E1347" s="192" t="s">
        <v>3509</v>
      </c>
      <c r="F1347" s="192" t="s">
        <v>3</v>
      </c>
      <c r="G1347" s="192">
        <v>2101940</v>
      </c>
      <c r="H1347" s="68"/>
      <c r="I1347" s="198" t="s">
        <v>4828</v>
      </c>
      <c r="J1347" s="68"/>
      <c r="K1347" s="68"/>
      <c r="L1347" s="68"/>
      <c r="M1347" s="68"/>
      <c r="N1347" s="364"/>
      <c r="O1347" s="364"/>
      <c r="P1347" s="216">
        <v>0</v>
      </c>
      <c r="Q1347" s="216">
        <v>10</v>
      </c>
      <c r="R1347" s="68" t="s">
        <v>638</v>
      </c>
      <c r="S1347" s="366"/>
      <c r="T1347" s="278"/>
    </row>
    <row r="1348" spans="1:20" ht="51">
      <c r="A1348" s="192">
        <v>249</v>
      </c>
      <c r="B1348" s="68"/>
      <c r="C1348" s="214" t="s">
        <v>102</v>
      </c>
      <c r="D1348" s="215">
        <v>45007</v>
      </c>
      <c r="E1348" s="192" t="s">
        <v>3510</v>
      </c>
      <c r="F1348" s="192" t="s">
        <v>3</v>
      </c>
      <c r="G1348" s="192">
        <v>2101941</v>
      </c>
      <c r="H1348" s="68"/>
      <c r="I1348" s="198" t="s">
        <v>4829</v>
      </c>
      <c r="J1348" s="68"/>
      <c r="K1348" s="68"/>
      <c r="L1348" s="68"/>
      <c r="M1348" s="68"/>
      <c r="N1348" s="364"/>
      <c r="O1348" s="364"/>
      <c r="P1348" s="216">
        <v>0</v>
      </c>
      <c r="Q1348" s="216">
        <v>10</v>
      </c>
      <c r="R1348" s="68" t="s">
        <v>638</v>
      </c>
      <c r="S1348" s="366"/>
      <c r="T1348" s="278"/>
    </row>
    <row r="1349" spans="1:20" ht="51">
      <c r="A1349" s="192">
        <v>283</v>
      </c>
      <c r="B1349" s="68"/>
      <c r="C1349" s="214" t="s">
        <v>115</v>
      </c>
      <c r="D1349" s="215">
        <v>45008</v>
      </c>
      <c r="E1349" s="192" t="s">
        <v>3511</v>
      </c>
      <c r="F1349" s="192" t="s">
        <v>3</v>
      </c>
      <c r="G1349" s="192">
        <v>2102088</v>
      </c>
      <c r="H1349" s="68"/>
      <c r="I1349" s="198" t="s">
        <v>4830</v>
      </c>
      <c r="J1349" s="68"/>
      <c r="K1349" s="68"/>
      <c r="L1349" s="68"/>
      <c r="M1349" s="68"/>
      <c r="N1349" s="364"/>
      <c r="O1349" s="364"/>
      <c r="P1349" s="216">
        <v>0</v>
      </c>
      <c r="Q1349" s="216">
        <v>675</v>
      </c>
      <c r="R1349" s="68" t="s">
        <v>638</v>
      </c>
      <c r="S1349" s="366"/>
      <c r="T1349" s="278"/>
    </row>
    <row r="1350" spans="1:20" ht="51">
      <c r="A1350" s="192">
        <v>650</v>
      </c>
      <c r="B1350" s="68"/>
      <c r="C1350" s="214" t="s">
        <v>175</v>
      </c>
      <c r="D1350" s="215">
        <v>45008</v>
      </c>
      <c r="E1350" s="192" t="s">
        <v>3512</v>
      </c>
      <c r="F1350" s="192" t="s">
        <v>3</v>
      </c>
      <c r="G1350" s="192">
        <v>2102092</v>
      </c>
      <c r="H1350" s="68"/>
      <c r="I1350" s="198" t="s">
        <v>4831</v>
      </c>
      <c r="J1350" s="68"/>
      <c r="K1350" s="68"/>
      <c r="L1350" s="68"/>
      <c r="M1350" s="68"/>
      <c r="N1350" s="364"/>
      <c r="O1350" s="364"/>
      <c r="P1350" s="216">
        <v>0</v>
      </c>
      <c r="Q1350" s="216">
        <v>15</v>
      </c>
      <c r="R1350" s="68" t="s">
        <v>638</v>
      </c>
      <c r="S1350" s="366"/>
      <c r="T1350" s="278"/>
    </row>
    <row r="1351" spans="1:20" ht="38.25">
      <c r="A1351" s="192">
        <v>46</v>
      </c>
      <c r="B1351" s="68"/>
      <c r="C1351" s="214" t="s">
        <v>1380</v>
      </c>
      <c r="D1351" s="215">
        <v>45008</v>
      </c>
      <c r="E1351" s="192" t="s">
        <v>3513</v>
      </c>
      <c r="F1351" s="192" t="s">
        <v>3</v>
      </c>
      <c r="G1351" s="192">
        <v>2102099</v>
      </c>
      <c r="H1351" s="68"/>
      <c r="I1351" s="198" t="s">
        <v>4832</v>
      </c>
      <c r="J1351" s="68"/>
      <c r="K1351" s="68"/>
      <c r="L1351" s="68"/>
      <c r="M1351" s="68"/>
      <c r="N1351" s="364"/>
      <c r="O1351" s="364"/>
      <c r="P1351" s="216">
        <v>0</v>
      </c>
      <c r="Q1351" s="216">
        <v>1500</v>
      </c>
      <c r="R1351" s="68" t="s">
        <v>638</v>
      </c>
      <c r="S1351" s="366"/>
      <c r="T1351" s="278"/>
    </row>
    <row r="1352" spans="1:20" ht="51">
      <c r="A1352" s="192">
        <v>234</v>
      </c>
      <c r="B1352" s="68"/>
      <c r="C1352" s="214" t="s">
        <v>615</v>
      </c>
      <c r="D1352" s="215">
        <v>45008</v>
      </c>
      <c r="E1352" s="192" t="s">
        <v>3514</v>
      </c>
      <c r="F1352" s="192" t="s">
        <v>3</v>
      </c>
      <c r="G1352" s="192">
        <v>2102107</v>
      </c>
      <c r="H1352" s="68"/>
      <c r="I1352" s="198" t="s">
        <v>4833</v>
      </c>
      <c r="J1352" s="68"/>
      <c r="K1352" s="68"/>
      <c r="L1352" s="68"/>
      <c r="M1352" s="68"/>
      <c r="N1352" s="364"/>
      <c r="O1352" s="364"/>
      <c r="P1352" s="216">
        <v>0</v>
      </c>
      <c r="Q1352" s="216">
        <v>64</v>
      </c>
      <c r="R1352" s="68" t="s">
        <v>638</v>
      </c>
      <c r="S1352" s="366"/>
      <c r="T1352" s="278"/>
    </row>
    <row r="1353" spans="1:20" ht="51">
      <c r="A1353" s="192">
        <v>15</v>
      </c>
      <c r="B1353" s="68"/>
      <c r="C1353" s="214" t="s">
        <v>39</v>
      </c>
      <c r="D1353" s="215">
        <v>45008</v>
      </c>
      <c r="E1353" s="192" t="s">
        <v>3515</v>
      </c>
      <c r="F1353" s="192" t="s">
        <v>3</v>
      </c>
      <c r="G1353" s="192">
        <v>2102141</v>
      </c>
      <c r="H1353" s="68"/>
      <c r="I1353" s="198" t="s">
        <v>4834</v>
      </c>
      <c r="J1353" s="68"/>
      <c r="K1353" s="68"/>
      <c r="L1353" s="68"/>
      <c r="M1353" s="68"/>
      <c r="N1353" s="364"/>
      <c r="O1353" s="364"/>
      <c r="P1353" s="216">
        <v>0</v>
      </c>
      <c r="Q1353" s="216">
        <v>255.06</v>
      </c>
      <c r="R1353" s="68" t="s">
        <v>638</v>
      </c>
      <c r="S1353" s="366"/>
      <c r="T1353" s="278"/>
    </row>
    <row r="1354" spans="1:20" ht="51">
      <c r="A1354" s="192">
        <v>81</v>
      </c>
      <c r="B1354" s="68"/>
      <c r="C1354" s="214" t="s">
        <v>49</v>
      </c>
      <c r="D1354" s="215">
        <v>45008</v>
      </c>
      <c r="E1354" s="192" t="s">
        <v>3516</v>
      </c>
      <c r="F1354" s="192" t="s">
        <v>3</v>
      </c>
      <c r="G1354" s="192">
        <v>2102152</v>
      </c>
      <c r="H1354" s="68"/>
      <c r="I1354" s="198" t="s">
        <v>4835</v>
      </c>
      <c r="J1354" s="68"/>
      <c r="K1354" s="68"/>
      <c r="L1354" s="68"/>
      <c r="M1354" s="68"/>
      <c r="N1354" s="364"/>
      <c r="O1354" s="364"/>
      <c r="P1354" s="216">
        <v>0</v>
      </c>
      <c r="Q1354" s="216">
        <v>50</v>
      </c>
      <c r="R1354" s="68" t="s">
        <v>638</v>
      </c>
      <c r="S1354" s="366"/>
      <c r="T1354" s="278"/>
    </row>
    <row r="1355" spans="1:20" ht="51">
      <c r="A1355" s="192">
        <v>81</v>
      </c>
      <c r="B1355" s="68"/>
      <c r="C1355" s="214" t="s">
        <v>49</v>
      </c>
      <c r="D1355" s="215">
        <v>45008</v>
      </c>
      <c r="E1355" s="192" t="s">
        <v>3517</v>
      </c>
      <c r="F1355" s="192" t="s">
        <v>3</v>
      </c>
      <c r="G1355" s="192">
        <v>2102155</v>
      </c>
      <c r="H1355" s="68"/>
      <c r="I1355" s="198" t="s">
        <v>4836</v>
      </c>
      <c r="J1355" s="68"/>
      <c r="K1355" s="68"/>
      <c r="L1355" s="68"/>
      <c r="M1355" s="68"/>
      <c r="N1355" s="364"/>
      <c r="O1355" s="364"/>
      <c r="P1355" s="216">
        <v>0</v>
      </c>
      <c r="Q1355" s="216">
        <v>25</v>
      </c>
      <c r="R1355" s="68" t="s">
        <v>638</v>
      </c>
      <c r="S1355" s="366"/>
      <c r="T1355" s="278"/>
    </row>
    <row r="1356" spans="1:20" ht="38.25">
      <c r="A1356" s="192">
        <v>212</v>
      </c>
      <c r="B1356" s="68"/>
      <c r="C1356" s="214" t="s">
        <v>90</v>
      </c>
      <c r="D1356" s="215">
        <v>45008</v>
      </c>
      <c r="E1356" s="192" t="s">
        <v>3518</v>
      </c>
      <c r="F1356" s="192" t="s">
        <v>3</v>
      </c>
      <c r="G1356" s="192">
        <v>2102158</v>
      </c>
      <c r="H1356" s="68"/>
      <c r="I1356" s="198" t="s">
        <v>4837</v>
      </c>
      <c r="J1356" s="68"/>
      <c r="K1356" s="68"/>
      <c r="L1356" s="68"/>
      <c r="M1356" s="68"/>
      <c r="N1356" s="364"/>
      <c r="O1356" s="364"/>
      <c r="P1356" s="216">
        <v>0</v>
      </c>
      <c r="Q1356" s="216">
        <v>60</v>
      </c>
      <c r="R1356" s="68" t="s">
        <v>638</v>
      </c>
      <c r="S1356" s="366"/>
      <c r="T1356" s="278"/>
    </row>
    <row r="1357" spans="1:20" ht="51">
      <c r="A1357" s="192">
        <v>283</v>
      </c>
      <c r="B1357" s="68"/>
      <c r="C1357" s="214" t="s">
        <v>115</v>
      </c>
      <c r="D1357" s="215">
        <v>45008</v>
      </c>
      <c r="E1357" s="192" t="s">
        <v>3519</v>
      </c>
      <c r="F1357" s="192" t="s">
        <v>3</v>
      </c>
      <c r="G1357" s="192">
        <v>2102160</v>
      </c>
      <c r="H1357" s="68"/>
      <c r="I1357" s="198" t="s">
        <v>4838</v>
      </c>
      <c r="J1357" s="68"/>
      <c r="K1357" s="68"/>
      <c r="L1357" s="68"/>
      <c r="M1357" s="68"/>
      <c r="N1357" s="364"/>
      <c r="O1357" s="364"/>
      <c r="P1357" s="216">
        <v>0</v>
      </c>
      <c r="Q1357" s="216">
        <v>225</v>
      </c>
      <c r="R1357" s="68" t="s">
        <v>638</v>
      </c>
      <c r="S1357" s="366"/>
      <c r="T1357" s="278"/>
    </row>
    <row r="1358" spans="1:20" ht="38.25">
      <c r="A1358" s="192">
        <v>15</v>
      </c>
      <c r="B1358" s="68"/>
      <c r="C1358" s="214" t="s">
        <v>39</v>
      </c>
      <c r="D1358" s="215">
        <v>45008</v>
      </c>
      <c r="E1358" s="192" t="s">
        <v>3520</v>
      </c>
      <c r="F1358" s="192" t="s">
        <v>3</v>
      </c>
      <c r="G1358" s="192">
        <v>2102171</v>
      </c>
      <c r="H1358" s="68"/>
      <c r="I1358" s="198" t="s">
        <v>4839</v>
      </c>
      <c r="J1358" s="68"/>
      <c r="K1358" s="68"/>
      <c r="L1358" s="68"/>
      <c r="M1358" s="68"/>
      <c r="N1358" s="364"/>
      <c r="O1358" s="364"/>
      <c r="P1358" s="216">
        <v>0</v>
      </c>
      <c r="Q1358" s="216">
        <v>321.89999999999998</v>
      </c>
      <c r="R1358" s="68" t="s">
        <v>638</v>
      </c>
      <c r="S1358" s="366"/>
      <c r="T1358" s="278"/>
    </row>
    <row r="1359" spans="1:20" ht="51">
      <c r="A1359" s="192">
        <v>15</v>
      </c>
      <c r="B1359" s="68"/>
      <c r="C1359" s="214" t="s">
        <v>39</v>
      </c>
      <c r="D1359" s="215">
        <v>45008</v>
      </c>
      <c r="E1359" s="192" t="s">
        <v>3521</v>
      </c>
      <c r="F1359" s="192" t="s">
        <v>3</v>
      </c>
      <c r="G1359" s="192">
        <v>2102177</v>
      </c>
      <c r="H1359" s="68"/>
      <c r="I1359" s="198" t="s">
        <v>4840</v>
      </c>
      <c r="J1359" s="68"/>
      <c r="K1359" s="68"/>
      <c r="L1359" s="68"/>
      <c r="M1359" s="68"/>
      <c r="N1359" s="364"/>
      <c r="O1359" s="364"/>
      <c r="P1359" s="216">
        <v>0</v>
      </c>
      <c r="Q1359" s="216">
        <v>521.11</v>
      </c>
      <c r="R1359" s="68" t="s">
        <v>638</v>
      </c>
      <c r="S1359" s="366"/>
      <c r="T1359" s="278"/>
    </row>
    <row r="1360" spans="1:20" ht="63.75">
      <c r="A1360" s="192" t="s">
        <v>541</v>
      </c>
      <c r="B1360" s="68"/>
      <c r="C1360" s="214" t="s">
        <v>590</v>
      </c>
      <c r="D1360" s="215">
        <v>45008</v>
      </c>
      <c r="E1360" s="192" t="s">
        <v>3522</v>
      </c>
      <c r="F1360" s="192" t="s">
        <v>3</v>
      </c>
      <c r="G1360" s="192">
        <v>2102179</v>
      </c>
      <c r="H1360" s="68"/>
      <c r="I1360" s="198" t="s">
        <v>4841</v>
      </c>
      <c r="J1360" s="68"/>
      <c r="K1360" s="68"/>
      <c r="L1360" s="68"/>
      <c r="M1360" s="68"/>
      <c r="N1360" s="364"/>
      <c r="O1360" s="364"/>
      <c r="P1360" s="216">
        <v>0</v>
      </c>
      <c r="Q1360" s="216">
        <v>867.06</v>
      </c>
      <c r="R1360" s="68" t="s">
        <v>638</v>
      </c>
      <c r="S1360" s="366"/>
      <c r="T1360" s="278"/>
    </row>
    <row r="1361" spans="1:20" ht="63.75">
      <c r="A1361" s="192">
        <v>15</v>
      </c>
      <c r="B1361" s="68"/>
      <c r="C1361" s="214" t="s">
        <v>39</v>
      </c>
      <c r="D1361" s="215">
        <v>45008</v>
      </c>
      <c r="E1361" s="192" t="s">
        <v>3523</v>
      </c>
      <c r="F1361" s="192" t="s">
        <v>3</v>
      </c>
      <c r="G1361" s="192">
        <v>2102182</v>
      </c>
      <c r="H1361" s="68"/>
      <c r="I1361" s="198" t="s">
        <v>4842</v>
      </c>
      <c r="J1361" s="68"/>
      <c r="K1361" s="68"/>
      <c r="L1361" s="68"/>
      <c r="M1361" s="68"/>
      <c r="N1361" s="364"/>
      <c r="O1361" s="364"/>
      <c r="P1361" s="216">
        <v>0</v>
      </c>
      <c r="Q1361" s="216">
        <v>244.89</v>
      </c>
      <c r="R1361" s="68" t="s">
        <v>638</v>
      </c>
      <c r="S1361" s="366"/>
      <c r="T1361" s="278"/>
    </row>
    <row r="1362" spans="1:20" ht="51">
      <c r="A1362" s="192">
        <v>299</v>
      </c>
      <c r="B1362" s="68"/>
      <c r="C1362" s="214" t="s">
        <v>126</v>
      </c>
      <c r="D1362" s="215">
        <v>45008</v>
      </c>
      <c r="E1362" s="192" t="s">
        <v>3524</v>
      </c>
      <c r="F1362" s="192" t="s">
        <v>3</v>
      </c>
      <c r="G1362" s="192">
        <v>2102184</v>
      </c>
      <c r="H1362" s="68"/>
      <c r="I1362" s="198" t="s">
        <v>4843</v>
      </c>
      <c r="J1362" s="68"/>
      <c r="K1362" s="68"/>
      <c r="L1362" s="68"/>
      <c r="M1362" s="68"/>
      <c r="N1362" s="364"/>
      <c r="O1362" s="364"/>
      <c r="P1362" s="216">
        <v>0</v>
      </c>
      <c r="Q1362" s="216">
        <v>400</v>
      </c>
      <c r="R1362" s="68" t="s">
        <v>638</v>
      </c>
      <c r="S1362" s="366"/>
      <c r="T1362" s="278"/>
    </row>
    <row r="1363" spans="1:20" ht="51">
      <c r="A1363" s="192">
        <v>299</v>
      </c>
      <c r="B1363" s="68"/>
      <c r="C1363" s="214" t="s">
        <v>126</v>
      </c>
      <c r="D1363" s="215">
        <v>45008</v>
      </c>
      <c r="E1363" s="192" t="s">
        <v>3525</v>
      </c>
      <c r="F1363" s="192" t="s">
        <v>3</v>
      </c>
      <c r="G1363" s="192">
        <v>2102186</v>
      </c>
      <c r="H1363" s="68"/>
      <c r="I1363" s="198" t="s">
        <v>4844</v>
      </c>
      <c r="J1363" s="68"/>
      <c r="K1363" s="68"/>
      <c r="L1363" s="68"/>
      <c r="M1363" s="68"/>
      <c r="N1363" s="364"/>
      <c r="O1363" s="364"/>
      <c r="P1363" s="216">
        <v>0</v>
      </c>
      <c r="Q1363" s="216">
        <v>829.6</v>
      </c>
      <c r="R1363" s="68" t="s">
        <v>638</v>
      </c>
      <c r="S1363" s="366"/>
      <c r="T1363" s="278"/>
    </row>
    <row r="1364" spans="1:20" ht="51">
      <c r="A1364" s="192">
        <v>299</v>
      </c>
      <c r="B1364" s="68"/>
      <c r="C1364" s="214" t="s">
        <v>126</v>
      </c>
      <c r="D1364" s="215">
        <v>45008</v>
      </c>
      <c r="E1364" s="192" t="s">
        <v>3526</v>
      </c>
      <c r="F1364" s="192" t="s">
        <v>3</v>
      </c>
      <c r="G1364" s="192">
        <v>2102187</v>
      </c>
      <c r="H1364" s="68"/>
      <c r="I1364" s="198" t="s">
        <v>4845</v>
      </c>
      <c r="J1364" s="68"/>
      <c r="K1364" s="68"/>
      <c r="L1364" s="68"/>
      <c r="M1364" s="68"/>
      <c r="N1364" s="364"/>
      <c r="O1364" s="364"/>
      <c r="P1364" s="216">
        <v>0</v>
      </c>
      <c r="Q1364" s="216">
        <v>444</v>
      </c>
      <c r="R1364" s="68" t="s">
        <v>638</v>
      </c>
      <c r="S1364" s="366"/>
      <c r="T1364" s="278"/>
    </row>
    <row r="1365" spans="1:20" ht="51">
      <c r="A1365" s="192">
        <v>299</v>
      </c>
      <c r="B1365" s="68"/>
      <c r="C1365" s="214" t="s">
        <v>126</v>
      </c>
      <c r="D1365" s="215">
        <v>45008</v>
      </c>
      <c r="E1365" s="192" t="s">
        <v>3527</v>
      </c>
      <c r="F1365" s="192" t="s">
        <v>3</v>
      </c>
      <c r="G1365" s="192">
        <v>2102188</v>
      </c>
      <c r="H1365" s="68"/>
      <c r="I1365" s="198" t="s">
        <v>4845</v>
      </c>
      <c r="J1365" s="68"/>
      <c r="K1365" s="68"/>
      <c r="L1365" s="68"/>
      <c r="M1365" s="68"/>
      <c r="N1365" s="364"/>
      <c r="O1365" s="364"/>
      <c r="P1365" s="216">
        <v>0</v>
      </c>
      <c r="Q1365" s="216">
        <v>222</v>
      </c>
      <c r="R1365" s="68" t="s">
        <v>638</v>
      </c>
      <c r="S1365" s="366"/>
      <c r="T1365" s="278"/>
    </row>
    <row r="1366" spans="1:20" ht="51">
      <c r="A1366" s="192">
        <v>299</v>
      </c>
      <c r="B1366" s="68"/>
      <c r="C1366" s="214" t="s">
        <v>126</v>
      </c>
      <c r="D1366" s="215">
        <v>45008</v>
      </c>
      <c r="E1366" s="192" t="s">
        <v>3528</v>
      </c>
      <c r="F1366" s="192" t="s">
        <v>3</v>
      </c>
      <c r="G1366" s="192">
        <v>2102190</v>
      </c>
      <c r="H1366" s="68"/>
      <c r="I1366" s="198" t="s">
        <v>4846</v>
      </c>
      <c r="J1366" s="68"/>
      <c r="K1366" s="68"/>
      <c r="L1366" s="68"/>
      <c r="M1366" s="68"/>
      <c r="N1366" s="364"/>
      <c r="O1366" s="364"/>
      <c r="P1366" s="216">
        <v>0</v>
      </c>
      <c r="Q1366" s="216">
        <v>100</v>
      </c>
      <c r="R1366" s="68" t="s">
        <v>638</v>
      </c>
      <c r="S1366" s="366"/>
      <c r="T1366" s="278"/>
    </row>
    <row r="1367" spans="1:20" ht="51">
      <c r="A1367" s="192">
        <v>299</v>
      </c>
      <c r="B1367" s="68"/>
      <c r="C1367" s="214" t="s">
        <v>126</v>
      </c>
      <c r="D1367" s="215">
        <v>45008</v>
      </c>
      <c r="E1367" s="192" t="s">
        <v>3529</v>
      </c>
      <c r="F1367" s="192" t="s">
        <v>3</v>
      </c>
      <c r="G1367" s="192">
        <v>2102191</v>
      </c>
      <c r="H1367" s="68"/>
      <c r="I1367" s="198" t="s">
        <v>4847</v>
      </c>
      <c r="J1367" s="68"/>
      <c r="K1367" s="68"/>
      <c r="L1367" s="68"/>
      <c r="M1367" s="68"/>
      <c r="N1367" s="364"/>
      <c r="O1367" s="364"/>
      <c r="P1367" s="216">
        <v>0</v>
      </c>
      <c r="Q1367" s="216">
        <v>1000</v>
      </c>
      <c r="R1367" s="68" t="s">
        <v>638</v>
      </c>
      <c r="S1367" s="366"/>
      <c r="T1367" s="278"/>
    </row>
    <row r="1368" spans="1:20" ht="51">
      <c r="A1368" s="192">
        <v>299</v>
      </c>
      <c r="B1368" s="68"/>
      <c r="C1368" s="214" t="s">
        <v>126</v>
      </c>
      <c r="D1368" s="215">
        <v>45008</v>
      </c>
      <c r="E1368" s="192" t="s">
        <v>3530</v>
      </c>
      <c r="F1368" s="192" t="s">
        <v>3</v>
      </c>
      <c r="G1368" s="192">
        <v>2102192</v>
      </c>
      <c r="H1368" s="68"/>
      <c r="I1368" s="198" t="s">
        <v>4848</v>
      </c>
      <c r="J1368" s="68"/>
      <c r="K1368" s="68"/>
      <c r="L1368" s="68"/>
      <c r="M1368" s="68"/>
      <c r="N1368" s="364"/>
      <c r="O1368" s="364"/>
      <c r="P1368" s="216">
        <v>0</v>
      </c>
      <c r="Q1368" s="216">
        <v>560</v>
      </c>
      <c r="R1368" s="68" t="s">
        <v>638</v>
      </c>
      <c r="S1368" s="366"/>
      <c r="T1368" s="278"/>
    </row>
    <row r="1369" spans="1:20" ht="51">
      <c r="A1369" s="192">
        <v>299</v>
      </c>
      <c r="B1369" s="68"/>
      <c r="C1369" s="214" t="s">
        <v>126</v>
      </c>
      <c r="D1369" s="215">
        <v>45008</v>
      </c>
      <c r="E1369" s="192" t="s">
        <v>3531</v>
      </c>
      <c r="F1369" s="192" t="s">
        <v>3</v>
      </c>
      <c r="G1369" s="192">
        <v>2102193</v>
      </c>
      <c r="H1369" s="68"/>
      <c r="I1369" s="198" t="s">
        <v>4849</v>
      </c>
      <c r="J1369" s="68"/>
      <c r="K1369" s="68"/>
      <c r="L1369" s="68"/>
      <c r="M1369" s="68"/>
      <c r="N1369" s="364"/>
      <c r="O1369" s="364"/>
      <c r="P1369" s="216">
        <v>0</v>
      </c>
      <c r="Q1369" s="216">
        <v>2184.87</v>
      </c>
      <c r="R1369" s="68" t="s">
        <v>638</v>
      </c>
      <c r="S1369" s="366"/>
      <c r="T1369" s="278"/>
    </row>
    <row r="1370" spans="1:20" ht="51">
      <c r="A1370" s="192">
        <v>299</v>
      </c>
      <c r="B1370" s="68"/>
      <c r="C1370" s="214" t="s">
        <v>126</v>
      </c>
      <c r="D1370" s="215">
        <v>45008</v>
      </c>
      <c r="E1370" s="192" t="s">
        <v>3532</v>
      </c>
      <c r="F1370" s="192" t="s">
        <v>3</v>
      </c>
      <c r="G1370" s="192">
        <v>2102195</v>
      </c>
      <c r="H1370" s="68"/>
      <c r="I1370" s="198" t="s">
        <v>4843</v>
      </c>
      <c r="J1370" s="68"/>
      <c r="K1370" s="68"/>
      <c r="L1370" s="68"/>
      <c r="M1370" s="68"/>
      <c r="N1370" s="364"/>
      <c r="O1370" s="364"/>
      <c r="P1370" s="216">
        <v>0</v>
      </c>
      <c r="Q1370" s="216">
        <v>300</v>
      </c>
      <c r="R1370" s="68" t="s">
        <v>638</v>
      </c>
      <c r="S1370" s="366"/>
      <c r="T1370" s="278"/>
    </row>
    <row r="1371" spans="1:20" ht="51">
      <c r="A1371" s="192" t="s">
        <v>541</v>
      </c>
      <c r="B1371" s="68"/>
      <c r="C1371" s="214" t="s">
        <v>590</v>
      </c>
      <c r="D1371" s="215">
        <v>45008</v>
      </c>
      <c r="E1371" s="192" t="s">
        <v>3533</v>
      </c>
      <c r="F1371" s="192" t="s">
        <v>3</v>
      </c>
      <c r="G1371" s="192">
        <v>2102197</v>
      </c>
      <c r="H1371" s="68"/>
      <c r="I1371" s="198" t="s">
        <v>4850</v>
      </c>
      <c r="J1371" s="68"/>
      <c r="K1371" s="68"/>
      <c r="L1371" s="68"/>
      <c r="M1371" s="68"/>
      <c r="N1371" s="364"/>
      <c r="O1371" s="364"/>
      <c r="P1371" s="216">
        <v>0</v>
      </c>
      <c r="Q1371" s="216">
        <v>1197</v>
      </c>
      <c r="R1371" s="68" t="s">
        <v>638</v>
      </c>
      <c r="S1371" s="366"/>
      <c r="T1371" s="278"/>
    </row>
    <row r="1372" spans="1:20" ht="51">
      <c r="A1372" s="192">
        <v>16</v>
      </c>
      <c r="B1372" s="68"/>
      <c r="C1372" s="214" t="s">
        <v>40</v>
      </c>
      <c r="D1372" s="215">
        <v>45008</v>
      </c>
      <c r="E1372" s="192" t="s">
        <v>3534</v>
      </c>
      <c r="F1372" s="192" t="s">
        <v>3</v>
      </c>
      <c r="G1372" s="192">
        <v>2102209</v>
      </c>
      <c r="H1372" s="68"/>
      <c r="I1372" s="198" t="s">
        <v>4851</v>
      </c>
      <c r="J1372" s="68"/>
      <c r="K1372" s="68"/>
      <c r="L1372" s="68"/>
      <c r="M1372" s="68"/>
      <c r="N1372" s="364"/>
      <c r="O1372" s="364"/>
      <c r="P1372" s="216">
        <v>0</v>
      </c>
      <c r="Q1372" s="216">
        <v>456.62</v>
      </c>
      <c r="R1372" s="68" t="s">
        <v>638</v>
      </c>
      <c r="S1372" s="366"/>
      <c r="T1372" s="278"/>
    </row>
    <row r="1373" spans="1:20" ht="51">
      <c r="A1373" s="192" t="s">
        <v>541</v>
      </c>
      <c r="B1373" s="68"/>
      <c r="C1373" s="214" t="s">
        <v>590</v>
      </c>
      <c r="D1373" s="215">
        <v>45008</v>
      </c>
      <c r="E1373" s="192" t="s">
        <v>3535</v>
      </c>
      <c r="F1373" s="192" t="s">
        <v>3</v>
      </c>
      <c r="G1373" s="192">
        <v>2102218</v>
      </c>
      <c r="H1373" s="68"/>
      <c r="I1373" s="198" t="s">
        <v>4852</v>
      </c>
      <c r="J1373" s="68"/>
      <c r="K1373" s="68"/>
      <c r="L1373" s="68"/>
      <c r="M1373" s="68"/>
      <c r="N1373" s="364"/>
      <c r="O1373" s="364"/>
      <c r="P1373" s="216">
        <v>0</v>
      </c>
      <c r="Q1373" s="216">
        <v>450</v>
      </c>
      <c r="R1373" s="68" t="s">
        <v>638</v>
      </c>
      <c r="S1373" s="366"/>
      <c r="T1373" s="278"/>
    </row>
    <row r="1374" spans="1:20" ht="63.75">
      <c r="A1374" s="192">
        <v>53</v>
      </c>
      <c r="B1374" s="68"/>
      <c r="C1374" s="214" t="s">
        <v>1385</v>
      </c>
      <c r="D1374" s="215">
        <v>45008</v>
      </c>
      <c r="E1374" s="192" t="s">
        <v>3536</v>
      </c>
      <c r="F1374" s="192" t="s">
        <v>3</v>
      </c>
      <c r="G1374" s="192">
        <v>2102235</v>
      </c>
      <c r="H1374" s="68"/>
      <c r="I1374" s="198" t="s">
        <v>4853</v>
      </c>
      <c r="J1374" s="68"/>
      <c r="K1374" s="68"/>
      <c r="L1374" s="68"/>
      <c r="M1374" s="68"/>
      <c r="N1374" s="364"/>
      <c r="O1374" s="364"/>
      <c r="P1374" s="216">
        <v>0</v>
      </c>
      <c r="Q1374" s="216">
        <v>1824.44</v>
      </c>
      <c r="R1374" s="68" t="s">
        <v>638</v>
      </c>
      <c r="S1374" s="366"/>
      <c r="T1374" s="278"/>
    </row>
    <row r="1375" spans="1:20" ht="51">
      <c r="A1375" s="192">
        <v>213</v>
      </c>
      <c r="B1375" s="68"/>
      <c r="C1375" s="214" t="s">
        <v>91</v>
      </c>
      <c r="D1375" s="215">
        <v>45008</v>
      </c>
      <c r="E1375" s="192" t="s">
        <v>3537</v>
      </c>
      <c r="F1375" s="192" t="s">
        <v>3</v>
      </c>
      <c r="G1375" s="192">
        <v>2102241</v>
      </c>
      <c r="H1375" s="68"/>
      <c r="I1375" s="198" t="s">
        <v>4854</v>
      </c>
      <c r="J1375" s="68"/>
      <c r="K1375" s="68"/>
      <c r="L1375" s="68"/>
      <c r="M1375" s="68"/>
      <c r="N1375" s="364"/>
      <c r="O1375" s="364"/>
      <c r="P1375" s="216">
        <v>0</v>
      </c>
      <c r="Q1375" s="216">
        <v>69</v>
      </c>
      <c r="R1375" s="68" t="s">
        <v>638</v>
      </c>
      <c r="S1375" s="366"/>
      <c r="T1375" s="278"/>
    </row>
    <row r="1376" spans="1:20" ht="38.25">
      <c r="A1376" s="192">
        <v>213</v>
      </c>
      <c r="B1376" s="68"/>
      <c r="C1376" s="214" t="s">
        <v>91</v>
      </c>
      <c r="D1376" s="215">
        <v>45008</v>
      </c>
      <c r="E1376" s="192" t="s">
        <v>3538</v>
      </c>
      <c r="F1376" s="192" t="s">
        <v>3</v>
      </c>
      <c r="G1376" s="192">
        <v>2102244</v>
      </c>
      <c r="H1376" s="68"/>
      <c r="I1376" s="198" t="s">
        <v>4855</v>
      </c>
      <c r="J1376" s="68"/>
      <c r="K1376" s="68"/>
      <c r="L1376" s="68"/>
      <c r="M1376" s="68"/>
      <c r="N1376" s="364"/>
      <c r="O1376" s="364"/>
      <c r="P1376" s="216">
        <v>0</v>
      </c>
      <c r="Q1376" s="216">
        <v>40</v>
      </c>
      <c r="R1376" s="68" t="s">
        <v>638</v>
      </c>
      <c r="S1376" s="366"/>
      <c r="T1376" s="278"/>
    </row>
    <row r="1377" spans="1:20" ht="51">
      <c r="A1377" s="192">
        <v>16</v>
      </c>
      <c r="B1377" s="68"/>
      <c r="C1377" s="214" t="s">
        <v>40</v>
      </c>
      <c r="D1377" s="215">
        <v>45008</v>
      </c>
      <c r="E1377" s="192" t="s">
        <v>3539</v>
      </c>
      <c r="F1377" s="192" t="s">
        <v>3</v>
      </c>
      <c r="G1377" s="192">
        <v>2102249</v>
      </c>
      <c r="H1377" s="68"/>
      <c r="I1377" s="198" t="s">
        <v>4856</v>
      </c>
      <c r="J1377" s="68"/>
      <c r="K1377" s="68"/>
      <c r="L1377" s="68"/>
      <c r="M1377" s="68"/>
      <c r="N1377" s="364"/>
      <c r="O1377" s="364"/>
      <c r="P1377" s="216">
        <v>0</v>
      </c>
      <c r="Q1377" s="216">
        <v>2000</v>
      </c>
      <c r="R1377" s="68" t="s">
        <v>638</v>
      </c>
      <c r="S1377" s="366"/>
      <c r="T1377" s="278"/>
    </row>
    <row r="1378" spans="1:20" ht="51">
      <c r="A1378" s="192">
        <v>46</v>
      </c>
      <c r="B1378" s="68"/>
      <c r="C1378" s="214" t="s">
        <v>1380</v>
      </c>
      <c r="D1378" s="215">
        <v>45008</v>
      </c>
      <c r="E1378" s="192" t="s">
        <v>3540</v>
      </c>
      <c r="F1378" s="192" t="s">
        <v>3</v>
      </c>
      <c r="G1378" s="192">
        <v>2102089</v>
      </c>
      <c r="H1378" s="68"/>
      <c r="I1378" s="198" t="s">
        <v>4857</v>
      </c>
      <c r="J1378" s="68"/>
      <c r="K1378" s="68"/>
      <c r="L1378" s="68"/>
      <c r="M1378" s="68"/>
      <c r="N1378" s="364"/>
      <c r="O1378" s="364"/>
      <c r="P1378" s="216">
        <v>0</v>
      </c>
      <c r="Q1378" s="216">
        <v>2561.58</v>
      </c>
      <c r="R1378" s="68" t="s">
        <v>638</v>
      </c>
      <c r="S1378" s="366"/>
      <c r="T1378" s="278"/>
    </row>
    <row r="1379" spans="1:20" ht="51">
      <c r="A1379" s="192">
        <v>46</v>
      </c>
      <c r="B1379" s="68"/>
      <c r="C1379" s="214" t="s">
        <v>1380</v>
      </c>
      <c r="D1379" s="215">
        <v>45008</v>
      </c>
      <c r="E1379" s="192" t="s">
        <v>3541</v>
      </c>
      <c r="F1379" s="192" t="s">
        <v>3</v>
      </c>
      <c r="G1379" s="192">
        <v>2102091</v>
      </c>
      <c r="H1379" s="68"/>
      <c r="I1379" s="198" t="s">
        <v>4858</v>
      </c>
      <c r="J1379" s="68"/>
      <c r="K1379" s="68"/>
      <c r="L1379" s="68"/>
      <c r="M1379" s="68"/>
      <c r="N1379" s="364"/>
      <c r="O1379" s="364"/>
      <c r="P1379" s="216">
        <v>0</v>
      </c>
      <c r="Q1379" s="216">
        <v>11783.28</v>
      </c>
      <c r="R1379" s="68" t="s">
        <v>638</v>
      </c>
      <c r="S1379" s="366"/>
      <c r="T1379" s="278"/>
    </row>
    <row r="1380" spans="1:20" ht="51">
      <c r="A1380" s="192" t="s">
        <v>541</v>
      </c>
      <c r="B1380" s="68"/>
      <c r="C1380" s="214" t="s">
        <v>590</v>
      </c>
      <c r="D1380" s="215">
        <v>45008</v>
      </c>
      <c r="E1380" s="192" t="s">
        <v>3542</v>
      </c>
      <c r="F1380" s="192" t="s">
        <v>3</v>
      </c>
      <c r="G1380" s="192">
        <v>2102095</v>
      </c>
      <c r="H1380" s="68"/>
      <c r="I1380" s="198" t="s">
        <v>4859</v>
      </c>
      <c r="J1380" s="68"/>
      <c r="K1380" s="68"/>
      <c r="L1380" s="68"/>
      <c r="M1380" s="68"/>
      <c r="N1380" s="364"/>
      <c r="O1380" s="364"/>
      <c r="P1380" s="216">
        <v>0</v>
      </c>
      <c r="Q1380" s="216">
        <v>3087.97</v>
      </c>
      <c r="R1380" s="68" t="s">
        <v>638</v>
      </c>
      <c r="S1380" s="366"/>
      <c r="T1380" s="278"/>
    </row>
    <row r="1381" spans="1:20" ht="51">
      <c r="A1381" s="192">
        <v>254</v>
      </c>
      <c r="B1381" s="68"/>
      <c r="C1381" s="214" t="s">
        <v>105</v>
      </c>
      <c r="D1381" s="215">
        <v>45008</v>
      </c>
      <c r="E1381" s="192" t="s">
        <v>3543</v>
      </c>
      <c r="F1381" s="192" t="s">
        <v>3</v>
      </c>
      <c r="G1381" s="192">
        <v>2102096</v>
      </c>
      <c r="H1381" s="68"/>
      <c r="I1381" s="198" t="s">
        <v>4860</v>
      </c>
      <c r="J1381" s="68"/>
      <c r="K1381" s="68"/>
      <c r="L1381" s="68"/>
      <c r="M1381" s="68"/>
      <c r="N1381" s="364"/>
      <c r="O1381" s="364"/>
      <c r="P1381" s="216">
        <v>0</v>
      </c>
      <c r="Q1381" s="216">
        <v>149874</v>
      </c>
      <c r="R1381" s="68" t="s">
        <v>638</v>
      </c>
      <c r="S1381" s="366"/>
      <c r="T1381" s="278"/>
    </row>
    <row r="1382" spans="1:20" ht="51">
      <c r="A1382" s="192">
        <v>254</v>
      </c>
      <c r="B1382" s="68"/>
      <c r="C1382" s="214" t="s">
        <v>105</v>
      </c>
      <c r="D1382" s="215">
        <v>45008</v>
      </c>
      <c r="E1382" s="192" t="s">
        <v>3544</v>
      </c>
      <c r="F1382" s="192" t="s">
        <v>3</v>
      </c>
      <c r="G1382" s="192">
        <v>2102097</v>
      </c>
      <c r="H1382" s="68"/>
      <c r="I1382" s="198" t="s">
        <v>4861</v>
      </c>
      <c r="J1382" s="68"/>
      <c r="K1382" s="68"/>
      <c r="L1382" s="68"/>
      <c r="M1382" s="68"/>
      <c r="N1382" s="364"/>
      <c r="O1382" s="364"/>
      <c r="P1382" s="216">
        <v>0</v>
      </c>
      <c r="Q1382" s="216">
        <v>5671</v>
      </c>
      <c r="R1382" s="68" t="s">
        <v>638</v>
      </c>
      <c r="S1382" s="366"/>
      <c r="T1382" s="278"/>
    </row>
    <row r="1383" spans="1:20" ht="51">
      <c r="A1383" s="192">
        <v>254</v>
      </c>
      <c r="B1383" s="68"/>
      <c r="C1383" s="214" t="s">
        <v>105</v>
      </c>
      <c r="D1383" s="215">
        <v>45008</v>
      </c>
      <c r="E1383" s="192" t="s">
        <v>3545</v>
      </c>
      <c r="F1383" s="192" t="s">
        <v>3</v>
      </c>
      <c r="G1383" s="192">
        <v>2102098</v>
      </c>
      <c r="H1383" s="68"/>
      <c r="I1383" s="198" t="s">
        <v>4862</v>
      </c>
      <c r="J1383" s="68"/>
      <c r="K1383" s="68"/>
      <c r="L1383" s="68"/>
      <c r="M1383" s="68"/>
      <c r="N1383" s="364"/>
      <c r="O1383" s="364"/>
      <c r="P1383" s="216">
        <v>0</v>
      </c>
      <c r="Q1383" s="216">
        <v>3126</v>
      </c>
      <c r="R1383" s="68" t="s">
        <v>638</v>
      </c>
      <c r="S1383" s="366"/>
      <c r="T1383" s="278"/>
    </row>
    <row r="1384" spans="1:20" ht="51">
      <c r="A1384" s="192">
        <v>254</v>
      </c>
      <c r="B1384" s="68"/>
      <c r="C1384" s="214" t="s">
        <v>105</v>
      </c>
      <c r="D1384" s="215">
        <v>45008</v>
      </c>
      <c r="E1384" s="192" t="s">
        <v>3546</v>
      </c>
      <c r="F1384" s="192" t="s">
        <v>3</v>
      </c>
      <c r="G1384" s="192">
        <v>2102101</v>
      </c>
      <c r="H1384" s="68"/>
      <c r="I1384" s="198" t="s">
        <v>4863</v>
      </c>
      <c r="J1384" s="68"/>
      <c r="K1384" s="68"/>
      <c r="L1384" s="68"/>
      <c r="M1384" s="68"/>
      <c r="N1384" s="364"/>
      <c r="O1384" s="364"/>
      <c r="P1384" s="216">
        <v>0</v>
      </c>
      <c r="Q1384" s="216">
        <v>97837</v>
      </c>
      <c r="R1384" s="68" t="s">
        <v>638</v>
      </c>
      <c r="S1384" s="366"/>
      <c r="T1384" s="278"/>
    </row>
    <row r="1385" spans="1:20" ht="51">
      <c r="A1385" s="192">
        <v>254</v>
      </c>
      <c r="B1385" s="68"/>
      <c r="C1385" s="214" t="s">
        <v>105</v>
      </c>
      <c r="D1385" s="215">
        <v>45008</v>
      </c>
      <c r="E1385" s="192" t="s">
        <v>3547</v>
      </c>
      <c r="F1385" s="192" t="s">
        <v>3</v>
      </c>
      <c r="G1385" s="192">
        <v>2102102</v>
      </c>
      <c r="H1385" s="68"/>
      <c r="I1385" s="198" t="s">
        <v>4864</v>
      </c>
      <c r="J1385" s="68"/>
      <c r="K1385" s="68"/>
      <c r="L1385" s="68"/>
      <c r="M1385" s="68"/>
      <c r="N1385" s="364"/>
      <c r="O1385" s="364"/>
      <c r="P1385" s="216">
        <v>0</v>
      </c>
      <c r="Q1385" s="216">
        <v>38245</v>
      </c>
      <c r="R1385" s="68" t="s">
        <v>638</v>
      </c>
      <c r="S1385" s="366"/>
      <c r="T1385" s="278"/>
    </row>
    <row r="1386" spans="1:20" ht="63.75">
      <c r="A1386" s="192">
        <v>254</v>
      </c>
      <c r="B1386" s="68"/>
      <c r="C1386" s="214" t="s">
        <v>105</v>
      </c>
      <c r="D1386" s="215">
        <v>45008</v>
      </c>
      <c r="E1386" s="192" t="s">
        <v>3548</v>
      </c>
      <c r="F1386" s="192" t="s">
        <v>3</v>
      </c>
      <c r="G1386" s="192">
        <v>2102104</v>
      </c>
      <c r="H1386" s="68"/>
      <c r="I1386" s="198" t="s">
        <v>4865</v>
      </c>
      <c r="J1386" s="68"/>
      <c r="K1386" s="68"/>
      <c r="L1386" s="68"/>
      <c r="M1386" s="68"/>
      <c r="N1386" s="364"/>
      <c r="O1386" s="364"/>
      <c r="P1386" s="216">
        <v>0</v>
      </c>
      <c r="Q1386" s="216">
        <v>195184</v>
      </c>
      <c r="R1386" s="68" t="s">
        <v>638</v>
      </c>
      <c r="S1386" s="366"/>
      <c r="T1386" s="278"/>
    </row>
    <row r="1387" spans="1:20" ht="51">
      <c r="A1387" s="192">
        <v>660</v>
      </c>
      <c r="B1387" s="68"/>
      <c r="C1387" s="214" t="s">
        <v>176</v>
      </c>
      <c r="D1387" s="215">
        <v>45008</v>
      </c>
      <c r="E1387" s="192" t="s">
        <v>3549</v>
      </c>
      <c r="F1387" s="192" t="s">
        <v>3</v>
      </c>
      <c r="G1387" s="192">
        <v>2102105</v>
      </c>
      <c r="H1387" s="68"/>
      <c r="I1387" s="198" t="s">
        <v>4866</v>
      </c>
      <c r="J1387" s="68"/>
      <c r="K1387" s="68"/>
      <c r="L1387" s="68"/>
      <c r="M1387" s="68"/>
      <c r="N1387" s="364"/>
      <c r="O1387" s="364"/>
      <c r="P1387" s="216">
        <v>0</v>
      </c>
      <c r="Q1387" s="216">
        <v>10.97</v>
      </c>
      <c r="R1387" s="68" t="s">
        <v>638</v>
      </c>
      <c r="S1387" s="366"/>
      <c r="T1387" s="278"/>
    </row>
    <row r="1388" spans="1:20" ht="63.75">
      <c r="A1388" s="192">
        <v>254</v>
      </c>
      <c r="B1388" s="68"/>
      <c r="C1388" s="214" t="s">
        <v>105</v>
      </c>
      <c r="D1388" s="215">
        <v>45008</v>
      </c>
      <c r="E1388" s="192" t="s">
        <v>3550</v>
      </c>
      <c r="F1388" s="192" t="s">
        <v>3</v>
      </c>
      <c r="G1388" s="192">
        <v>2102106</v>
      </c>
      <c r="H1388" s="68"/>
      <c r="I1388" s="198" t="s">
        <v>4867</v>
      </c>
      <c r="J1388" s="68"/>
      <c r="K1388" s="68"/>
      <c r="L1388" s="68"/>
      <c r="M1388" s="68"/>
      <c r="N1388" s="364"/>
      <c r="O1388" s="364"/>
      <c r="P1388" s="216">
        <v>0</v>
      </c>
      <c r="Q1388" s="216">
        <v>2909</v>
      </c>
      <c r="R1388" s="68" t="s">
        <v>638</v>
      </c>
      <c r="S1388" s="366"/>
      <c r="T1388" s="278"/>
    </row>
    <row r="1389" spans="1:20" ht="63.75">
      <c r="A1389" s="192">
        <v>254</v>
      </c>
      <c r="B1389" s="68"/>
      <c r="C1389" s="214" t="s">
        <v>105</v>
      </c>
      <c r="D1389" s="215">
        <v>45008</v>
      </c>
      <c r="E1389" s="192" t="s">
        <v>3551</v>
      </c>
      <c r="F1389" s="192" t="s">
        <v>3</v>
      </c>
      <c r="G1389" s="192">
        <v>2102108</v>
      </c>
      <c r="H1389" s="68"/>
      <c r="I1389" s="198" t="s">
        <v>4868</v>
      </c>
      <c r="J1389" s="68"/>
      <c r="K1389" s="68"/>
      <c r="L1389" s="68"/>
      <c r="M1389" s="68"/>
      <c r="N1389" s="364"/>
      <c r="O1389" s="364"/>
      <c r="P1389" s="216">
        <v>0</v>
      </c>
      <c r="Q1389" s="216">
        <v>7617</v>
      </c>
      <c r="R1389" s="68" t="s">
        <v>638</v>
      </c>
      <c r="S1389" s="366"/>
      <c r="T1389" s="278"/>
    </row>
    <row r="1390" spans="1:20" ht="51">
      <c r="A1390" s="192">
        <v>254</v>
      </c>
      <c r="B1390" s="68"/>
      <c r="C1390" s="214" t="s">
        <v>105</v>
      </c>
      <c r="D1390" s="215">
        <v>45008</v>
      </c>
      <c r="E1390" s="192" t="s">
        <v>3552</v>
      </c>
      <c r="F1390" s="192" t="s">
        <v>3</v>
      </c>
      <c r="G1390" s="192">
        <v>2102113</v>
      </c>
      <c r="H1390" s="68"/>
      <c r="I1390" s="198" t="s">
        <v>4869</v>
      </c>
      <c r="J1390" s="68"/>
      <c r="K1390" s="68"/>
      <c r="L1390" s="68"/>
      <c r="M1390" s="68"/>
      <c r="N1390" s="364"/>
      <c r="O1390" s="364"/>
      <c r="P1390" s="216">
        <v>0</v>
      </c>
      <c r="Q1390" s="216">
        <v>53022</v>
      </c>
      <c r="R1390" s="68" t="s">
        <v>638</v>
      </c>
      <c r="S1390" s="366"/>
      <c r="T1390" s="278"/>
    </row>
    <row r="1391" spans="1:20" ht="51">
      <c r="A1391" s="192">
        <v>254</v>
      </c>
      <c r="B1391" s="68"/>
      <c r="C1391" s="214" t="s">
        <v>105</v>
      </c>
      <c r="D1391" s="215">
        <v>45008</v>
      </c>
      <c r="E1391" s="192" t="s">
        <v>3553</v>
      </c>
      <c r="F1391" s="192" t="s">
        <v>3</v>
      </c>
      <c r="G1391" s="192">
        <v>2102117</v>
      </c>
      <c r="H1391" s="68"/>
      <c r="I1391" s="198" t="s">
        <v>4870</v>
      </c>
      <c r="J1391" s="68"/>
      <c r="K1391" s="68"/>
      <c r="L1391" s="68"/>
      <c r="M1391" s="68"/>
      <c r="N1391" s="364"/>
      <c r="O1391" s="364"/>
      <c r="P1391" s="216">
        <v>0</v>
      </c>
      <c r="Q1391" s="216">
        <v>450176</v>
      </c>
      <c r="R1391" s="68" t="s">
        <v>638</v>
      </c>
      <c r="S1391" s="366"/>
      <c r="T1391" s="278"/>
    </row>
    <row r="1392" spans="1:20" ht="51">
      <c r="A1392" s="192">
        <v>254</v>
      </c>
      <c r="B1392" s="68"/>
      <c r="C1392" s="214" t="s">
        <v>105</v>
      </c>
      <c r="D1392" s="215">
        <v>45008</v>
      </c>
      <c r="E1392" s="192" t="s">
        <v>3554</v>
      </c>
      <c r="F1392" s="192" t="s">
        <v>3</v>
      </c>
      <c r="G1392" s="192">
        <v>2102120</v>
      </c>
      <c r="H1392" s="68"/>
      <c r="I1392" s="198" t="s">
        <v>4871</v>
      </c>
      <c r="J1392" s="68"/>
      <c r="K1392" s="68"/>
      <c r="L1392" s="68"/>
      <c r="M1392" s="68"/>
      <c r="N1392" s="364"/>
      <c r="O1392" s="364"/>
      <c r="P1392" s="216">
        <v>0</v>
      </c>
      <c r="Q1392" s="216">
        <v>348750</v>
      </c>
      <c r="R1392" s="68" t="s">
        <v>638</v>
      </c>
      <c r="S1392" s="366"/>
      <c r="T1392" s="278"/>
    </row>
    <row r="1393" spans="1:20" ht="51">
      <c r="A1393" s="192">
        <v>254</v>
      </c>
      <c r="B1393" s="68"/>
      <c r="C1393" s="214" t="s">
        <v>105</v>
      </c>
      <c r="D1393" s="215">
        <v>45008</v>
      </c>
      <c r="E1393" s="192" t="s">
        <v>3555</v>
      </c>
      <c r="F1393" s="192" t="s">
        <v>3</v>
      </c>
      <c r="G1393" s="192">
        <v>2102123</v>
      </c>
      <c r="H1393" s="68"/>
      <c r="I1393" s="198" t="s">
        <v>4872</v>
      </c>
      <c r="J1393" s="68"/>
      <c r="K1393" s="68"/>
      <c r="L1393" s="68"/>
      <c r="M1393" s="68"/>
      <c r="N1393" s="364"/>
      <c r="O1393" s="364"/>
      <c r="P1393" s="216">
        <v>0</v>
      </c>
      <c r="Q1393" s="216">
        <v>31566</v>
      </c>
      <c r="R1393" s="68" t="s">
        <v>638</v>
      </c>
      <c r="S1393" s="366"/>
      <c r="T1393" s="278"/>
    </row>
    <row r="1394" spans="1:20" ht="63.75">
      <c r="A1394" s="192">
        <v>254</v>
      </c>
      <c r="B1394" s="68"/>
      <c r="C1394" s="214" t="s">
        <v>105</v>
      </c>
      <c r="D1394" s="215">
        <v>45008</v>
      </c>
      <c r="E1394" s="192" t="s">
        <v>3556</v>
      </c>
      <c r="F1394" s="192" t="s">
        <v>3</v>
      </c>
      <c r="G1394" s="192">
        <v>2102126</v>
      </c>
      <c r="H1394" s="68"/>
      <c r="I1394" s="198" t="s">
        <v>4873</v>
      </c>
      <c r="J1394" s="68"/>
      <c r="K1394" s="68"/>
      <c r="L1394" s="68"/>
      <c r="M1394" s="68"/>
      <c r="N1394" s="364"/>
      <c r="O1394" s="364"/>
      <c r="P1394" s="216">
        <v>0</v>
      </c>
      <c r="Q1394" s="216">
        <v>37734</v>
      </c>
      <c r="R1394" s="68" t="s">
        <v>638</v>
      </c>
      <c r="S1394" s="366"/>
      <c r="T1394" s="278"/>
    </row>
    <row r="1395" spans="1:20" ht="51">
      <c r="A1395" s="192">
        <v>254</v>
      </c>
      <c r="B1395" s="68"/>
      <c r="C1395" s="214" t="s">
        <v>105</v>
      </c>
      <c r="D1395" s="215">
        <v>45008</v>
      </c>
      <c r="E1395" s="192" t="s">
        <v>3557</v>
      </c>
      <c r="F1395" s="192" t="s">
        <v>3</v>
      </c>
      <c r="G1395" s="192">
        <v>2102128</v>
      </c>
      <c r="H1395" s="68"/>
      <c r="I1395" s="198" t="s">
        <v>4874</v>
      </c>
      <c r="J1395" s="68"/>
      <c r="K1395" s="68"/>
      <c r="L1395" s="68"/>
      <c r="M1395" s="68"/>
      <c r="N1395" s="364"/>
      <c r="O1395" s="364"/>
      <c r="P1395" s="216">
        <v>0</v>
      </c>
      <c r="Q1395" s="216">
        <v>102871</v>
      </c>
      <c r="R1395" s="68" t="s">
        <v>638</v>
      </c>
      <c r="S1395" s="366"/>
      <c r="T1395" s="278"/>
    </row>
    <row r="1396" spans="1:20" ht="51">
      <c r="A1396" s="192">
        <v>254</v>
      </c>
      <c r="B1396" s="68"/>
      <c r="C1396" s="214" t="s">
        <v>105</v>
      </c>
      <c r="D1396" s="215">
        <v>45008</v>
      </c>
      <c r="E1396" s="192" t="s">
        <v>3558</v>
      </c>
      <c r="F1396" s="192" t="s">
        <v>3</v>
      </c>
      <c r="G1396" s="192">
        <v>2102130</v>
      </c>
      <c r="H1396" s="68"/>
      <c r="I1396" s="198" t="s">
        <v>4875</v>
      </c>
      <c r="J1396" s="68"/>
      <c r="K1396" s="68"/>
      <c r="L1396" s="68"/>
      <c r="M1396" s="68"/>
      <c r="N1396" s="364"/>
      <c r="O1396" s="364"/>
      <c r="P1396" s="216">
        <v>0</v>
      </c>
      <c r="Q1396" s="216">
        <v>3603</v>
      </c>
      <c r="R1396" s="68" t="s">
        <v>638</v>
      </c>
      <c r="S1396" s="366"/>
      <c r="T1396" s="278"/>
    </row>
    <row r="1397" spans="1:20" ht="51">
      <c r="A1397" s="192">
        <v>254</v>
      </c>
      <c r="B1397" s="68"/>
      <c r="C1397" s="214" t="s">
        <v>105</v>
      </c>
      <c r="D1397" s="215">
        <v>45008</v>
      </c>
      <c r="E1397" s="192" t="s">
        <v>3559</v>
      </c>
      <c r="F1397" s="192" t="s">
        <v>3</v>
      </c>
      <c r="G1397" s="192">
        <v>2102131</v>
      </c>
      <c r="H1397" s="68"/>
      <c r="I1397" s="198" t="s">
        <v>4876</v>
      </c>
      <c r="J1397" s="68"/>
      <c r="K1397" s="68"/>
      <c r="L1397" s="68"/>
      <c r="M1397" s="68"/>
      <c r="N1397" s="364"/>
      <c r="O1397" s="364"/>
      <c r="P1397" s="216">
        <v>0</v>
      </c>
      <c r="Q1397" s="216">
        <v>30766</v>
      </c>
      <c r="R1397" s="68" t="s">
        <v>638</v>
      </c>
      <c r="S1397" s="366"/>
      <c r="T1397" s="278"/>
    </row>
    <row r="1398" spans="1:20" ht="51">
      <c r="A1398" s="192">
        <v>254</v>
      </c>
      <c r="B1398" s="68"/>
      <c r="C1398" s="214" t="s">
        <v>105</v>
      </c>
      <c r="D1398" s="215">
        <v>45008</v>
      </c>
      <c r="E1398" s="192" t="s">
        <v>3560</v>
      </c>
      <c r="F1398" s="192" t="s">
        <v>3</v>
      </c>
      <c r="G1398" s="192">
        <v>2102133</v>
      </c>
      <c r="H1398" s="68"/>
      <c r="I1398" s="198" t="s">
        <v>4877</v>
      </c>
      <c r="J1398" s="68"/>
      <c r="K1398" s="68"/>
      <c r="L1398" s="68"/>
      <c r="M1398" s="68"/>
      <c r="N1398" s="364"/>
      <c r="O1398" s="364"/>
      <c r="P1398" s="216">
        <v>0</v>
      </c>
      <c r="Q1398" s="216">
        <v>91316</v>
      </c>
      <c r="R1398" s="68" t="s">
        <v>638</v>
      </c>
      <c r="S1398" s="366"/>
      <c r="T1398" s="278"/>
    </row>
    <row r="1399" spans="1:20" ht="51">
      <c r="A1399" s="192">
        <v>254</v>
      </c>
      <c r="B1399" s="68"/>
      <c r="C1399" s="214" t="s">
        <v>105</v>
      </c>
      <c r="D1399" s="215">
        <v>45008</v>
      </c>
      <c r="E1399" s="192" t="s">
        <v>3561</v>
      </c>
      <c r="F1399" s="192" t="s">
        <v>3</v>
      </c>
      <c r="G1399" s="192">
        <v>2102137</v>
      </c>
      <c r="H1399" s="68"/>
      <c r="I1399" s="198" t="s">
        <v>4878</v>
      </c>
      <c r="J1399" s="68"/>
      <c r="K1399" s="68"/>
      <c r="L1399" s="68"/>
      <c r="M1399" s="68"/>
      <c r="N1399" s="364"/>
      <c r="O1399" s="364"/>
      <c r="P1399" s="216">
        <v>0</v>
      </c>
      <c r="Q1399" s="216">
        <v>35754</v>
      </c>
      <c r="R1399" s="68" t="s">
        <v>638</v>
      </c>
      <c r="S1399" s="366"/>
      <c r="T1399" s="278"/>
    </row>
    <row r="1400" spans="1:20" ht="51">
      <c r="A1400" s="192">
        <v>254</v>
      </c>
      <c r="B1400" s="68"/>
      <c r="C1400" s="214" t="s">
        <v>105</v>
      </c>
      <c r="D1400" s="215">
        <v>45008</v>
      </c>
      <c r="E1400" s="192" t="s">
        <v>3562</v>
      </c>
      <c r="F1400" s="192" t="s">
        <v>3</v>
      </c>
      <c r="G1400" s="192">
        <v>2102139</v>
      </c>
      <c r="H1400" s="68"/>
      <c r="I1400" s="198" t="s">
        <v>4879</v>
      </c>
      <c r="J1400" s="68"/>
      <c r="K1400" s="68"/>
      <c r="L1400" s="68"/>
      <c r="M1400" s="68"/>
      <c r="N1400" s="364"/>
      <c r="O1400" s="364"/>
      <c r="P1400" s="216">
        <v>0</v>
      </c>
      <c r="Q1400" s="216">
        <v>139531</v>
      </c>
      <c r="R1400" s="68" t="s">
        <v>638</v>
      </c>
      <c r="S1400" s="366"/>
      <c r="T1400" s="278"/>
    </row>
    <row r="1401" spans="1:20" ht="51">
      <c r="A1401" s="192">
        <v>670</v>
      </c>
      <c r="B1401" s="68"/>
      <c r="C1401" s="214" t="s">
        <v>178</v>
      </c>
      <c r="D1401" s="215">
        <v>45008</v>
      </c>
      <c r="E1401" s="192" t="s">
        <v>3563</v>
      </c>
      <c r="F1401" s="192" t="s">
        <v>3</v>
      </c>
      <c r="G1401" s="192">
        <v>2102151</v>
      </c>
      <c r="H1401" s="68"/>
      <c r="I1401" s="198" t="s">
        <v>4880</v>
      </c>
      <c r="J1401" s="68"/>
      <c r="K1401" s="68"/>
      <c r="L1401" s="68"/>
      <c r="M1401" s="68"/>
      <c r="N1401" s="364"/>
      <c r="O1401" s="364"/>
      <c r="P1401" s="216">
        <v>0</v>
      </c>
      <c r="Q1401" s="216">
        <v>1259</v>
      </c>
      <c r="R1401" s="68" t="s">
        <v>1488</v>
      </c>
      <c r="S1401" s="366"/>
      <c r="T1401" s="278"/>
    </row>
    <row r="1402" spans="1:20" ht="51">
      <c r="A1402" s="192">
        <v>670</v>
      </c>
      <c r="B1402" s="68"/>
      <c r="C1402" s="214" t="s">
        <v>178</v>
      </c>
      <c r="D1402" s="215">
        <v>45008</v>
      </c>
      <c r="E1402" s="192" t="s">
        <v>3564</v>
      </c>
      <c r="F1402" s="192" t="s">
        <v>3</v>
      </c>
      <c r="G1402" s="192">
        <v>2102153</v>
      </c>
      <c r="H1402" s="68"/>
      <c r="I1402" s="198" t="s">
        <v>4881</v>
      </c>
      <c r="J1402" s="68"/>
      <c r="K1402" s="68"/>
      <c r="L1402" s="68"/>
      <c r="M1402" s="68"/>
      <c r="N1402" s="364"/>
      <c r="O1402" s="364"/>
      <c r="P1402" s="216">
        <v>0</v>
      </c>
      <c r="Q1402" s="216">
        <v>328</v>
      </c>
      <c r="R1402" s="68" t="s">
        <v>638</v>
      </c>
      <c r="S1402" s="366"/>
      <c r="T1402" s="278"/>
    </row>
    <row r="1403" spans="1:20" ht="51">
      <c r="A1403" s="192" t="s">
        <v>541</v>
      </c>
      <c r="B1403" s="68"/>
      <c r="C1403" s="214" t="s">
        <v>590</v>
      </c>
      <c r="D1403" s="215">
        <v>45008</v>
      </c>
      <c r="E1403" s="192" t="s">
        <v>3565</v>
      </c>
      <c r="F1403" s="192" t="s">
        <v>3</v>
      </c>
      <c r="G1403" s="192">
        <v>2102154</v>
      </c>
      <c r="H1403" s="68"/>
      <c r="I1403" s="198" t="s">
        <v>4882</v>
      </c>
      <c r="J1403" s="68"/>
      <c r="K1403" s="68"/>
      <c r="L1403" s="68"/>
      <c r="M1403" s="68"/>
      <c r="N1403" s="364"/>
      <c r="O1403" s="364"/>
      <c r="P1403" s="216">
        <v>0</v>
      </c>
      <c r="Q1403" s="216">
        <v>3177.48</v>
      </c>
      <c r="R1403" s="68" t="s">
        <v>638</v>
      </c>
      <c r="S1403" s="366"/>
      <c r="T1403" s="278"/>
    </row>
    <row r="1404" spans="1:20" ht="51">
      <c r="A1404" s="192">
        <v>670</v>
      </c>
      <c r="B1404" s="68"/>
      <c r="C1404" s="214" t="s">
        <v>178</v>
      </c>
      <c r="D1404" s="215">
        <v>45008</v>
      </c>
      <c r="E1404" s="192" t="s">
        <v>3566</v>
      </c>
      <c r="F1404" s="192" t="s">
        <v>3</v>
      </c>
      <c r="G1404" s="192">
        <v>2102156</v>
      </c>
      <c r="H1404" s="68"/>
      <c r="I1404" s="198" t="s">
        <v>4883</v>
      </c>
      <c r="J1404" s="68"/>
      <c r="K1404" s="68"/>
      <c r="L1404" s="68"/>
      <c r="M1404" s="68"/>
      <c r="N1404" s="364"/>
      <c r="O1404" s="364"/>
      <c r="P1404" s="216">
        <v>0</v>
      </c>
      <c r="Q1404" s="216">
        <v>516</v>
      </c>
      <c r="R1404" s="68" t="s">
        <v>638</v>
      </c>
      <c r="S1404" s="366"/>
      <c r="T1404" s="278"/>
    </row>
    <row r="1405" spans="1:20" ht="51">
      <c r="A1405" s="192">
        <v>290</v>
      </c>
      <c r="B1405" s="68"/>
      <c r="C1405" s="214" t="s">
        <v>118</v>
      </c>
      <c r="D1405" s="215">
        <v>45008</v>
      </c>
      <c r="E1405" s="192" t="s">
        <v>3567</v>
      </c>
      <c r="F1405" s="192" t="s">
        <v>3</v>
      </c>
      <c r="G1405" s="192">
        <v>2102178</v>
      </c>
      <c r="H1405" s="68"/>
      <c r="I1405" s="198" t="s">
        <v>4884</v>
      </c>
      <c r="J1405" s="68"/>
      <c r="K1405" s="68"/>
      <c r="L1405" s="68"/>
      <c r="M1405" s="68"/>
      <c r="N1405" s="364"/>
      <c r="O1405" s="364"/>
      <c r="P1405" s="216">
        <v>0</v>
      </c>
      <c r="Q1405" s="216">
        <v>119.71</v>
      </c>
      <c r="R1405" s="68" t="s">
        <v>1488</v>
      </c>
      <c r="S1405" s="366"/>
      <c r="T1405" s="278"/>
    </row>
    <row r="1406" spans="1:20" ht="51">
      <c r="A1406" s="192">
        <v>16</v>
      </c>
      <c r="B1406" s="68"/>
      <c r="C1406" s="214" t="s">
        <v>40</v>
      </c>
      <c r="D1406" s="215">
        <v>45009</v>
      </c>
      <c r="E1406" s="192" t="s">
        <v>3568</v>
      </c>
      <c r="F1406" s="192" t="s">
        <v>3</v>
      </c>
      <c r="G1406" s="192">
        <v>2102392</v>
      </c>
      <c r="H1406" s="68"/>
      <c r="I1406" s="198" t="s">
        <v>4885</v>
      </c>
      <c r="J1406" s="68"/>
      <c r="K1406" s="68"/>
      <c r="L1406" s="68"/>
      <c r="M1406" s="68"/>
      <c r="N1406" s="364"/>
      <c r="O1406" s="364"/>
      <c r="P1406" s="216">
        <v>0</v>
      </c>
      <c r="Q1406" s="216">
        <v>2000</v>
      </c>
      <c r="R1406" s="68" t="s">
        <v>638</v>
      </c>
      <c r="S1406" s="366"/>
      <c r="T1406" s="278"/>
    </row>
    <row r="1407" spans="1:20" ht="38.25">
      <c r="A1407" s="192">
        <v>46</v>
      </c>
      <c r="B1407" s="68"/>
      <c r="C1407" s="214" t="s">
        <v>1380</v>
      </c>
      <c r="D1407" s="215">
        <v>45009</v>
      </c>
      <c r="E1407" s="192" t="s">
        <v>3569</v>
      </c>
      <c r="F1407" s="192" t="s">
        <v>3</v>
      </c>
      <c r="G1407" s="192">
        <v>2102394</v>
      </c>
      <c r="H1407" s="68"/>
      <c r="I1407" s="198" t="s">
        <v>4802</v>
      </c>
      <c r="J1407" s="68"/>
      <c r="K1407" s="68"/>
      <c r="L1407" s="68"/>
      <c r="M1407" s="68"/>
      <c r="N1407" s="364"/>
      <c r="O1407" s="364"/>
      <c r="P1407" s="216">
        <v>0</v>
      </c>
      <c r="Q1407" s="216">
        <v>100</v>
      </c>
      <c r="R1407" s="68" t="s">
        <v>638</v>
      </c>
      <c r="S1407" s="366"/>
      <c r="T1407" s="278"/>
    </row>
    <row r="1408" spans="1:20" ht="63.75">
      <c r="A1408" s="192">
        <v>382</v>
      </c>
      <c r="B1408" s="68"/>
      <c r="C1408" s="214" t="s">
        <v>1245</v>
      </c>
      <c r="D1408" s="215">
        <v>45009</v>
      </c>
      <c r="E1408" s="192" t="s">
        <v>3570</v>
      </c>
      <c r="F1408" s="192" t="s">
        <v>3</v>
      </c>
      <c r="G1408" s="192">
        <v>2102401</v>
      </c>
      <c r="H1408" s="68"/>
      <c r="I1408" s="198" t="s">
        <v>4886</v>
      </c>
      <c r="J1408" s="68"/>
      <c r="K1408" s="68"/>
      <c r="L1408" s="68"/>
      <c r="M1408" s="68"/>
      <c r="N1408" s="364"/>
      <c r="O1408" s="364"/>
      <c r="P1408" s="216">
        <v>0</v>
      </c>
      <c r="Q1408" s="216">
        <v>587.64</v>
      </c>
      <c r="R1408" s="68" t="s">
        <v>638</v>
      </c>
      <c r="S1408" s="366"/>
      <c r="T1408" s="278"/>
    </row>
    <row r="1409" spans="1:20" ht="51">
      <c r="A1409" s="192" t="s">
        <v>541</v>
      </c>
      <c r="B1409" s="68"/>
      <c r="C1409" s="214" t="s">
        <v>590</v>
      </c>
      <c r="D1409" s="215">
        <v>45009</v>
      </c>
      <c r="E1409" s="192" t="s">
        <v>3571</v>
      </c>
      <c r="F1409" s="192" t="s">
        <v>3</v>
      </c>
      <c r="G1409" s="192">
        <v>2102425</v>
      </c>
      <c r="H1409" s="68"/>
      <c r="I1409" s="198" t="s">
        <v>4887</v>
      </c>
      <c r="J1409" s="68"/>
      <c r="K1409" s="68"/>
      <c r="L1409" s="68"/>
      <c r="M1409" s="68"/>
      <c r="N1409" s="364"/>
      <c r="O1409" s="364"/>
      <c r="P1409" s="216">
        <v>0</v>
      </c>
      <c r="Q1409" s="216">
        <v>165</v>
      </c>
      <c r="R1409" s="68" t="s">
        <v>638</v>
      </c>
      <c r="S1409" s="366"/>
      <c r="T1409" s="278"/>
    </row>
    <row r="1410" spans="1:20" ht="51">
      <c r="A1410" s="192" t="s">
        <v>541</v>
      </c>
      <c r="B1410" s="68"/>
      <c r="C1410" s="214" t="s">
        <v>590</v>
      </c>
      <c r="D1410" s="215">
        <v>45009</v>
      </c>
      <c r="E1410" s="192" t="s">
        <v>3572</v>
      </c>
      <c r="F1410" s="192" t="s">
        <v>3</v>
      </c>
      <c r="G1410" s="192">
        <v>2102426</v>
      </c>
      <c r="H1410" s="68"/>
      <c r="I1410" s="198" t="s">
        <v>4888</v>
      </c>
      <c r="J1410" s="68"/>
      <c r="K1410" s="68"/>
      <c r="L1410" s="68"/>
      <c r="M1410" s="68"/>
      <c r="N1410" s="364"/>
      <c r="O1410" s="364"/>
      <c r="P1410" s="216">
        <v>0</v>
      </c>
      <c r="Q1410" s="216">
        <v>44.79</v>
      </c>
      <c r="R1410" s="68" t="s">
        <v>638</v>
      </c>
      <c r="S1410" s="366"/>
      <c r="T1410" s="278"/>
    </row>
    <row r="1411" spans="1:20" ht="63.75">
      <c r="A1411" s="192">
        <v>46</v>
      </c>
      <c r="B1411" s="68"/>
      <c r="C1411" s="214" t="s">
        <v>1380</v>
      </c>
      <c r="D1411" s="215">
        <v>45009</v>
      </c>
      <c r="E1411" s="192" t="s">
        <v>3573</v>
      </c>
      <c r="F1411" s="192" t="s">
        <v>3</v>
      </c>
      <c r="G1411" s="192">
        <v>2102427</v>
      </c>
      <c r="H1411" s="68"/>
      <c r="I1411" s="198" t="s">
        <v>4889</v>
      </c>
      <c r="J1411" s="68"/>
      <c r="K1411" s="68"/>
      <c r="L1411" s="68"/>
      <c r="M1411" s="68"/>
      <c r="N1411" s="364"/>
      <c r="O1411" s="364"/>
      <c r="P1411" s="216">
        <v>0</v>
      </c>
      <c r="Q1411" s="216">
        <v>840</v>
      </c>
      <c r="R1411" s="68" t="s">
        <v>638</v>
      </c>
      <c r="S1411" s="366"/>
      <c r="T1411" s="278"/>
    </row>
    <row r="1412" spans="1:20" ht="51">
      <c r="A1412" s="192" t="s">
        <v>541</v>
      </c>
      <c r="B1412" s="68"/>
      <c r="C1412" s="214" t="s">
        <v>590</v>
      </c>
      <c r="D1412" s="215">
        <v>45009</v>
      </c>
      <c r="E1412" s="192" t="s">
        <v>3574</v>
      </c>
      <c r="F1412" s="192" t="s">
        <v>3</v>
      </c>
      <c r="G1412" s="192">
        <v>2102428</v>
      </c>
      <c r="H1412" s="68"/>
      <c r="I1412" s="198" t="s">
        <v>4890</v>
      </c>
      <c r="J1412" s="68"/>
      <c r="K1412" s="68"/>
      <c r="L1412" s="68"/>
      <c r="M1412" s="68"/>
      <c r="N1412" s="364"/>
      <c r="O1412" s="364"/>
      <c r="P1412" s="216">
        <v>0</v>
      </c>
      <c r="Q1412" s="216">
        <v>44.79</v>
      </c>
      <c r="R1412" s="68" t="s">
        <v>638</v>
      </c>
      <c r="S1412" s="366"/>
      <c r="T1412" s="278"/>
    </row>
    <row r="1413" spans="1:20" ht="63.75">
      <c r="A1413" s="192">
        <v>46</v>
      </c>
      <c r="B1413" s="68"/>
      <c r="C1413" s="214" t="s">
        <v>1380</v>
      </c>
      <c r="D1413" s="215">
        <v>45009</v>
      </c>
      <c r="E1413" s="192" t="s">
        <v>3575</v>
      </c>
      <c r="F1413" s="192" t="s">
        <v>3</v>
      </c>
      <c r="G1413" s="192">
        <v>2102430</v>
      </c>
      <c r="H1413" s="68"/>
      <c r="I1413" s="198" t="s">
        <v>4891</v>
      </c>
      <c r="J1413" s="68"/>
      <c r="K1413" s="68"/>
      <c r="L1413" s="68"/>
      <c r="M1413" s="68"/>
      <c r="N1413" s="364"/>
      <c r="O1413" s="364"/>
      <c r="P1413" s="216">
        <v>0</v>
      </c>
      <c r="Q1413" s="216">
        <v>600</v>
      </c>
      <c r="R1413" s="68" t="s">
        <v>638</v>
      </c>
      <c r="S1413" s="366"/>
      <c r="T1413" s="278"/>
    </row>
    <row r="1414" spans="1:20" ht="51">
      <c r="A1414" s="192" t="s">
        <v>541</v>
      </c>
      <c r="B1414" s="68"/>
      <c r="C1414" s="214" t="s">
        <v>590</v>
      </c>
      <c r="D1414" s="215">
        <v>45009</v>
      </c>
      <c r="E1414" s="192" t="s">
        <v>3576</v>
      </c>
      <c r="F1414" s="192" t="s">
        <v>3</v>
      </c>
      <c r="G1414" s="192">
        <v>2102431</v>
      </c>
      <c r="H1414" s="68"/>
      <c r="I1414" s="198" t="s">
        <v>4892</v>
      </c>
      <c r="J1414" s="68"/>
      <c r="K1414" s="68"/>
      <c r="L1414" s="68"/>
      <c r="M1414" s="68"/>
      <c r="N1414" s="364"/>
      <c r="O1414" s="364"/>
      <c r="P1414" s="216">
        <v>0</v>
      </c>
      <c r="Q1414" s="216">
        <v>21.1</v>
      </c>
      <c r="R1414" s="68" t="s">
        <v>638</v>
      </c>
      <c r="S1414" s="366"/>
      <c r="T1414" s="278"/>
    </row>
    <row r="1415" spans="1:20" ht="51">
      <c r="A1415" s="192" t="s">
        <v>541</v>
      </c>
      <c r="B1415" s="68"/>
      <c r="C1415" s="214" t="s">
        <v>590</v>
      </c>
      <c r="D1415" s="215">
        <v>45009</v>
      </c>
      <c r="E1415" s="192" t="s">
        <v>3577</v>
      </c>
      <c r="F1415" s="192" t="s">
        <v>3</v>
      </c>
      <c r="G1415" s="192">
        <v>2102433</v>
      </c>
      <c r="H1415" s="68"/>
      <c r="I1415" s="198" t="s">
        <v>4893</v>
      </c>
      <c r="J1415" s="68"/>
      <c r="K1415" s="68"/>
      <c r="L1415" s="68"/>
      <c r="M1415" s="68"/>
      <c r="N1415" s="364"/>
      <c r="O1415" s="364"/>
      <c r="P1415" s="216">
        <v>0</v>
      </c>
      <c r="Q1415" s="216">
        <v>21.1</v>
      </c>
      <c r="R1415" s="68" t="s">
        <v>638</v>
      </c>
      <c r="S1415" s="366"/>
      <c r="T1415" s="278"/>
    </row>
    <row r="1416" spans="1:20" ht="63.75">
      <c r="A1416" s="192">
        <v>86</v>
      </c>
      <c r="B1416" s="68"/>
      <c r="C1416" s="214" t="s">
        <v>50</v>
      </c>
      <c r="D1416" s="215">
        <v>45009</v>
      </c>
      <c r="E1416" s="192" t="s">
        <v>3578</v>
      </c>
      <c r="F1416" s="192" t="s">
        <v>3</v>
      </c>
      <c r="G1416" s="192">
        <v>2102434</v>
      </c>
      <c r="H1416" s="68"/>
      <c r="I1416" s="198" t="s">
        <v>4894</v>
      </c>
      <c r="J1416" s="68"/>
      <c r="K1416" s="68"/>
      <c r="L1416" s="68"/>
      <c r="M1416" s="68"/>
      <c r="N1416" s="364"/>
      <c r="O1416" s="364"/>
      <c r="P1416" s="216">
        <v>0</v>
      </c>
      <c r="Q1416" s="216">
        <v>1330</v>
      </c>
      <c r="R1416" s="68" t="s">
        <v>638</v>
      </c>
      <c r="S1416" s="366"/>
      <c r="T1416" s="278"/>
    </row>
    <row r="1417" spans="1:20" ht="51">
      <c r="A1417" s="192">
        <v>86</v>
      </c>
      <c r="B1417" s="68"/>
      <c r="C1417" s="214" t="s">
        <v>50</v>
      </c>
      <c r="D1417" s="215">
        <v>45009</v>
      </c>
      <c r="E1417" s="192" t="s">
        <v>3579</v>
      </c>
      <c r="F1417" s="192" t="s">
        <v>3</v>
      </c>
      <c r="G1417" s="192">
        <v>2102436</v>
      </c>
      <c r="H1417" s="68"/>
      <c r="I1417" s="198" t="s">
        <v>4895</v>
      </c>
      <c r="J1417" s="68"/>
      <c r="K1417" s="68"/>
      <c r="L1417" s="68"/>
      <c r="M1417" s="68"/>
      <c r="N1417" s="364"/>
      <c r="O1417" s="364"/>
      <c r="P1417" s="216">
        <v>0</v>
      </c>
      <c r="Q1417" s="216">
        <v>1330</v>
      </c>
      <c r="R1417" s="68" t="s">
        <v>638</v>
      </c>
      <c r="S1417" s="366"/>
      <c r="T1417" s="278"/>
    </row>
    <row r="1418" spans="1:20" ht="51">
      <c r="A1418" s="192">
        <v>595</v>
      </c>
      <c r="B1418" s="68"/>
      <c r="C1418" s="214" t="s">
        <v>611</v>
      </c>
      <c r="D1418" s="215">
        <v>45009</v>
      </c>
      <c r="E1418" s="192" t="s">
        <v>3580</v>
      </c>
      <c r="F1418" s="192" t="s">
        <v>3</v>
      </c>
      <c r="G1418" s="192">
        <v>2102466</v>
      </c>
      <c r="H1418" s="68"/>
      <c r="I1418" s="198" t="s">
        <v>4896</v>
      </c>
      <c r="J1418" s="68"/>
      <c r="K1418" s="68"/>
      <c r="L1418" s="68"/>
      <c r="M1418" s="68"/>
      <c r="N1418" s="364"/>
      <c r="O1418" s="364"/>
      <c r="P1418" s="216">
        <v>0</v>
      </c>
      <c r="Q1418" s="216">
        <v>42</v>
      </c>
      <c r="R1418" s="68" t="s">
        <v>638</v>
      </c>
      <c r="S1418" s="366"/>
      <c r="T1418" s="278"/>
    </row>
    <row r="1419" spans="1:20" ht="51">
      <c r="A1419" s="192" t="s">
        <v>541</v>
      </c>
      <c r="B1419" s="68"/>
      <c r="C1419" s="214" t="s">
        <v>590</v>
      </c>
      <c r="D1419" s="215">
        <v>45009</v>
      </c>
      <c r="E1419" s="192" t="s">
        <v>3581</v>
      </c>
      <c r="F1419" s="192" t="s">
        <v>3</v>
      </c>
      <c r="G1419" s="192">
        <v>2102469</v>
      </c>
      <c r="H1419" s="68"/>
      <c r="I1419" s="198" t="s">
        <v>4897</v>
      </c>
      <c r="J1419" s="68"/>
      <c r="K1419" s="68"/>
      <c r="L1419" s="68"/>
      <c r="M1419" s="68"/>
      <c r="N1419" s="364"/>
      <c r="O1419" s="364"/>
      <c r="P1419" s="216">
        <v>0</v>
      </c>
      <c r="Q1419" s="216">
        <v>1522.08</v>
      </c>
      <c r="R1419" s="68" t="s">
        <v>638</v>
      </c>
      <c r="S1419" s="366"/>
      <c r="T1419" s="278"/>
    </row>
    <row r="1420" spans="1:20" ht="51">
      <c r="A1420" s="192">
        <v>650</v>
      </c>
      <c r="B1420" s="68"/>
      <c r="C1420" s="214" t="s">
        <v>175</v>
      </c>
      <c r="D1420" s="215">
        <v>45009</v>
      </c>
      <c r="E1420" s="192" t="s">
        <v>3582</v>
      </c>
      <c r="F1420" s="192" t="s">
        <v>3</v>
      </c>
      <c r="G1420" s="192">
        <v>2102486</v>
      </c>
      <c r="H1420" s="68"/>
      <c r="I1420" s="198" t="s">
        <v>4898</v>
      </c>
      <c r="J1420" s="68"/>
      <c r="K1420" s="68"/>
      <c r="L1420" s="68"/>
      <c r="M1420" s="68"/>
      <c r="N1420" s="364"/>
      <c r="O1420" s="364"/>
      <c r="P1420" s="216">
        <v>0</v>
      </c>
      <c r="Q1420" s="216">
        <v>120</v>
      </c>
      <c r="R1420" s="68" t="s">
        <v>638</v>
      </c>
      <c r="S1420" s="366"/>
      <c r="T1420" s="278"/>
    </row>
    <row r="1421" spans="1:20" ht="63.75">
      <c r="A1421" s="192">
        <v>46</v>
      </c>
      <c r="B1421" s="68"/>
      <c r="C1421" s="214" t="s">
        <v>1380</v>
      </c>
      <c r="D1421" s="215">
        <v>45009</v>
      </c>
      <c r="E1421" s="192" t="s">
        <v>3583</v>
      </c>
      <c r="F1421" s="192" t="s">
        <v>3</v>
      </c>
      <c r="G1421" s="192">
        <v>2102496</v>
      </c>
      <c r="H1421" s="68"/>
      <c r="I1421" s="198" t="s">
        <v>4899</v>
      </c>
      <c r="J1421" s="68"/>
      <c r="K1421" s="68"/>
      <c r="L1421" s="68"/>
      <c r="M1421" s="68"/>
      <c r="N1421" s="364"/>
      <c r="O1421" s="364"/>
      <c r="P1421" s="216">
        <v>0</v>
      </c>
      <c r="Q1421" s="216">
        <v>3000</v>
      </c>
      <c r="R1421" s="68" t="s">
        <v>638</v>
      </c>
      <c r="S1421" s="366"/>
      <c r="T1421" s="278"/>
    </row>
    <row r="1422" spans="1:20" ht="51">
      <c r="A1422" s="192">
        <v>46</v>
      </c>
      <c r="B1422" s="68"/>
      <c r="C1422" s="214" t="s">
        <v>1380</v>
      </c>
      <c r="D1422" s="215">
        <v>45009</v>
      </c>
      <c r="E1422" s="192" t="s">
        <v>3584</v>
      </c>
      <c r="F1422" s="192" t="s">
        <v>3</v>
      </c>
      <c r="G1422" s="192">
        <v>2102517</v>
      </c>
      <c r="H1422" s="68"/>
      <c r="I1422" s="198" t="s">
        <v>4900</v>
      </c>
      <c r="J1422" s="68"/>
      <c r="K1422" s="68"/>
      <c r="L1422" s="68"/>
      <c r="M1422" s="68"/>
      <c r="N1422" s="364"/>
      <c r="O1422" s="364"/>
      <c r="P1422" s="216">
        <v>0</v>
      </c>
      <c r="Q1422" s="216">
        <v>840</v>
      </c>
      <c r="R1422" s="68" t="s">
        <v>638</v>
      </c>
      <c r="S1422" s="366"/>
      <c r="T1422" s="278"/>
    </row>
    <row r="1423" spans="1:20" ht="63.75">
      <c r="A1423" s="192" t="s">
        <v>541</v>
      </c>
      <c r="B1423" s="68"/>
      <c r="C1423" s="214" t="s">
        <v>590</v>
      </c>
      <c r="D1423" s="215">
        <v>45009</v>
      </c>
      <c r="E1423" s="192" t="s">
        <v>3585</v>
      </c>
      <c r="F1423" s="192" t="s">
        <v>3</v>
      </c>
      <c r="G1423" s="192">
        <v>2102518</v>
      </c>
      <c r="H1423" s="68"/>
      <c r="I1423" s="198" t="s">
        <v>4901</v>
      </c>
      <c r="J1423" s="68"/>
      <c r="K1423" s="68"/>
      <c r="L1423" s="68"/>
      <c r="M1423" s="68"/>
      <c r="N1423" s="364"/>
      <c r="O1423" s="364"/>
      <c r="P1423" s="216">
        <v>0</v>
      </c>
      <c r="Q1423" s="216">
        <v>13500</v>
      </c>
      <c r="R1423" s="68" t="s">
        <v>638</v>
      </c>
      <c r="S1423" s="366"/>
      <c r="T1423" s="278"/>
    </row>
    <row r="1424" spans="1:20" ht="63.75">
      <c r="A1424" s="192" t="s">
        <v>541</v>
      </c>
      <c r="B1424" s="68"/>
      <c r="C1424" s="214" t="s">
        <v>590</v>
      </c>
      <c r="D1424" s="215">
        <v>45009</v>
      </c>
      <c r="E1424" s="192" t="s">
        <v>3586</v>
      </c>
      <c r="F1424" s="192" t="s">
        <v>3</v>
      </c>
      <c r="G1424" s="192">
        <v>2102519</v>
      </c>
      <c r="H1424" s="68"/>
      <c r="I1424" s="198" t="s">
        <v>4902</v>
      </c>
      <c r="J1424" s="68"/>
      <c r="K1424" s="68"/>
      <c r="L1424" s="68"/>
      <c r="M1424" s="68"/>
      <c r="N1424" s="364"/>
      <c r="O1424" s="364"/>
      <c r="P1424" s="216">
        <v>0</v>
      </c>
      <c r="Q1424" s="216">
        <v>13500</v>
      </c>
      <c r="R1424" s="68" t="s">
        <v>638</v>
      </c>
      <c r="S1424" s="366"/>
      <c r="T1424" s="278"/>
    </row>
    <row r="1425" spans="1:20" ht="51">
      <c r="A1425" s="192">
        <v>86</v>
      </c>
      <c r="B1425" s="68"/>
      <c r="C1425" s="214" t="s">
        <v>50</v>
      </c>
      <c r="D1425" s="215">
        <v>45009</v>
      </c>
      <c r="E1425" s="192" t="s">
        <v>3587</v>
      </c>
      <c r="F1425" s="192" t="s">
        <v>3</v>
      </c>
      <c r="G1425" s="192">
        <v>2102520</v>
      </c>
      <c r="H1425" s="68"/>
      <c r="I1425" s="198" t="s">
        <v>4903</v>
      </c>
      <c r="J1425" s="68"/>
      <c r="K1425" s="68"/>
      <c r="L1425" s="68"/>
      <c r="M1425" s="68"/>
      <c r="N1425" s="364"/>
      <c r="O1425" s="364"/>
      <c r="P1425" s="216">
        <v>0</v>
      </c>
      <c r="Q1425" s="216">
        <v>9.0299999999999994</v>
      </c>
      <c r="R1425" s="68" t="s">
        <v>638</v>
      </c>
      <c r="S1425" s="366"/>
      <c r="T1425" s="278"/>
    </row>
    <row r="1426" spans="1:20" ht="51">
      <c r="A1426" s="192">
        <v>417</v>
      </c>
      <c r="B1426" s="68"/>
      <c r="C1426" s="214" t="s">
        <v>147</v>
      </c>
      <c r="D1426" s="215">
        <v>45009</v>
      </c>
      <c r="E1426" s="192" t="s">
        <v>3588</v>
      </c>
      <c r="F1426" s="192" t="s">
        <v>3</v>
      </c>
      <c r="G1426" s="192">
        <v>2102403</v>
      </c>
      <c r="H1426" s="68"/>
      <c r="I1426" s="198" t="s">
        <v>4904</v>
      </c>
      <c r="J1426" s="68"/>
      <c r="K1426" s="68"/>
      <c r="L1426" s="68"/>
      <c r="M1426" s="68"/>
      <c r="N1426" s="364"/>
      <c r="O1426" s="364"/>
      <c r="P1426" s="216">
        <v>0</v>
      </c>
      <c r="Q1426" s="216">
        <v>12790.75</v>
      </c>
      <c r="R1426" s="68" t="s">
        <v>638</v>
      </c>
      <c r="S1426" s="366"/>
      <c r="T1426" s="278"/>
    </row>
    <row r="1427" spans="1:20" ht="51">
      <c r="A1427" s="192" t="s">
        <v>541</v>
      </c>
      <c r="B1427" s="68"/>
      <c r="C1427" s="214" t="s">
        <v>590</v>
      </c>
      <c r="D1427" s="215">
        <v>45009</v>
      </c>
      <c r="E1427" s="192" t="s">
        <v>3589</v>
      </c>
      <c r="F1427" s="192" t="s">
        <v>3</v>
      </c>
      <c r="G1427" s="192">
        <v>2102429</v>
      </c>
      <c r="H1427" s="68"/>
      <c r="I1427" s="198" t="s">
        <v>4905</v>
      </c>
      <c r="J1427" s="68"/>
      <c r="K1427" s="68"/>
      <c r="L1427" s="68"/>
      <c r="M1427" s="68"/>
      <c r="N1427" s="364"/>
      <c r="O1427" s="364"/>
      <c r="P1427" s="216">
        <v>0</v>
      </c>
      <c r="Q1427" s="216">
        <v>7118</v>
      </c>
      <c r="R1427" s="68" t="s">
        <v>638</v>
      </c>
      <c r="S1427" s="366"/>
      <c r="T1427" s="278"/>
    </row>
    <row r="1428" spans="1:20" ht="51">
      <c r="A1428" s="192">
        <v>47</v>
      </c>
      <c r="B1428" s="68"/>
      <c r="C1428" s="214" t="s">
        <v>45</v>
      </c>
      <c r="D1428" s="215">
        <v>45009</v>
      </c>
      <c r="E1428" s="192" t="s">
        <v>3590</v>
      </c>
      <c r="F1428" s="192" t="s">
        <v>3</v>
      </c>
      <c r="G1428" s="192">
        <v>2102432</v>
      </c>
      <c r="H1428" s="68"/>
      <c r="I1428" s="198" t="s">
        <v>4906</v>
      </c>
      <c r="J1428" s="68"/>
      <c r="K1428" s="68"/>
      <c r="L1428" s="68"/>
      <c r="M1428" s="68"/>
      <c r="N1428" s="364"/>
      <c r="O1428" s="364"/>
      <c r="P1428" s="216">
        <v>0</v>
      </c>
      <c r="Q1428" s="216">
        <v>27.2</v>
      </c>
      <c r="R1428" s="68" t="s">
        <v>638</v>
      </c>
      <c r="S1428" s="366"/>
      <c r="T1428" s="278"/>
    </row>
    <row r="1429" spans="1:20" ht="63.75">
      <c r="A1429" s="192">
        <v>47</v>
      </c>
      <c r="B1429" s="68"/>
      <c r="C1429" s="214" t="s">
        <v>45</v>
      </c>
      <c r="D1429" s="215">
        <v>45009</v>
      </c>
      <c r="E1429" s="192" t="s">
        <v>3591</v>
      </c>
      <c r="F1429" s="192" t="s">
        <v>3</v>
      </c>
      <c r="G1429" s="192">
        <v>2102458</v>
      </c>
      <c r="H1429" s="68"/>
      <c r="I1429" s="198" t="s">
        <v>4907</v>
      </c>
      <c r="J1429" s="68"/>
      <c r="K1429" s="68"/>
      <c r="L1429" s="68"/>
      <c r="M1429" s="68"/>
      <c r="N1429" s="364"/>
      <c r="O1429" s="364"/>
      <c r="P1429" s="216">
        <v>0</v>
      </c>
      <c r="Q1429" s="216">
        <v>138117</v>
      </c>
      <c r="R1429" s="68" t="s">
        <v>638</v>
      </c>
      <c r="S1429" s="366"/>
      <c r="T1429" s="278"/>
    </row>
    <row r="1430" spans="1:20" ht="63.75">
      <c r="A1430" s="192">
        <v>47</v>
      </c>
      <c r="B1430" s="68"/>
      <c r="C1430" s="214" t="s">
        <v>45</v>
      </c>
      <c r="D1430" s="215">
        <v>45009</v>
      </c>
      <c r="E1430" s="192" t="s">
        <v>3592</v>
      </c>
      <c r="F1430" s="192" t="s">
        <v>3</v>
      </c>
      <c r="G1430" s="192">
        <v>2102462</v>
      </c>
      <c r="H1430" s="68"/>
      <c r="I1430" s="198" t="s">
        <v>4908</v>
      </c>
      <c r="J1430" s="68"/>
      <c r="K1430" s="68"/>
      <c r="L1430" s="68"/>
      <c r="M1430" s="68"/>
      <c r="N1430" s="364"/>
      <c r="O1430" s="364"/>
      <c r="P1430" s="216">
        <v>0</v>
      </c>
      <c r="Q1430" s="216">
        <v>116760</v>
      </c>
      <c r="R1430" s="68" t="s">
        <v>638</v>
      </c>
      <c r="S1430" s="366"/>
      <c r="T1430" s="278"/>
    </row>
    <row r="1431" spans="1:20" ht="63.75">
      <c r="A1431" s="192">
        <v>47</v>
      </c>
      <c r="B1431" s="68"/>
      <c r="C1431" s="214" t="s">
        <v>45</v>
      </c>
      <c r="D1431" s="215">
        <v>45009</v>
      </c>
      <c r="E1431" s="192" t="s">
        <v>3593</v>
      </c>
      <c r="F1431" s="192" t="s">
        <v>3</v>
      </c>
      <c r="G1431" s="192">
        <v>2102464</v>
      </c>
      <c r="H1431" s="68"/>
      <c r="I1431" s="198" t="s">
        <v>4909</v>
      </c>
      <c r="J1431" s="68"/>
      <c r="K1431" s="68"/>
      <c r="L1431" s="68"/>
      <c r="M1431" s="68"/>
      <c r="N1431" s="364"/>
      <c r="O1431" s="364"/>
      <c r="P1431" s="216">
        <v>0</v>
      </c>
      <c r="Q1431" s="216">
        <v>70623</v>
      </c>
      <c r="R1431" s="68" t="s">
        <v>638</v>
      </c>
      <c r="S1431" s="366"/>
      <c r="T1431" s="278"/>
    </row>
    <row r="1432" spans="1:20" ht="51">
      <c r="A1432" s="192">
        <v>423</v>
      </c>
      <c r="B1432" s="68"/>
      <c r="C1432" s="214" t="s">
        <v>150</v>
      </c>
      <c r="D1432" s="215">
        <v>45012</v>
      </c>
      <c r="E1432" s="192" t="s">
        <v>3594</v>
      </c>
      <c r="F1432" s="192" t="s">
        <v>3</v>
      </c>
      <c r="G1432" s="192">
        <v>2102786</v>
      </c>
      <c r="H1432" s="68"/>
      <c r="I1432" s="198" t="s">
        <v>4910</v>
      </c>
      <c r="J1432" s="68"/>
      <c r="K1432" s="68"/>
      <c r="L1432" s="68"/>
      <c r="M1432" s="68"/>
      <c r="N1432" s="364"/>
      <c r="O1432" s="364"/>
      <c r="P1432" s="216">
        <v>0</v>
      </c>
      <c r="Q1432" s="216">
        <v>2332</v>
      </c>
      <c r="R1432" s="68" t="s">
        <v>638</v>
      </c>
      <c r="S1432" s="366"/>
      <c r="T1432" s="278"/>
    </row>
    <row r="1433" spans="1:20" ht="51">
      <c r="A1433" s="192" t="s">
        <v>541</v>
      </c>
      <c r="B1433" s="68"/>
      <c r="C1433" s="214" t="s">
        <v>590</v>
      </c>
      <c r="D1433" s="215">
        <v>45012</v>
      </c>
      <c r="E1433" s="192" t="s">
        <v>3595</v>
      </c>
      <c r="F1433" s="192" t="s">
        <v>3</v>
      </c>
      <c r="G1433" s="192">
        <v>2102787</v>
      </c>
      <c r="H1433" s="68"/>
      <c r="I1433" s="198" t="s">
        <v>1429</v>
      </c>
      <c r="J1433" s="68"/>
      <c r="K1433" s="68"/>
      <c r="L1433" s="68"/>
      <c r="M1433" s="68"/>
      <c r="N1433" s="364"/>
      <c r="O1433" s="364"/>
      <c r="P1433" s="216">
        <v>0</v>
      </c>
      <c r="Q1433" s="216">
        <v>200</v>
      </c>
      <c r="R1433" s="68" t="s">
        <v>638</v>
      </c>
      <c r="S1433" s="366"/>
      <c r="T1433" s="278"/>
    </row>
    <row r="1434" spans="1:20" ht="38.25">
      <c r="A1434" s="192">
        <v>86</v>
      </c>
      <c r="B1434" s="68"/>
      <c r="C1434" s="214" t="s">
        <v>50</v>
      </c>
      <c r="D1434" s="215">
        <v>45012</v>
      </c>
      <c r="E1434" s="192" t="s">
        <v>3596</v>
      </c>
      <c r="F1434" s="192" t="s">
        <v>3</v>
      </c>
      <c r="G1434" s="192">
        <v>2102817</v>
      </c>
      <c r="H1434" s="68"/>
      <c r="I1434" s="198" t="s">
        <v>4911</v>
      </c>
      <c r="J1434" s="68"/>
      <c r="K1434" s="68"/>
      <c r="L1434" s="68"/>
      <c r="M1434" s="68"/>
      <c r="N1434" s="364"/>
      <c r="O1434" s="364"/>
      <c r="P1434" s="216">
        <v>0</v>
      </c>
      <c r="Q1434" s="216">
        <v>50</v>
      </c>
      <c r="R1434" s="68" t="s">
        <v>638</v>
      </c>
      <c r="S1434" s="366"/>
      <c r="T1434" s="278"/>
    </row>
    <row r="1435" spans="1:20" ht="51">
      <c r="A1435" s="192">
        <v>46</v>
      </c>
      <c r="B1435" s="68"/>
      <c r="C1435" s="214" t="s">
        <v>1380</v>
      </c>
      <c r="D1435" s="215">
        <v>45012</v>
      </c>
      <c r="E1435" s="192" t="s">
        <v>3597</v>
      </c>
      <c r="F1435" s="192" t="s">
        <v>3</v>
      </c>
      <c r="G1435" s="192">
        <v>2102819</v>
      </c>
      <c r="H1435" s="68"/>
      <c r="I1435" s="198" t="s">
        <v>4912</v>
      </c>
      <c r="J1435" s="68"/>
      <c r="K1435" s="68"/>
      <c r="L1435" s="68"/>
      <c r="M1435" s="68"/>
      <c r="N1435" s="364"/>
      <c r="O1435" s="364"/>
      <c r="P1435" s="216">
        <v>0</v>
      </c>
      <c r="Q1435" s="216">
        <v>830</v>
      </c>
      <c r="R1435" s="68" t="s">
        <v>638</v>
      </c>
      <c r="S1435" s="366"/>
      <c r="T1435" s="278"/>
    </row>
    <row r="1436" spans="1:20" ht="51">
      <c r="A1436" s="192" t="s">
        <v>541</v>
      </c>
      <c r="B1436" s="68"/>
      <c r="C1436" s="214" t="s">
        <v>590</v>
      </c>
      <c r="D1436" s="215">
        <v>45012</v>
      </c>
      <c r="E1436" s="192" t="s">
        <v>3598</v>
      </c>
      <c r="F1436" s="192" t="s">
        <v>3</v>
      </c>
      <c r="G1436" s="192">
        <v>2102826</v>
      </c>
      <c r="H1436" s="68"/>
      <c r="I1436" s="198" t="s">
        <v>4913</v>
      </c>
      <c r="J1436" s="68"/>
      <c r="K1436" s="68"/>
      <c r="L1436" s="68"/>
      <c r="M1436" s="68"/>
      <c r="N1436" s="364"/>
      <c r="O1436" s="364"/>
      <c r="P1436" s="216">
        <v>0</v>
      </c>
      <c r="Q1436" s="216">
        <v>3000</v>
      </c>
      <c r="R1436" s="68" t="s">
        <v>638</v>
      </c>
      <c r="S1436" s="366"/>
      <c r="T1436" s="278"/>
    </row>
    <row r="1437" spans="1:20" ht="51">
      <c r="A1437" s="192">
        <v>46</v>
      </c>
      <c r="B1437" s="68"/>
      <c r="C1437" s="214" t="s">
        <v>1380</v>
      </c>
      <c r="D1437" s="215">
        <v>45012</v>
      </c>
      <c r="E1437" s="192" t="s">
        <v>3599</v>
      </c>
      <c r="F1437" s="192" t="s">
        <v>3</v>
      </c>
      <c r="G1437" s="192">
        <v>2102830</v>
      </c>
      <c r="H1437" s="68"/>
      <c r="I1437" s="198" t="s">
        <v>4914</v>
      </c>
      <c r="J1437" s="68"/>
      <c r="K1437" s="68"/>
      <c r="L1437" s="68"/>
      <c r="M1437" s="68"/>
      <c r="N1437" s="364"/>
      <c r="O1437" s="364"/>
      <c r="P1437" s="216">
        <v>0</v>
      </c>
      <c r="Q1437" s="216">
        <v>2000</v>
      </c>
      <c r="R1437" s="68" t="s">
        <v>638</v>
      </c>
      <c r="S1437" s="366"/>
      <c r="T1437" s="278"/>
    </row>
    <row r="1438" spans="1:20" ht="63.75">
      <c r="A1438" s="192">
        <v>46</v>
      </c>
      <c r="B1438" s="68"/>
      <c r="C1438" s="214" t="s">
        <v>1380</v>
      </c>
      <c r="D1438" s="215">
        <v>45012</v>
      </c>
      <c r="E1438" s="192" t="s">
        <v>3600</v>
      </c>
      <c r="F1438" s="192" t="s">
        <v>3</v>
      </c>
      <c r="G1438" s="192">
        <v>2102831</v>
      </c>
      <c r="H1438" s="68"/>
      <c r="I1438" s="198" t="s">
        <v>4915</v>
      </c>
      <c r="J1438" s="68"/>
      <c r="K1438" s="68"/>
      <c r="L1438" s="68"/>
      <c r="M1438" s="68"/>
      <c r="N1438" s="364"/>
      <c r="O1438" s="364"/>
      <c r="P1438" s="216">
        <v>0</v>
      </c>
      <c r="Q1438" s="216">
        <v>1660</v>
      </c>
      <c r="R1438" s="68" t="s">
        <v>638</v>
      </c>
      <c r="S1438" s="366"/>
      <c r="T1438" s="278"/>
    </row>
    <row r="1439" spans="1:20" ht="51">
      <c r="A1439" s="192">
        <v>660</v>
      </c>
      <c r="B1439" s="68"/>
      <c r="C1439" s="214" t="s">
        <v>176</v>
      </c>
      <c r="D1439" s="215">
        <v>45012</v>
      </c>
      <c r="E1439" s="192" t="s">
        <v>3601</v>
      </c>
      <c r="F1439" s="192" t="s">
        <v>3</v>
      </c>
      <c r="G1439" s="192">
        <v>2102844</v>
      </c>
      <c r="H1439" s="68"/>
      <c r="I1439" s="198" t="s">
        <v>4916</v>
      </c>
      <c r="J1439" s="68"/>
      <c r="K1439" s="68"/>
      <c r="L1439" s="68"/>
      <c r="M1439" s="68"/>
      <c r="N1439" s="364"/>
      <c r="O1439" s="364"/>
      <c r="P1439" s="216">
        <v>0</v>
      </c>
      <c r="Q1439" s="216">
        <v>300</v>
      </c>
      <c r="R1439" s="68" t="s">
        <v>638</v>
      </c>
      <c r="S1439" s="366"/>
      <c r="T1439" s="278"/>
    </row>
    <row r="1440" spans="1:20" ht="63.75">
      <c r="A1440" s="192">
        <v>206</v>
      </c>
      <c r="B1440" s="68"/>
      <c r="C1440" s="214" t="s">
        <v>87</v>
      </c>
      <c r="D1440" s="215">
        <v>45012</v>
      </c>
      <c r="E1440" s="192" t="s">
        <v>3602</v>
      </c>
      <c r="F1440" s="192" t="s">
        <v>3</v>
      </c>
      <c r="G1440" s="192">
        <v>2102869</v>
      </c>
      <c r="H1440" s="68"/>
      <c r="I1440" s="198" t="s">
        <v>4917</v>
      </c>
      <c r="J1440" s="68"/>
      <c r="K1440" s="68"/>
      <c r="L1440" s="68"/>
      <c r="M1440" s="68"/>
      <c r="N1440" s="364"/>
      <c r="O1440" s="364"/>
      <c r="P1440" s="216">
        <v>0</v>
      </c>
      <c r="Q1440" s="216">
        <v>4428.16</v>
      </c>
      <c r="R1440" s="68" t="s">
        <v>638</v>
      </c>
      <c r="S1440" s="366"/>
      <c r="T1440" s="278"/>
    </row>
    <row r="1441" spans="1:20" ht="51">
      <c r="A1441" s="192" t="s">
        <v>541</v>
      </c>
      <c r="B1441" s="68"/>
      <c r="C1441" s="214" t="s">
        <v>590</v>
      </c>
      <c r="D1441" s="215">
        <v>45012</v>
      </c>
      <c r="E1441" s="192" t="s">
        <v>3603</v>
      </c>
      <c r="F1441" s="192" t="s">
        <v>3</v>
      </c>
      <c r="G1441" s="192">
        <v>2102874</v>
      </c>
      <c r="H1441" s="68"/>
      <c r="I1441" s="198" t="s">
        <v>4918</v>
      </c>
      <c r="J1441" s="68"/>
      <c r="K1441" s="68"/>
      <c r="L1441" s="68"/>
      <c r="M1441" s="68"/>
      <c r="N1441" s="364"/>
      <c r="O1441" s="364"/>
      <c r="P1441" s="216">
        <v>0</v>
      </c>
      <c r="Q1441" s="216">
        <v>6714.56</v>
      </c>
      <c r="R1441" s="68" t="s">
        <v>638</v>
      </c>
      <c r="S1441" s="366"/>
      <c r="T1441" s="278"/>
    </row>
    <row r="1442" spans="1:20" ht="51">
      <c r="A1442" s="192">
        <v>119</v>
      </c>
      <c r="B1442" s="68"/>
      <c r="C1442" s="214" t="s">
        <v>55</v>
      </c>
      <c r="D1442" s="215">
        <v>45012</v>
      </c>
      <c r="E1442" s="192" t="s">
        <v>3604</v>
      </c>
      <c r="F1442" s="192" t="s">
        <v>3</v>
      </c>
      <c r="G1442" s="192">
        <v>2102894</v>
      </c>
      <c r="H1442" s="68"/>
      <c r="I1442" s="198" t="s">
        <v>4919</v>
      </c>
      <c r="J1442" s="68"/>
      <c r="K1442" s="68"/>
      <c r="L1442" s="68"/>
      <c r="M1442" s="68"/>
      <c r="N1442" s="364"/>
      <c r="O1442" s="364"/>
      <c r="P1442" s="216">
        <v>0</v>
      </c>
      <c r="Q1442" s="216">
        <v>183.13</v>
      </c>
      <c r="R1442" s="68" t="s">
        <v>638</v>
      </c>
      <c r="S1442" s="366"/>
      <c r="T1442" s="278"/>
    </row>
    <row r="1443" spans="1:20" ht="51">
      <c r="A1443" s="192">
        <v>46</v>
      </c>
      <c r="B1443" s="68"/>
      <c r="C1443" s="214" t="s">
        <v>1380</v>
      </c>
      <c r="D1443" s="215">
        <v>45012</v>
      </c>
      <c r="E1443" s="192" t="s">
        <v>3605</v>
      </c>
      <c r="F1443" s="192" t="s">
        <v>3</v>
      </c>
      <c r="G1443" s="192">
        <v>2102905</v>
      </c>
      <c r="H1443" s="68"/>
      <c r="I1443" s="198" t="s">
        <v>4920</v>
      </c>
      <c r="J1443" s="68"/>
      <c r="K1443" s="68"/>
      <c r="L1443" s="68"/>
      <c r="M1443" s="68"/>
      <c r="N1443" s="364"/>
      <c r="O1443" s="364"/>
      <c r="P1443" s="216">
        <v>0</v>
      </c>
      <c r="Q1443" s="216">
        <v>222</v>
      </c>
      <c r="R1443" s="68" t="s">
        <v>638</v>
      </c>
      <c r="S1443" s="366"/>
      <c r="T1443" s="278"/>
    </row>
    <row r="1444" spans="1:20" ht="51">
      <c r="A1444" s="192">
        <v>46</v>
      </c>
      <c r="B1444" s="68"/>
      <c r="C1444" s="214" t="s">
        <v>1380</v>
      </c>
      <c r="D1444" s="215">
        <v>45012</v>
      </c>
      <c r="E1444" s="192" t="s">
        <v>3606</v>
      </c>
      <c r="F1444" s="192" t="s">
        <v>3</v>
      </c>
      <c r="G1444" s="192">
        <v>2102906</v>
      </c>
      <c r="H1444" s="68"/>
      <c r="I1444" s="198" t="s">
        <v>4921</v>
      </c>
      <c r="J1444" s="68"/>
      <c r="K1444" s="68"/>
      <c r="L1444" s="68"/>
      <c r="M1444" s="68"/>
      <c r="N1444" s="364"/>
      <c r="O1444" s="364"/>
      <c r="P1444" s="216">
        <v>0</v>
      </c>
      <c r="Q1444" s="216">
        <v>222</v>
      </c>
      <c r="R1444" s="68" t="s">
        <v>638</v>
      </c>
      <c r="S1444" s="366"/>
      <c r="T1444" s="278"/>
    </row>
    <row r="1445" spans="1:20" ht="51">
      <c r="A1445" s="192">
        <v>46</v>
      </c>
      <c r="B1445" s="68"/>
      <c r="C1445" s="214" t="s">
        <v>1380</v>
      </c>
      <c r="D1445" s="215">
        <v>45012</v>
      </c>
      <c r="E1445" s="192" t="s">
        <v>3607</v>
      </c>
      <c r="F1445" s="192" t="s">
        <v>3</v>
      </c>
      <c r="G1445" s="192">
        <v>2102908</v>
      </c>
      <c r="H1445" s="68"/>
      <c r="I1445" s="198" t="s">
        <v>4922</v>
      </c>
      <c r="J1445" s="68"/>
      <c r="K1445" s="68"/>
      <c r="L1445" s="68"/>
      <c r="M1445" s="68"/>
      <c r="N1445" s="364"/>
      <c r="O1445" s="364"/>
      <c r="P1445" s="216">
        <v>0</v>
      </c>
      <c r="Q1445" s="216">
        <v>222</v>
      </c>
      <c r="R1445" s="68" t="s">
        <v>638</v>
      </c>
      <c r="S1445" s="366"/>
      <c r="T1445" s="278"/>
    </row>
    <row r="1446" spans="1:20" ht="63.75">
      <c r="A1446" s="192">
        <v>650</v>
      </c>
      <c r="B1446" s="68"/>
      <c r="C1446" s="214" t="s">
        <v>175</v>
      </c>
      <c r="D1446" s="215">
        <v>45012</v>
      </c>
      <c r="E1446" s="192" t="s">
        <v>3608</v>
      </c>
      <c r="F1446" s="192" t="s">
        <v>3</v>
      </c>
      <c r="G1446" s="192">
        <v>2102909</v>
      </c>
      <c r="H1446" s="68"/>
      <c r="I1446" s="198" t="s">
        <v>4923</v>
      </c>
      <c r="J1446" s="68"/>
      <c r="K1446" s="68"/>
      <c r="L1446" s="68"/>
      <c r="M1446" s="68"/>
      <c r="N1446" s="364"/>
      <c r="O1446" s="364"/>
      <c r="P1446" s="216">
        <v>0</v>
      </c>
      <c r="Q1446" s="216">
        <v>120</v>
      </c>
      <c r="R1446" s="68" t="s">
        <v>638</v>
      </c>
      <c r="S1446" s="366"/>
      <c r="T1446" s="278"/>
    </row>
    <row r="1447" spans="1:20" ht="51">
      <c r="A1447" s="192" t="s">
        <v>541</v>
      </c>
      <c r="B1447" s="68"/>
      <c r="C1447" s="214" t="s">
        <v>590</v>
      </c>
      <c r="D1447" s="215">
        <v>45012</v>
      </c>
      <c r="E1447" s="192" t="s">
        <v>3609</v>
      </c>
      <c r="F1447" s="192" t="s">
        <v>3</v>
      </c>
      <c r="G1447" s="192">
        <v>2102910</v>
      </c>
      <c r="H1447" s="68"/>
      <c r="I1447" s="198" t="s">
        <v>4924</v>
      </c>
      <c r="J1447" s="68"/>
      <c r="K1447" s="68"/>
      <c r="L1447" s="68"/>
      <c r="M1447" s="68"/>
      <c r="N1447" s="364"/>
      <c r="O1447" s="364"/>
      <c r="P1447" s="216">
        <v>0</v>
      </c>
      <c r="Q1447" s="216">
        <v>168.3</v>
      </c>
      <c r="R1447" s="68" t="s">
        <v>638</v>
      </c>
      <c r="S1447" s="366"/>
      <c r="T1447" s="278"/>
    </row>
    <row r="1448" spans="1:20" ht="51">
      <c r="A1448" s="192">
        <v>35</v>
      </c>
      <c r="B1448" s="68"/>
      <c r="C1448" s="214" t="s">
        <v>43</v>
      </c>
      <c r="D1448" s="215">
        <v>45012</v>
      </c>
      <c r="E1448" s="192" t="s">
        <v>3610</v>
      </c>
      <c r="F1448" s="192" t="s">
        <v>3</v>
      </c>
      <c r="G1448" s="192">
        <v>2102799</v>
      </c>
      <c r="H1448" s="68"/>
      <c r="I1448" s="198" t="s">
        <v>4925</v>
      </c>
      <c r="J1448" s="68"/>
      <c r="K1448" s="68"/>
      <c r="L1448" s="68"/>
      <c r="M1448" s="68"/>
      <c r="N1448" s="364"/>
      <c r="O1448" s="364"/>
      <c r="P1448" s="216">
        <v>0</v>
      </c>
      <c r="Q1448" s="216">
        <v>13</v>
      </c>
      <c r="R1448" s="68" t="s">
        <v>638</v>
      </c>
      <c r="S1448" s="366"/>
      <c r="T1448" s="278"/>
    </row>
    <row r="1449" spans="1:20" ht="63.75">
      <c r="A1449" s="192">
        <v>35</v>
      </c>
      <c r="B1449" s="68"/>
      <c r="C1449" s="214" t="s">
        <v>43</v>
      </c>
      <c r="D1449" s="215">
        <v>45012</v>
      </c>
      <c r="E1449" s="192" t="s">
        <v>3611</v>
      </c>
      <c r="F1449" s="192" t="s">
        <v>3</v>
      </c>
      <c r="G1449" s="192">
        <v>2102815</v>
      </c>
      <c r="H1449" s="68"/>
      <c r="I1449" s="198" t="s">
        <v>4926</v>
      </c>
      <c r="J1449" s="68"/>
      <c r="K1449" s="68"/>
      <c r="L1449" s="68"/>
      <c r="M1449" s="68"/>
      <c r="N1449" s="364"/>
      <c r="O1449" s="364"/>
      <c r="P1449" s="216">
        <v>0</v>
      </c>
      <c r="Q1449" s="216">
        <v>162600.07</v>
      </c>
      <c r="R1449" s="68" t="s">
        <v>638</v>
      </c>
      <c r="S1449" s="366"/>
      <c r="T1449" s="278"/>
    </row>
    <row r="1450" spans="1:20" ht="51">
      <c r="A1450" s="192">
        <v>78</v>
      </c>
      <c r="B1450" s="68"/>
      <c r="C1450" s="214" t="s">
        <v>1381</v>
      </c>
      <c r="D1450" s="215">
        <v>45012</v>
      </c>
      <c r="E1450" s="192" t="s">
        <v>3612</v>
      </c>
      <c r="F1450" s="192" t="s">
        <v>3</v>
      </c>
      <c r="G1450" s="192">
        <v>2102822</v>
      </c>
      <c r="H1450" s="68"/>
      <c r="I1450" s="198" t="s">
        <v>4927</v>
      </c>
      <c r="J1450" s="68"/>
      <c r="K1450" s="68"/>
      <c r="L1450" s="68"/>
      <c r="M1450" s="68"/>
      <c r="N1450" s="364"/>
      <c r="O1450" s="364"/>
      <c r="P1450" s="216">
        <v>0</v>
      </c>
      <c r="Q1450" s="216">
        <v>257.39999999999998</v>
      </c>
      <c r="R1450" s="68" t="s">
        <v>638</v>
      </c>
      <c r="S1450" s="366"/>
      <c r="T1450" s="278"/>
    </row>
    <row r="1451" spans="1:20" ht="51">
      <c r="A1451" s="192" t="s">
        <v>541</v>
      </c>
      <c r="B1451" s="68"/>
      <c r="C1451" s="214" t="s">
        <v>590</v>
      </c>
      <c r="D1451" s="215">
        <v>45012</v>
      </c>
      <c r="E1451" s="192" t="s">
        <v>3613</v>
      </c>
      <c r="F1451" s="192" t="s">
        <v>3</v>
      </c>
      <c r="G1451" s="192">
        <v>2102847</v>
      </c>
      <c r="H1451" s="68"/>
      <c r="I1451" s="198" t="s">
        <v>4928</v>
      </c>
      <c r="J1451" s="68"/>
      <c r="K1451" s="68"/>
      <c r="L1451" s="68"/>
      <c r="M1451" s="68"/>
      <c r="N1451" s="364"/>
      <c r="O1451" s="364"/>
      <c r="P1451" s="216">
        <v>0</v>
      </c>
      <c r="Q1451" s="216">
        <v>1900.98</v>
      </c>
      <c r="R1451" s="68" t="s">
        <v>638</v>
      </c>
      <c r="S1451" s="366"/>
      <c r="T1451" s="278"/>
    </row>
    <row r="1452" spans="1:20" ht="51">
      <c r="A1452" s="192" t="s">
        <v>541</v>
      </c>
      <c r="B1452" s="68"/>
      <c r="C1452" s="214" t="s">
        <v>590</v>
      </c>
      <c r="D1452" s="215">
        <v>45012</v>
      </c>
      <c r="E1452" s="192" t="s">
        <v>3614</v>
      </c>
      <c r="F1452" s="192" t="s">
        <v>3</v>
      </c>
      <c r="G1452" s="192">
        <v>2102848</v>
      </c>
      <c r="H1452" s="68"/>
      <c r="I1452" s="198" t="s">
        <v>4929</v>
      </c>
      <c r="J1452" s="68"/>
      <c r="K1452" s="68"/>
      <c r="L1452" s="68"/>
      <c r="M1452" s="68"/>
      <c r="N1452" s="364"/>
      <c r="O1452" s="364"/>
      <c r="P1452" s="216">
        <v>0</v>
      </c>
      <c r="Q1452" s="216">
        <v>1790.8</v>
      </c>
      <c r="R1452" s="68" t="s">
        <v>638</v>
      </c>
      <c r="S1452" s="366"/>
      <c r="T1452" s="278"/>
    </row>
    <row r="1453" spans="1:20" ht="51">
      <c r="A1453" s="192" t="s">
        <v>541</v>
      </c>
      <c r="B1453" s="68"/>
      <c r="C1453" s="214" t="s">
        <v>590</v>
      </c>
      <c r="D1453" s="215">
        <v>45012</v>
      </c>
      <c r="E1453" s="192" t="s">
        <v>3615</v>
      </c>
      <c r="F1453" s="192" t="s">
        <v>3</v>
      </c>
      <c r="G1453" s="192">
        <v>2102850</v>
      </c>
      <c r="H1453" s="68"/>
      <c r="I1453" s="198" t="s">
        <v>4930</v>
      </c>
      <c r="J1453" s="68"/>
      <c r="K1453" s="68"/>
      <c r="L1453" s="68"/>
      <c r="M1453" s="68"/>
      <c r="N1453" s="364"/>
      <c r="O1453" s="364"/>
      <c r="P1453" s="216">
        <v>0</v>
      </c>
      <c r="Q1453" s="216">
        <v>1663.5</v>
      </c>
      <c r="R1453" s="68" t="s">
        <v>638</v>
      </c>
      <c r="S1453" s="366"/>
      <c r="T1453" s="278"/>
    </row>
    <row r="1454" spans="1:20" ht="51">
      <c r="A1454" s="192" t="s">
        <v>541</v>
      </c>
      <c r="B1454" s="68"/>
      <c r="C1454" s="214" t="s">
        <v>590</v>
      </c>
      <c r="D1454" s="215">
        <v>45012</v>
      </c>
      <c r="E1454" s="192" t="s">
        <v>3616</v>
      </c>
      <c r="F1454" s="192" t="s">
        <v>3</v>
      </c>
      <c r="G1454" s="192">
        <v>2102853</v>
      </c>
      <c r="H1454" s="68"/>
      <c r="I1454" s="198" t="s">
        <v>4931</v>
      </c>
      <c r="J1454" s="68"/>
      <c r="K1454" s="68"/>
      <c r="L1454" s="68"/>
      <c r="M1454" s="68"/>
      <c r="N1454" s="364"/>
      <c r="O1454" s="364"/>
      <c r="P1454" s="216">
        <v>0</v>
      </c>
      <c r="Q1454" s="216">
        <v>1663.35</v>
      </c>
      <c r="R1454" s="68" t="s">
        <v>638</v>
      </c>
      <c r="S1454" s="366"/>
      <c r="T1454" s="278"/>
    </row>
    <row r="1455" spans="1:20" ht="63.75">
      <c r="A1455" s="192">
        <v>86</v>
      </c>
      <c r="B1455" s="68"/>
      <c r="C1455" s="214" t="s">
        <v>50</v>
      </c>
      <c r="D1455" s="215">
        <v>45012</v>
      </c>
      <c r="E1455" s="192" t="s">
        <v>3617</v>
      </c>
      <c r="F1455" s="192" t="s">
        <v>3</v>
      </c>
      <c r="G1455" s="192">
        <v>2102855</v>
      </c>
      <c r="H1455" s="68"/>
      <c r="I1455" s="198" t="s">
        <v>4932</v>
      </c>
      <c r="J1455" s="68"/>
      <c r="K1455" s="68"/>
      <c r="L1455" s="68"/>
      <c r="M1455" s="68"/>
      <c r="N1455" s="364"/>
      <c r="O1455" s="364"/>
      <c r="P1455" s="216">
        <v>0</v>
      </c>
      <c r="Q1455" s="216">
        <v>417600</v>
      </c>
      <c r="R1455" s="68" t="s">
        <v>638</v>
      </c>
      <c r="S1455" s="366"/>
      <c r="T1455" s="278"/>
    </row>
    <row r="1456" spans="1:20" ht="51">
      <c r="A1456" s="192">
        <v>378</v>
      </c>
      <c r="B1456" s="68"/>
      <c r="C1456" s="214" t="s">
        <v>610</v>
      </c>
      <c r="D1456" s="215">
        <v>45013</v>
      </c>
      <c r="E1456" s="192" t="s">
        <v>3618</v>
      </c>
      <c r="F1456" s="192" t="s">
        <v>3</v>
      </c>
      <c r="G1456" s="192">
        <v>2103052</v>
      </c>
      <c r="H1456" s="68"/>
      <c r="I1456" s="198" t="s">
        <v>4933</v>
      </c>
      <c r="J1456" s="68"/>
      <c r="K1456" s="68"/>
      <c r="L1456" s="68"/>
      <c r="M1456" s="68"/>
      <c r="N1456" s="364"/>
      <c r="O1456" s="364"/>
      <c r="P1456" s="216">
        <v>0</v>
      </c>
      <c r="Q1456" s="216">
        <v>270</v>
      </c>
      <c r="R1456" s="68" t="s">
        <v>638</v>
      </c>
      <c r="S1456" s="366"/>
      <c r="T1456" s="278"/>
    </row>
    <row r="1457" spans="1:20" ht="51">
      <c r="A1457" s="192">
        <v>212</v>
      </c>
      <c r="B1457" s="68"/>
      <c r="C1457" s="214" t="s">
        <v>90</v>
      </c>
      <c r="D1457" s="215">
        <v>45013</v>
      </c>
      <c r="E1457" s="192" t="s">
        <v>3619</v>
      </c>
      <c r="F1457" s="192" t="s">
        <v>3</v>
      </c>
      <c r="G1457" s="192">
        <v>2103053</v>
      </c>
      <c r="H1457" s="68"/>
      <c r="I1457" s="198" t="s">
        <v>4934</v>
      </c>
      <c r="J1457" s="68"/>
      <c r="K1457" s="68"/>
      <c r="L1457" s="68"/>
      <c r="M1457" s="68"/>
      <c r="N1457" s="364"/>
      <c r="O1457" s="364"/>
      <c r="P1457" s="216">
        <v>0</v>
      </c>
      <c r="Q1457" s="216">
        <v>60</v>
      </c>
      <c r="R1457" s="68" t="s">
        <v>638</v>
      </c>
      <c r="S1457" s="366"/>
      <c r="T1457" s="278"/>
    </row>
    <row r="1458" spans="1:20" ht="51">
      <c r="A1458" s="192">
        <v>41</v>
      </c>
      <c r="B1458" s="68"/>
      <c r="C1458" s="214" t="s">
        <v>44</v>
      </c>
      <c r="D1458" s="215">
        <v>45013</v>
      </c>
      <c r="E1458" s="192" t="s">
        <v>3620</v>
      </c>
      <c r="F1458" s="192" t="s">
        <v>3</v>
      </c>
      <c r="G1458" s="192">
        <v>2103057</v>
      </c>
      <c r="H1458" s="68"/>
      <c r="I1458" s="198" t="s">
        <v>4935</v>
      </c>
      <c r="J1458" s="68"/>
      <c r="K1458" s="68"/>
      <c r="L1458" s="68"/>
      <c r="M1458" s="68"/>
      <c r="N1458" s="364"/>
      <c r="O1458" s="364"/>
      <c r="P1458" s="216">
        <v>0</v>
      </c>
      <c r="Q1458" s="216">
        <v>75</v>
      </c>
      <c r="R1458" s="68" t="s">
        <v>638</v>
      </c>
      <c r="S1458" s="366"/>
      <c r="T1458" s="278"/>
    </row>
    <row r="1459" spans="1:20" ht="51">
      <c r="A1459" s="192">
        <v>222</v>
      </c>
      <c r="B1459" s="68"/>
      <c r="C1459" s="214" t="s">
        <v>93</v>
      </c>
      <c r="D1459" s="215">
        <v>45013</v>
      </c>
      <c r="E1459" s="192" t="s">
        <v>3621</v>
      </c>
      <c r="F1459" s="192" t="s">
        <v>3</v>
      </c>
      <c r="G1459" s="192">
        <v>2103064</v>
      </c>
      <c r="H1459" s="68"/>
      <c r="I1459" s="198" t="s">
        <v>4936</v>
      </c>
      <c r="J1459" s="68"/>
      <c r="K1459" s="68"/>
      <c r="L1459" s="68"/>
      <c r="M1459" s="68"/>
      <c r="N1459" s="364"/>
      <c r="O1459" s="364"/>
      <c r="P1459" s="216">
        <v>0</v>
      </c>
      <c r="Q1459" s="216">
        <v>40</v>
      </c>
      <c r="R1459" s="68" t="s">
        <v>638</v>
      </c>
      <c r="S1459" s="366"/>
      <c r="T1459" s="278"/>
    </row>
    <row r="1460" spans="1:20" ht="63.75">
      <c r="A1460" s="192">
        <v>47</v>
      </c>
      <c r="B1460" s="68"/>
      <c r="C1460" s="214" t="s">
        <v>45</v>
      </c>
      <c r="D1460" s="215">
        <v>45013</v>
      </c>
      <c r="E1460" s="192" t="s">
        <v>3622</v>
      </c>
      <c r="F1460" s="192" t="s">
        <v>3</v>
      </c>
      <c r="G1460" s="192">
        <v>2103070</v>
      </c>
      <c r="H1460" s="68"/>
      <c r="I1460" s="198" t="s">
        <v>4937</v>
      </c>
      <c r="J1460" s="68"/>
      <c r="K1460" s="68"/>
      <c r="L1460" s="68"/>
      <c r="M1460" s="68"/>
      <c r="N1460" s="364"/>
      <c r="O1460" s="364"/>
      <c r="P1460" s="216">
        <v>0</v>
      </c>
      <c r="Q1460" s="216">
        <v>78.180000000000007</v>
      </c>
      <c r="R1460" s="68" t="s">
        <v>638</v>
      </c>
      <c r="S1460" s="366"/>
      <c r="T1460" s="278"/>
    </row>
    <row r="1461" spans="1:20" ht="51">
      <c r="A1461" s="192">
        <v>203</v>
      </c>
      <c r="B1461" s="68"/>
      <c r="C1461" s="214" t="s">
        <v>86</v>
      </c>
      <c r="D1461" s="215">
        <v>45013</v>
      </c>
      <c r="E1461" s="192" t="s">
        <v>3623</v>
      </c>
      <c r="F1461" s="192" t="s">
        <v>3</v>
      </c>
      <c r="G1461" s="192">
        <v>2103071</v>
      </c>
      <c r="H1461" s="68"/>
      <c r="I1461" s="198" t="s">
        <v>4938</v>
      </c>
      <c r="J1461" s="68"/>
      <c r="K1461" s="68"/>
      <c r="L1461" s="68"/>
      <c r="M1461" s="68"/>
      <c r="N1461" s="364"/>
      <c r="O1461" s="364"/>
      <c r="P1461" s="216">
        <v>0</v>
      </c>
      <c r="Q1461" s="216">
        <v>1001.7</v>
      </c>
      <c r="R1461" s="68" t="s">
        <v>638</v>
      </c>
      <c r="S1461" s="366"/>
      <c r="T1461" s="278"/>
    </row>
    <row r="1462" spans="1:20" ht="63.75">
      <c r="A1462" s="192">
        <v>47</v>
      </c>
      <c r="B1462" s="68"/>
      <c r="C1462" s="214" t="s">
        <v>45</v>
      </c>
      <c r="D1462" s="215">
        <v>45013</v>
      </c>
      <c r="E1462" s="192" t="s">
        <v>3624</v>
      </c>
      <c r="F1462" s="192" t="s">
        <v>3</v>
      </c>
      <c r="G1462" s="192">
        <v>2103072</v>
      </c>
      <c r="H1462" s="68"/>
      <c r="I1462" s="198" t="s">
        <v>4939</v>
      </c>
      <c r="J1462" s="68"/>
      <c r="K1462" s="68"/>
      <c r="L1462" s="68"/>
      <c r="M1462" s="68"/>
      <c r="N1462" s="364"/>
      <c r="O1462" s="364"/>
      <c r="P1462" s="216">
        <v>0</v>
      </c>
      <c r="Q1462" s="216">
        <v>78</v>
      </c>
      <c r="R1462" s="68" t="s">
        <v>638</v>
      </c>
      <c r="S1462" s="366"/>
      <c r="T1462" s="278"/>
    </row>
    <row r="1463" spans="1:20" ht="63.75">
      <c r="A1463" s="192">
        <v>46</v>
      </c>
      <c r="B1463" s="68"/>
      <c r="C1463" s="214" t="s">
        <v>1380</v>
      </c>
      <c r="D1463" s="215">
        <v>45013</v>
      </c>
      <c r="E1463" s="192" t="s">
        <v>3625</v>
      </c>
      <c r="F1463" s="192" t="s">
        <v>3</v>
      </c>
      <c r="G1463" s="192">
        <v>2103094</v>
      </c>
      <c r="H1463" s="68"/>
      <c r="I1463" s="198" t="s">
        <v>4940</v>
      </c>
      <c r="J1463" s="68"/>
      <c r="K1463" s="68"/>
      <c r="L1463" s="68"/>
      <c r="M1463" s="68"/>
      <c r="N1463" s="364"/>
      <c r="O1463" s="364"/>
      <c r="P1463" s="216">
        <v>0</v>
      </c>
      <c r="Q1463" s="216">
        <v>3137.2</v>
      </c>
      <c r="R1463" s="68" t="s">
        <v>638</v>
      </c>
      <c r="S1463" s="366"/>
      <c r="T1463" s="278"/>
    </row>
    <row r="1464" spans="1:20" ht="51">
      <c r="A1464" s="192">
        <v>30</v>
      </c>
      <c r="B1464" s="68"/>
      <c r="C1464" s="214" t="s">
        <v>642</v>
      </c>
      <c r="D1464" s="215">
        <v>45013</v>
      </c>
      <c r="E1464" s="192" t="s">
        <v>3626</v>
      </c>
      <c r="F1464" s="192" t="s">
        <v>3</v>
      </c>
      <c r="G1464" s="192">
        <v>2103097</v>
      </c>
      <c r="H1464" s="68"/>
      <c r="I1464" s="198" t="s">
        <v>4941</v>
      </c>
      <c r="J1464" s="68"/>
      <c r="K1464" s="68"/>
      <c r="L1464" s="68"/>
      <c r="M1464" s="68"/>
      <c r="N1464" s="364"/>
      <c r="O1464" s="364"/>
      <c r="P1464" s="216">
        <v>0</v>
      </c>
      <c r="Q1464" s="216">
        <v>2880</v>
      </c>
      <c r="R1464" s="68" t="s">
        <v>638</v>
      </c>
      <c r="S1464" s="366"/>
      <c r="T1464" s="278"/>
    </row>
    <row r="1465" spans="1:20" ht="51">
      <c r="A1465" s="192" t="s">
        <v>541</v>
      </c>
      <c r="B1465" s="68"/>
      <c r="C1465" s="214" t="s">
        <v>590</v>
      </c>
      <c r="D1465" s="215">
        <v>45013</v>
      </c>
      <c r="E1465" s="192" t="s">
        <v>3627</v>
      </c>
      <c r="F1465" s="192" t="s">
        <v>3</v>
      </c>
      <c r="G1465" s="192">
        <v>2103114</v>
      </c>
      <c r="H1465" s="68"/>
      <c r="I1465" s="198" t="s">
        <v>4942</v>
      </c>
      <c r="J1465" s="68"/>
      <c r="K1465" s="68"/>
      <c r="L1465" s="68"/>
      <c r="M1465" s="68"/>
      <c r="N1465" s="364"/>
      <c r="O1465" s="364"/>
      <c r="P1465" s="216">
        <v>0</v>
      </c>
      <c r="Q1465" s="216">
        <v>1075.49</v>
      </c>
      <c r="R1465" s="68" t="s">
        <v>638</v>
      </c>
      <c r="S1465" s="366"/>
      <c r="T1465" s="278"/>
    </row>
    <row r="1466" spans="1:20" ht="38.25">
      <c r="A1466" s="192">
        <v>46</v>
      </c>
      <c r="B1466" s="68"/>
      <c r="C1466" s="214" t="s">
        <v>1380</v>
      </c>
      <c r="D1466" s="215">
        <v>45013</v>
      </c>
      <c r="E1466" s="192" t="s">
        <v>3628</v>
      </c>
      <c r="F1466" s="192" t="s">
        <v>3</v>
      </c>
      <c r="G1466" s="192">
        <v>2103130</v>
      </c>
      <c r="H1466" s="68"/>
      <c r="I1466" s="198" t="s">
        <v>4943</v>
      </c>
      <c r="J1466" s="68"/>
      <c r="K1466" s="68"/>
      <c r="L1466" s="68"/>
      <c r="M1466" s="68"/>
      <c r="N1466" s="364"/>
      <c r="O1466" s="364"/>
      <c r="P1466" s="216">
        <v>0</v>
      </c>
      <c r="Q1466" s="216">
        <v>0.4</v>
      </c>
      <c r="R1466" s="68" t="s">
        <v>638</v>
      </c>
      <c r="S1466" s="366"/>
      <c r="T1466" s="278"/>
    </row>
    <row r="1467" spans="1:20" ht="63.75">
      <c r="A1467" s="192" t="s">
        <v>541</v>
      </c>
      <c r="B1467" s="68"/>
      <c r="C1467" s="214" t="s">
        <v>590</v>
      </c>
      <c r="D1467" s="215">
        <v>45013</v>
      </c>
      <c r="E1467" s="192" t="s">
        <v>3629</v>
      </c>
      <c r="F1467" s="192" t="s">
        <v>3</v>
      </c>
      <c r="G1467" s="192">
        <v>2103148</v>
      </c>
      <c r="H1467" s="68"/>
      <c r="I1467" s="198" t="s">
        <v>4944</v>
      </c>
      <c r="J1467" s="68"/>
      <c r="K1467" s="68"/>
      <c r="L1467" s="68"/>
      <c r="M1467" s="68"/>
      <c r="N1467" s="364"/>
      <c r="O1467" s="364"/>
      <c r="P1467" s="216">
        <v>0</v>
      </c>
      <c r="Q1467" s="216">
        <v>13500</v>
      </c>
      <c r="R1467" s="68" t="s">
        <v>638</v>
      </c>
      <c r="S1467" s="366"/>
      <c r="T1467" s="278"/>
    </row>
    <row r="1468" spans="1:20" ht="51">
      <c r="A1468" s="192">
        <v>378</v>
      </c>
      <c r="B1468" s="68"/>
      <c r="C1468" s="214" t="s">
        <v>610</v>
      </c>
      <c r="D1468" s="215">
        <v>45013</v>
      </c>
      <c r="E1468" s="192" t="s">
        <v>3630</v>
      </c>
      <c r="F1468" s="192" t="s">
        <v>3</v>
      </c>
      <c r="G1468" s="192">
        <v>2103176</v>
      </c>
      <c r="H1468" s="68"/>
      <c r="I1468" s="198" t="s">
        <v>4945</v>
      </c>
      <c r="J1468" s="68"/>
      <c r="K1468" s="68"/>
      <c r="L1468" s="68"/>
      <c r="M1468" s="68"/>
      <c r="N1468" s="364"/>
      <c r="O1468" s="364"/>
      <c r="P1468" s="216">
        <v>0</v>
      </c>
      <c r="Q1468" s="216">
        <v>13200</v>
      </c>
      <c r="R1468" s="68" t="s">
        <v>638</v>
      </c>
      <c r="S1468" s="366"/>
      <c r="T1468" s="278"/>
    </row>
    <row r="1469" spans="1:20" ht="51">
      <c r="A1469" s="192">
        <v>46</v>
      </c>
      <c r="B1469" s="68"/>
      <c r="C1469" s="214" t="s">
        <v>1380</v>
      </c>
      <c r="D1469" s="215">
        <v>45013</v>
      </c>
      <c r="E1469" s="192" t="s">
        <v>3631</v>
      </c>
      <c r="F1469" s="192" t="s">
        <v>3</v>
      </c>
      <c r="G1469" s="192">
        <v>2103181</v>
      </c>
      <c r="H1469" s="68"/>
      <c r="I1469" s="198" t="s">
        <v>4946</v>
      </c>
      <c r="J1469" s="68"/>
      <c r="K1469" s="68"/>
      <c r="L1469" s="68"/>
      <c r="M1469" s="68"/>
      <c r="N1469" s="364"/>
      <c r="O1469" s="364"/>
      <c r="P1469" s="216">
        <v>0</v>
      </c>
      <c r="Q1469" s="216">
        <v>934.98</v>
      </c>
      <c r="R1469" s="68" t="s">
        <v>638</v>
      </c>
      <c r="S1469" s="366"/>
      <c r="T1469" s="278"/>
    </row>
    <row r="1470" spans="1:20" ht="51">
      <c r="A1470" s="192">
        <v>213</v>
      </c>
      <c r="B1470" s="68"/>
      <c r="C1470" s="214" t="s">
        <v>91</v>
      </c>
      <c r="D1470" s="215">
        <v>45013</v>
      </c>
      <c r="E1470" s="192" t="s">
        <v>3632</v>
      </c>
      <c r="F1470" s="192" t="s">
        <v>3</v>
      </c>
      <c r="G1470" s="192">
        <v>2103188</v>
      </c>
      <c r="H1470" s="68"/>
      <c r="I1470" s="198" t="s">
        <v>4947</v>
      </c>
      <c r="J1470" s="68"/>
      <c r="K1470" s="68"/>
      <c r="L1470" s="68"/>
      <c r="M1470" s="68"/>
      <c r="N1470" s="364"/>
      <c r="O1470" s="364"/>
      <c r="P1470" s="216">
        <v>0</v>
      </c>
      <c r="Q1470" s="216">
        <v>200</v>
      </c>
      <c r="R1470" s="68" t="s">
        <v>638</v>
      </c>
      <c r="S1470" s="366"/>
      <c r="T1470" s="278"/>
    </row>
    <row r="1471" spans="1:20" ht="89.25">
      <c r="A1471" s="192">
        <v>587</v>
      </c>
      <c r="B1471" s="68"/>
      <c r="C1471" s="214" t="s">
        <v>673</v>
      </c>
      <c r="D1471" s="215">
        <v>45013</v>
      </c>
      <c r="E1471" s="192" t="s">
        <v>3633</v>
      </c>
      <c r="F1471" s="192" t="s">
        <v>3</v>
      </c>
      <c r="G1471" s="192">
        <v>2103054</v>
      </c>
      <c r="H1471" s="68"/>
      <c r="I1471" s="198" t="s">
        <v>4948</v>
      </c>
      <c r="J1471" s="68"/>
      <c r="K1471" s="68"/>
      <c r="L1471" s="68"/>
      <c r="M1471" s="68"/>
      <c r="N1471" s="364"/>
      <c r="O1471" s="364"/>
      <c r="P1471" s="216">
        <v>0</v>
      </c>
      <c r="Q1471" s="216">
        <v>400000</v>
      </c>
      <c r="R1471" s="68" t="s">
        <v>638</v>
      </c>
      <c r="S1471" s="366"/>
      <c r="T1471" s="278"/>
    </row>
    <row r="1472" spans="1:20" ht="51">
      <c r="A1472" s="192">
        <v>513</v>
      </c>
      <c r="B1472" s="68"/>
      <c r="C1472" s="214" t="s">
        <v>160</v>
      </c>
      <c r="D1472" s="215">
        <v>45013</v>
      </c>
      <c r="E1472" s="192" t="s">
        <v>3634</v>
      </c>
      <c r="F1472" s="192" t="s">
        <v>3</v>
      </c>
      <c r="G1472" s="192">
        <v>2103061</v>
      </c>
      <c r="H1472" s="68"/>
      <c r="I1472" s="198" t="s">
        <v>4949</v>
      </c>
      <c r="J1472" s="68"/>
      <c r="K1472" s="68"/>
      <c r="L1472" s="68"/>
      <c r="M1472" s="68"/>
      <c r="N1472" s="364"/>
      <c r="O1472" s="364"/>
      <c r="P1472" s="216">
        <v>0</v>
      </c>
      <c r="Q1472" s="216">
        <v>70</v>
      </c>
      <c r="R1472" s="68" t="s">
        <v>638</v>
      </c>
      <c r="S1472" s="366"/>
      <c r="T1472" s="278"/>
    </row>
    <row r="1473" spans="1:20" ht="51">
      <c r="A1473" s="192">
        <v>20</v>
      </c>
      <c r="B1473" s="68"/>
      <c r="C1473" s="214" t="s">
        <v>41</v>
      </c>
      <c r="D1473" s="215">
        <v>45013</v>
      </c>
      <c r="E1473" s="192" t="s">
        <v>3635</v>
      </c>
      <c r="F1473" s="192" t="s">
        <v>3</v>
      </c>
      <c r="G1473" s="192">
        <v>2103067</v>
      </c>
      <c r="H1473" s="68"/>
      <c r="I1473" s="198" t="s">
        <v>4950</v>
      </c>
      <c r="J1473" s="68"/>
      <c r="K1473" s="68"/>
      <c r="L1473" s="68"/>
      <c r="M1473" s="68"/>
      <c r="N1473" s="364"/>
      <c r="O1473" s="364"/>
      <c r="P1473" s="216">
        <v>0</v>
      </c>
      <c r="Q1473" s="216">
        <v>1779.7</v>
      </c>
      <c r="R1473" s="68" t="s">
        <v>638</v>
      </c>
      <c r="S1473" s="366"/>
      <c r="T1473" s="278"/>
    </row>
    <row r="1474" spans="1:20" ht="63.75">
      <c r="A1474" s="192">
        <v>222</v>
      </c>
      <c r="B1474" s="68"/>
      <c r="C1474" s="214" t="s">
        <v>93</v>
      </c>
      <c r="D1474" s="215">
        <v>45013</v>
      </c>
      <c r="E1474" s="192" t="s">
        <v>3636</v>
      </c>
      <c r="F1474" s="192" t="s">
        <v>3</v>
      </c>
      <c r="G1474" s="192">
        <v>2103068</v>
      </c>
      <c r="H1474" s="68"/>
      <c r="I1474" s="198" t="s">
        <v>4951</v>
      </c>
      <c r="J1474" s="68"/>
      <c r="K1474" s="68"/>
      <c r="L1474" s="68"/>
      <c r="M1474" s="68"/>
      <c r="N1474" s="364"/>
      <c r="O1474" s="364"/>
      <c r="P1474" s="216">
        <v>0</v>
      </c>
      <c r="Q1474" s="216">
        <v>548000</v>
      </c>
      <c r="R1474" s="68" t="s">
        <v>638</v>
      </c>
      <c r="S1474" s="366"/>
      <c r="T1474" s="278"/>
    </row>
    <row r="1475" spans="1:20" ht="51">
      <c r="A1475" s="192">
        <v>254</v>
      </c>
      <c r="B1475" s="68"/>
      <c r="C1475" s="214" t="s">
        <v>105</v>
      </c>
      <c r="D1475" s="215">
        <v>45013</v>
      </c>
      <c r="E1475" s="192" t="s">
        <v>3637</v>
      </c>
      <c r="F1475" s="192" t="s">
        <v>3</v>
      </c>
      <c r="G1475" s="192">
        <v>2103081</v>
      </c>
      <c r="H1475" s="68"/>
      <c r="I1475" s="198" t="s">
        <v>4952</v>
      </c>
      <c r="J1475" s="68"/>
      <c r="K1475" s="68"/>
      <c r="L1475" s="68"/>
      <c r="M1475" s="68"/>
      <c r="N1475" s="364"/>
      <c r="O1475" s="364"/>
      <c r="P1475" s="216">
        <v>0</v>
      </c>
      <c r="Q1475" s="216">
        <v>67262</v>
      </c>
      <c r="R1475" s="68" t="s">
        <v>638</v>
      </c>
      <c r="S1475" s="366"/>
      <c r="T1475" s="278"/>
    </row>
    <row r="1476" spans="1:20" ht="51">
      <c r="A1476" s="192">
        <v>682</v>
      </c>
      <c r="B1476" s="68"/>
      <c r="C1476" s="214" t="s">
        <v>1250</v>
      </c>
      <c r="D1476" s="215">
        <v>45013</v>
      </c>
      <c r="E1476" s="192" t="s">
        <v>3638</v>
      </c>
      <c r="F1476" s="192" t="s">
        <v>3</v>
      </c>
      <c r="G1476" s="192">
        <v>2103085</v>
      </c>
      <c r="H1476" s="68"/>
      <c r="I1476" s="198" t="s">
        <v>4953</v>
      </c>
      <c r="J1476" s="68"/>
      <c r="K1476" s="68"/>
      <c r="L1476" s="68"/>
      <c r="M1476" s="68"/>
      <c r="N1476" s="364"/>
      <c r="O1476" s="364"/>
      <c r="P1476" s="216">
        <v>0</v>
      </c>
      <c r="Q1476" s="216">
        <v>11892.34</v>
      </c>
      <c r="R1476" s="68" t="s">
        <v>638</v>
      </c>
      <c r="S1476" s="366"/>
      <c r="T1476" s="278"/>
    </row>
    <row r="1477" spans="1:20" ht="51">
      <c r="A1477" s="192" t="s">
        <v>541</v>
      </c>
      <c r="B1477" s="68"/>
      <c r="C1477" s="214" t="s">
        <v>590</v>
      </c>
      <c r="D1477" s="215">
        <v>45013</v>
      </c>
      <c r="E1477" s="192" t="s">
        <v>3639</v>
      </c>
      <c r="F1477" s="192" t="s">
        <v>3</v>
      </c>
      <c r="G1477" s="192">
        <v>2103093</v>
      </c>
      <c r="H1477" s="68"/>
      <c r="I1477" s="198" t="s">
        <v>4954</v>
      </c>
      <c r="J1477" s="68"/>
      <c r="K1477" s="68"/>
      <c r="L1477" s="68"/>
      <c r="M1477" s="68"/>
      <c r="N1477" s="364"/>
      <c r="O1477" s="364"/>
      <c r="P1477" s="216">
        <v>0</v>
      </c>
      <c r="Q1477" s="216">
        <v>1566.95</v>
      </c>
      <c r="R1477" s="68" t="s">
        <v>638</v>
      </c>
      <c r="S1477" s="366"/>
      <c r="T1477" s="278"/>
    </row>
    <row r="1478" spans="1:20" ht="63.75">
      <c r="A1478" s="192">
        <v>342</v>
      </c>
      <c r="B1478" s="68"/>
      <c r="C1478" s="214" t="s">
        <v>137</v>
      </c>
      <c r="D1478" s="215">
        <v>45013</v>
      </c>
      <c r="E1478" s="192" t="s">
        <v>3640</v>
      </c>
      <c r="F1478" s="192" t="s">
        <v>3</v>
      </c>
      <c r="G1478" s="192">
        <v>2103098</v>
      </c>
      <c r="H1478" s="68"/>
      <c r="I1478" s="198" t="s">
        <v>4955</v>
      </c>
      <c r="J1478" s="68"/>
      <c r="K1478" s="68"/>
      <c r="L1478" s="68"/>
      <c r="M1478" s="68"/>
      <c r="N1478" s="364"/>
      <c r="O1478" s="364"/>
      <c r="P1478" s="216">
        <v>0</v>
      </c>
      <c r="Q1478" s="216">
        <v>12435.72</v>
      </c>
      <c r="R1478" s="68" t="s">
        <v>638</v>
      </c>
      <c r="S1478" s="366"/>
      <c r="T1478" s="278"/>
    </row>
    <row r="1479" spans="1:20" ht="63.75">
      <c r="A1479" s="192">
        <v>66</v>
      </c>
      <c r="B1479" s="68"/>
      <c r="C1479" s="214" t="s">
        <v>46</v>
      </c>
      <c r="D1479" s="215">
        <v>45013</v>
      </c>
      <c r="E1479" s="192" t="s">
        <v>3641</v>
      </c>
      <c r="F1479" s="192" t="s">
        <v>3</v>
      </c>
      <c r="G1479" s="192">
        <v>2103099</v>
      </c>
      <c r="H1479" s="68"/>
      <c r="I1479" s="198" t="s">
        <v>4956</v>
      </c>
      <c r="J1479" s="68"/>
      <c r="K1479" s="68"/>
      <c r="L1479" s="68"/>
      <c r="M1479" s="68"/>
      <c r="N1479" s="364"/>
      <c r="O1479" s="364"/>
      <c r="P1479" s="216">
        <v>0</v>
      </c>
      <c r="Q1479" s="216">
        <v>292</v>
      </c>
      <c r="R1479" s="68" t="s">
        <v>638</v>
      </c>
      <c r="S1479" s="366"/>
      <c r="T1479" s="278"/>
    </row>
    <row r="1480" spans="1:20" ht="38.25">
      <c r="A1480" s="192">
        <v>283</v>
      </c>
      <c r="B1480" s="68"/>
      <c r="C1480" s="214" t="s">
        <v>115</v>
      </c>
      <c r="D1480" s="215">
        <v>45014</v>
      </c>
      <c r="E1480" s="192" t="s">
        <v>3642</v>
      </c>
      <c r="F1480" s="192" t="s">
        <v>3</v>
      </c>
      <c r="G1480" s="192">
        <v>2103333</v>
      </c>
      <c r="H1480" s="68"/>
      <c r="I1480" s="198" t="s">
        <v>4957</v>
      </c>
      <c r="J1480" s="68"/>
      <c r="K1480" s="68"/>
      <c r="L1480" s="68"/>
      <c r="M1480" s="68"/>
      <c r="N1480" s="364"/>
      <c r="O1480" s="364"/>
      <c r="P1480" s="216">
        <v>0</v>
      </c>
      <c r="Q1480" s="216">
        <v>1021.7</v>
      </c>
      <c r="R1480" s="68" t="s">
        <v>638</v>
      </c>
      <c r="S1480" s="366"/>
      <c r="T1480" s="278"/>
    </row>
    <row r="1481" spans="1:20" ht="63.75">
      <c r="A1481" s="192">
        <v>389</v>
      </c>
      <c r="B1481" s="68"/>
      <c r="C1481" s="214" t="s">
        <v>1426</v>
      </c>
      <c r="D1481" s="215">
        <v>45014</v>
      </c>
      <c r="E1481" s="192" t="s">
        <v>3643</v>
      </c>
      <c r="F1481" s="192" t="s">
        <v>3</v>
      </c>
      <c r="G1481" s="192">
        <v>2103343</v>
      </c>
      <c r="H1481" s="68"/>
      <c r="I1481" s="198" t="s">
        <v>4958</v>
      </c>
      <c r="J1481" s="68"/>
      <c r="K1481" s="68"/>
      <c r="L1481" s="68"/>
      <c r="M1481" s="68"/>
      <c r="N1481" s="364"/>
      <c r="O1481" s="364"/>
      <c r="P1481" s="216">
        <v>0</v>
      </c>
      <c r="Q1481" s="216">
        <v>15</v>
      </c>
      <c r="R1481" s="68" t="s">
        <v>638</v>
      </c>
      <c r="S1481" s="366"/>
      <c r="T1481" s="278"/>
    </row>
    <row r="1482" spans="1:20" ht="51">
      <c r="A1482" s="192">
        <v>46</v>
      </c>
      <c r="B1482" s="68"/>
      <c r="C1482" s="214" t="s">
        <v>1380</v>
      </c>
      <c r="D1482" s="215">
        <v>45014</v>
      </c>
      <c r="E1482" s="192" t="s">
        <v>3644</v>
      </c>
      <c r="F1482" s="192" t="s">
        <v>3</v>
      </c>
      <c r="G1482" s="192">
        <v>2103345</v>
      </c>
      <c r="H1482" s="68"/>
      <c r="I1482" s="198" t="s">
        <v>4959</v>
      </c>
      <c r="J1482" s="68"/>
      <c r="K1482" s="68"/>
      <c r="L1482" s="68"/>
      <c r="M1482" s="68"/>
      <c r="N1482" s="364"/>
      <c r="O1482" s="364"/>
      <c r="P1482" s="216">
        <v>0</v>
      </c>
      <c r="Q1482" s="216">
        <v>1670</v>
      </c>
      <c r="R1482" s="68" t="s">
        <v>638</v>
      </c>
      <c r="S1482" s="366"/>
      <c r="T1482" s="278"/>
    </row>
    <row r="1483" spans="1:20" ht="63.75">
      <c r="A1483" s="192">
        <v>152</v>
      </c>
      <c r="B1483" s="68"/>
      <c r="C1483" s="214" t="s">
        <v>72</v>
      </c>
      <c r="D1483" s="215">
        <v>45014</v>
      </c>
      <c r="E1483" s="192" t="s">
        <v>3645</v>
      </c>
      <c r="F1483" s="192" t="s">
        <v>3</v>
      </c>
      <c r="G1483" s="192">
        <v>2103346</v>
      </c>
      <c r="H1483" s="68"/>
      <c r="I1483" s="198" t="s">
        <v>4960</v>
      </c>
      <c r="J1483" s="68"/>
      <c r="K1483" s="68"/>
      <c r="L1483" s="68"/>
      <c r="M1483" s="68"/>
      <c r="N1483" s="364"/>
      <c r="O1483" s="364"/>
      <c r="P1483" s="216">
        <v>0</v>
      </c>
      <c r="Q1483" s="216">
        <v>414.88</v>
      </c>
      <c r="R1483" s="68" t="s">
        <v>638</v>
      </c>
      <c r="S1483" s="366"/>
      <c r="T1483" s="278"/>
    </row>
    <row r="1484" spans="1:20" ht="63.75">
      <c r="A1484" s="192">
        <v>86</v>
      </c>
      <c r="B1484" s="68"/>
      <c r="C1484" s="214" t="s">
        <v>50</v>
      </c>
      <c r="D1484" s="215">
        <v>45014</v>
      </c>
      <c r="E1484" s="192" t="s">
        <v>3646</v>
      </c>
      <c r="F1484" s="192" t="s">
        <v>3</v>
      </c>
      <c r="G1484" s="192">
        <v>2103347</v>
      </c>
      <c r="H1484" s="68"/>
      <c r="I1484" s="198" t="s">
        <v>4961</v>
      </c>
      <c r="J1484" s="68"/>
      <c r="K1484" s="68"/>
      <c r="L1484" s="68"/>
      <c r="M1484" s="68"/>
      <c r="N1484" s="364"/>
      <c r="O1484" s="364"/>
      <c r="P1484" s="216">
        <v>0</v>
      </c>
      <c r="Q1484" s="216">
        <v>546</v>
      </c>
      <c r="R1484" s="68" t="s">
        <v>638</v>
      </c>
      <c r="S1484" s="366"/>
      <c r="T1484" s="278"/>
    </row>
    <row r="1485" spans="1:20" ht="51">
      <c r="A1485" s="192">
        <v>16</v>
      </c>
      <c r="B1485" s="68"/>
      <c r="C1485" s="214" t="s">
        <v>40</v>
      </c>
      <c r="D1485" s="215">
        <v>45014</v>
      </c>
      <c r="E1485" s="192" t="s">
        <v>3647</v>
      </c>
      <c r="F1485" s="192" t="s">
        <v>3</v>
      </c>
      <c r="G1485" s="192">
        <v>2103361</v>
      </c>
      <c r="H1485" s="68"/>
      <c r="I1485" s="198" t="s">
        <v>4962</v>
      </c>
      <c r="J1485" s="68"/>
      <c r="K1485" s="68"/>
      <c r="L1485" s="68"/>
      <c r="M1485" s="68"/>
      <c r="N1485" s="364"/>
      <c r="O1485" s="364"/>
      <c r="P1485" s="216">
        <v>0</v>
      </c>
      <c r="Q1485" s="216">
        <v>132.68</v>
      </c>
      <c r="R1485" s="68" t="s">
        <v>638</v>
      </c>
      <c r="S1485" s="366"/>
      <c r="T1485" s="278"/>
    </row>
    <row r="1486" spans="1:20" ht="38.25">
      <c r="A1486" s="192">
        <v>86</v>
      </c>
      <c r="B1486" s="68"/>
      <c r="C1486" s="214" t="s">
        <v>50</v>
      </c>
      <c r="D1486" s="215">
        <v>45014</v>
      </c>
      <c r="E1486" s="192" t="s">
        <v>3648</v>
      </c>
      <c r="F1486" s="192" t="s">
        <v>3</v>
      </c>
      <c r="G1486" s="192">
        <v>2103371</v>
      </c>
      <c r="H1486" s="68"/>
      <c r="I1486" s="198" t="s">
        <v>4963</v>
      </c>
      <c r="J1486" s="68"/>
      <c r="K1486" s="68"/>
      <c r="L1486" s="68"/>
      <c r="M1486" s="68"/>
      <c r="N1486" s="364"/>
      <c r="O1486" s="364"/>
      <c r="P1486" s="216">
        <v>0</v>
      </c>
      <c r="Q1486" s="216">
        <v>50</v>
      </c>
      <c r="R1486" s="68" t="s">
        <v>638</v>
      </c>
      <c r="S1486" s="366"/>
      <c r="T1486" s="278"/>
    </row>
    <row r="1487" spans="1:20" ht="38.25">
      <c r="A1487" s="192">
        <v>15</v>
      </c>
      <c r="B1487" s="68"/>
      <c r="C1487" s="214" t="s">
        <v>39</v>
      </c>
      <c r="D1487" s="215">
        <v>45014</v>
      </c>
      <c r="E1487" s="192" t="s">
        <v>3649</v>
      </c>
      <c r="F1487" s="192" t="s">
        <v>3</v>
      </c>
      <c r="G1487" s="192">
        <v>2103372</v>
      </c>
      <c r="H1487" s="68"/>
      <c r="I1487" s="198" t="s">
        <v>4964</v>
      </c>
      <c r="J1487" s="68"/>
      <c r="K1487" s="68"/>
      <c r="L1487" s="68"/>
      <c r="M1487" s="68"/>
      <c r="N1487" s="364"/>
      <c r="O1487" s="364"/>
      <c r="P1487" s="216">
        <v>0</v>
      </c>
      <c r="Q1487" s="216">
        <v>175.14</v>
      </c>
      <c r="R1487" s="68" t="s">
        <v>638</v>
      </c>
      <c r="S1487" s="366"/>
      <c r="T1487" s="278"/>
    </row>
    <row r="1488" spans="1:20" ht="63.75">
      <c r="A1488" s="192">
        <v>25</v>
      </c>
      <c r="B1488" s="68"/>
      <c r="C1488" s="214" t="s">
        <v>42</v>
      </c>
      <c r="D1488" s="215">
        <v>45014</v>
      </c>
      <c r="E1488" s="192" t="s">
        <v>3650</v>
      </c>
      <c r="F1488" s="192" t="s">
        <v>3</v>
      </c>
      <c r="G1488" s="192">
        <v>2103379</v>
      </c>
      <c r="H1488" s="68"/>
      <c r="I1488" s="198" t="s">
        <v>4965</v>
      </c>
      <c r="J1488" s="68"/>
      <c r="K1488" s="68"/>
      <c r="L1488" s="68"/>
      <c r="M1488" s="68"/>
      <c r="N1488" s="364"/>
      <c r="O1488" s="364"/>
      <c r="P1488" s="216">
        <v>0</v>
      </c>
      <c r="Q1488" s="216">
        <v>202.46</v>
      </c>
      <c r="R1488" s="68" t="s">
        <v>638</v>
      </c>
      <c r="S1488" s="366"/>
      <c r="T1488" s="278"/>
    </row>
    <row r="1489" spans="1:20" ht="51">
      <c r="A1489" s="192">
        <v>212</v>
      </c>
      <c r="B1489" s="68"/>
      <c r="C1489" s="214" t="s">
        <v>90</v>
      </c>
      <c r="D1489" s="215">
        <v>45014</v>
      </c>
      <c r="E1489" s="192" t="s">
        <v>3651</v>
      </c>
      <c r="F1489" s="192" t="s">
        <v>3</v>
      </c>
      <c r="G1489" s="192">
        <v>2103392</v>
      </c>
      <c r="H1489" s="68"/>
      <c r="I1489" s="198" t="s">
        <v>4966</v>
      </c>
      <c r="J1489" s="68"/>
      <c r="K1489" s="68"/>
      <c r="L1489" s="68"/>
      <c r="M1489" s="68"/>
      <c r="N1489" s="364"/>
      <c r="O1489" s="364"/>
      <c r="P1489" s="216">
        <v>0</v>
      </c>
      <c r="Q1489" s="216">
        <v>1592.4</v>
      </c>
      <c r="R1489" s="68" t="s">
        <v>638</v>
      </c>
      <c r="S1489" s="366"/>
      <c r="T1489" s="278"/>
    </row>
    <row r="1490" spans="1:20" ht="51">
      <c r="A1490" s="192">
        <v>81</v>
      </c>
      <c r="B1490" s="68"/>
      <c r="C1490" s="214" t="s">
        <v>49</v>
      </c>
      <c r="D1490" s="215">
        <v>45014</v>
      </c>
      <c r="E1490" s="192" t="s">
        <v>3652</v>
      </c>
      <c r="F1490" s="192" t="s">
        <v>3</v>
      </c>
      <c r="G1490" s="192">
        <v>2103395</v>
      </c>
      <c r="H1490" s="68"/>
      <c r="I1490" s="198" t="s">
        <v>4967</v>
      </c>
      <c r="J1490" s="68"/>
      <c r="K1490" s="68"/>
      <c r="L1490" s="68"/>
      <c r="M1490" s="68"/>
      <c r="N1490" s="364"/>
      <c r="O1490" s="364"/>
      <c r="P1490" s="216">
        <v>0</v>
      </c>
      <c r="Q1490" s="216">
        <v>429</v>
      </c>
      <c r="R1490" s="68" t="s">
        <v>638</v>
      </c>
      <c r="S1490" s="366"/>
      <c r="T1490" s="278"/>
    </row>
    <row r="1491" spans="1:20" ht="51">
      <c r="A1491" s="192" t="s">
        <v>541</v>
      </c>
      <c r="B1491" s="68"/>
      <c r="C1491" s="214" t="s">
        <v>590</v>
      </c>
      <c r="D1491" s="215">
        <v>45014</v>
      </c>
      <c r="E1491" s="192" t="s">
        <v>3653</v>
      </c>
      <c r="F1491" s="192" t="s">
        <v>3</v>
      </c>
      <c r="G1491" s="192">
        <v>2103399</v>
      </c>
      <c r="H1491" s="68"/>
      <c r="I1491" s="198" t="s">
        <v>4968</v>
      </c>
      <c r="J1491" s="68"/>
      <c r="K1491" s="68"/>
      <c r="L1491" s="68"/>
      <c r="M1491" s="68"/>
      <c r="N1491" s="364"/>
      <c r="O1491" s="364"/>
      <c r="P1491" s="216">
        <v>0</v>
      </c>
      <c r="Q1491" s="216">
        <v>1112</v>
      </c>
      <c r="R1491" s="68" t="s">
        <v>638</v>
      </c>
      <c r="S1491" s="366"/>
      <c r="T1491" s="278"/>
    </row>
    <row r="1492" spans="1:20" ht="51">
      <c r="A1492" s="192" t="s">
        <v>541</v>
      </c>
      <c r="B1492" s="68"/>
      <c r="C1492" s="214" t="s">
        <v>590</v>
      </c>
      <c r="D1492" s="215">
        <v>45014</v>
      </c>
      <c r="E1492" s="192" t="s">
        <v>3654</v>
      </c>
      <c r="F1492" s="192" t="s">
        <v>3</v>
      </c>
      <c r="G1492" s="192">
        <v>2103402</v>
      </c>
      <c r="H1492" s="68"/>
      <c r="I1492" s="198" t="s">
        <v>4969</v>
      </c>
      <c r="J1492" s="68"/>
      <c r="K1492" s="68"/>
      <c r="L1492" s="68"/>
      <c r="M1492" s="68"/>
      <c r="N1492" s="364"/>
      <c r="O1492" s="364"/>
      <c r="P1492" s="216">
        <v>0</v>
      </c>
      <c r="Q1492" s="216">
        <v>181</v>
      </c>
      <c r="R1492" s="68" t="s">
        <v>638</v>
      </c>
      <c r="S1492" s="366"/>
      <c r="T1492" s="278"/>
    </row>
    <row r="1493" spans="1:20" ht="51">
      <c r="A1493" s="192">
        <v>650</v>
      </c>
      <c r="B1493" s="68"/>
      <c r="C1493" s="214" t="s">
        <v>175</v>
      </c>
      <c r="D1493" s="215">
        <v>45014</v>
      </c>
      <c r="E1493" s="192" t="s">
        <v>3655</v>
      </c>
      <c r="F1493" s="192" t="s">
        <v>3</v>
      </c>
      <c r="G1493" s="192">
        <v>2103406</v>
      </c>
      <c r="H1493" s="68"/>
      <c r="I1493" s="198" t="s">
        <v>4970</v>
      </c>
      <c r="J1493" s="68"/>
      <c r="K1493" s="68"/>
      <c r="L1493" s="68"/>
      <c r="M1493" s="68"/>
      <c r="N1493" s="364"/>
      <c r="O1493" s="364"/>
      <c r="P1493" s="216">
        <v>0</v>
      </c>
      <c r="Q1493" s="216">
        <v>120</v>
      </c>
      <c r="R1493" s="68" t="s">
        <v>638</v>
      </c>
      <c r="S1493" s="366"/>
      <c r="T1493" s="278"/>
    </row>
    <row r="1494" spans="1:20" ht="63.75">
      <c r="A1494" s="192">
        <v>206</v>
      </c>
      <c r="B1494" s="68"/>
      <c r="C1494" s="214" t="s">
        <v>87</v>
      </c>
      <c r="D1494" s="215">
        <v>45014</v>
      </c>
      <c r="E1494" s="192" t="s">
        <v>3656</v>
      </c>
      <c r="F1494" s="192" t="s">
        <v>3</v>
      </c>
      <c r="G1494" s="192">
        <v>2103408</v>
      </c>
      <c r="H1494" s="68"/>
      <c r="I1494" s="198" t="s">
        <v>4971</v>
      </c>
      <c r="J1494" s="68"/>
      <c r="K1494" s="68"/>
      <c r="L1494" s="68"/>
      <c r="M1494" s="68"/>
      <c r="N1494" s="364"/>
      <c r="O1494" s="364"/>
      <c r="P1494" s="216">
        <v>0</v>
      </c>
      <c r="Q1494" s="216">
        <v>37.950000000000003</v>
      </c>
      <c r="R1494" s="68" t="s">
        <v>638</v>
      </c>
      <c r="S1494" s="366"/>
      <c r="T1494" s="278"/>
    </row>
    <row r="1495" spans="1:20" ht="51">
      <c r="A1495" s="192">
        <v>41</v>
      </c>
      <c r="B1495" s="68"/>
      <c r="C1495" s="214" t="s">
        <v>44</v>
      </c>
      <c r="D1495" s="215">
        <v>45014</v>
      </c>
      <c r="E1495" s="192" t="s">
        <v>3657</v>
      </c>
      <c r="F1495" s="192" t="s">
        <v>3</v>
      </c>
      <c r="G1495" s="192">
        <v>2103414</v>
      </c>
      <c r="H1495" s="68"/>
      <c r="I1495" s="198" t="s">
        <v>4972</v>
      </c>
      <c r="J1495" s="68"/>
      <c r="K1495" s="68"/>
      <c r="L1495" s="68"/>
      <c r="M1495" s="68"/>
      <c r="N1495" s="364"/>
      <c r="O1495" s="364"/>
      <c r="P1495" s="216">
        <v>0</v>
      </c>
      <c r="Q1495" s="216">
        <v>250</v>
      </c>
      <c r="R1495" s="68" t="s">
        <v>638</v>
      </c>
      <c r="S1495" s="366"/>
      <c r="T1495" s="278"/>
    </row>
    <row r="1496" spans="1:20" ht="51">
      <c r="A1496" s="192">
        <v>41</v>
      </c>
      <c r="B1496" s="68"/>
      <c r="C1496" s="214" t="s">
        <v>44</v>
      </c>
      <c r="D1496" s="215">
        <v>45014</v>
      </c>
      <c r="E1496" s="192" t="s">
        <v>3658</v>
      </c>
      <c r="F1496" s="192" t="s">
        <v>3</v>
      </c>
      <c r="G1496" s="192">
        <v>2103415</v>
      </c>
      <c r="H1496" s="68"/>
      <c r="I1496" s="198" t="s">
        <v>4973</v>
      </c>
      <c r="J1496" s="68"/>
      <c r="K1496" s="68"/>
      <c r="L1496" s="68"/>
      <c r="M1496" s="68"/>
      <c r="N1496" s="364"/>
      <c r="O1496" s="364"/>
      <c r="P1496" s="216">
        <v>0</v>
      </c>
      <c r="Q1496" s="216">
        <v>62</v>
      </c>
      <c r="R1496" s="68" t="s">
        <v>638</v>
      </c>
      <c r="S1496" s="366"/>
      <c r="T1496" s="278"/>
    </row>
    <row r="1497" spans="1:20" ht="51">
      <c r="A1497" s="192">
        <v>132</v>
      </c>
      <c r="B1497" s="68"/>
      <c r="C1497" s="214" t="s">
        <v>59</v>
      </c>
      <c r="D1497" s="215">
        <v>45014</v>
      </c>
      <c r="E1497" s="192" t="s">
        <v>3659</v>
      </c>
      <c r="F1497" s="192" t="s">
        <v>3</v>
      </c>
      <c r="G1497" s="192">
        <v>2103417</v>
      </c>
      <c r="H1497" s="68"/>
      <c r="I1497" s="198" t="s">
        <v>4974</v>
      </c>
      <c r="J1497" s="68"/>
      <c r="K1497" s="68"/>
      <c r="L1497" s="68"/>
      <c r="M1497" s="68"/>
      <c r="N1497" s="364"/>
      <c r="O1497" s="364"/>
      <c r="P1497" s="216">
        <v>0</v>
      </c>
      <c r="Q1497" s="216">
        <v>1020</v>
      </c>
      <c r="R1497" s="68" t="s">
        <v>638</v>
      </c>
      <c r="S1497" s="366"/>
      <c r="T1497" s="278"/>
    </row>
    <row r="1498" spans="1:20" ht="63.75">
      <c r="A1498" s="192">
        <v>16</v>
      </c>
      <c r="B1498" s="68"/>
      <c r="C1498" s="214" t="s">
        <v>40</v>
      </c>
      <c r="D1498" s="215">
        <v>45014</v>
      </c>
      <c r="E1498" s="192" t="s">
        <v>3660</v>
      </c>
      <c r="F1498" s="192" t="s">
        <v>3</v>
      </c>
      <c r="G1498" s="192">
        <v>2103424</v>
      </c>
      <c r="H1498" s="68"/>
      <c r="I1498" s="198" t="s">
        <v>4975</v>
      </c>
      <c r="J1498" s="68"/>
      <c r="K1498" s="68"/>
      <c r="L1498" s="68"/>
      <c r="M1498" s="68"/>
      <c r="N1498" s="364"/>
      <c r="O1498" s="364"/>
      <c r="P1498" s="216">
        <v>0</v>
      </c>
      <c r="Q1498" s="216">
        <v>10</v>
      </c>
      <c r="R1498" s="68" t="s">
        <v>638</v>
      </c>
      <c r="S1498" s="366"/>
      <c r="T1498" s="278"/>
    </row>
    <row r="1499" spans="1:20" ht="63.75">
      <c r="A1499" s="192">
        <v>16</v>
      </c>
      <c r="B1499" s="68"/>
      <c r="C1499" s="214" t="s">
        <v>40</v>
      </c>
      <c r="D1499" s="215">
        <v>45014</v>
      </c>
      <c r="E1499" s="192" t="s">
        <v>3661</v>
      </c>
      <c r="F1499" s="192" t="s">
        <v>3</v>
      </c>
      <c r="G1499" s="192">
        <v>2103419</v>
      </c>
      <c r="H1499" s="68"/>
      <c r="I1499" s="198" t="s">
        <v>4976</v>
      </c>
      <c r="J1499" s="68"/>
      <c r="K1499" s="68"/>
      <c r="L1499" s="68"/>
      <c r="M1499" s="68"/>
      <c r="N1499" s="364"/>
      <c r="O1499" s="364"/>
      <c r="P1499" s="216">
        <v>0</v>
      </c>
      <c r="Q1499" s="216">
        <v>30.5</v>
      </c>
      <c r="R1499" s="68" t="s">
        <v>638</v>
      </c>
      <c r="S1499" s="366"/>
      <c r="T1499" s="278"/>
    </row>
    <row r="1500" spans="1:20" ht="51">
      <c r="A1500" s="192">
        <v>20</v>
      </c>
      <c r="B1500" s="68"/>
      <c r="C1500" s="214" t="s">
        <v>41</v>
      </c>
      <c r="D1500" s="215">
        <v>45014</v>
      </c>
      <c r="E1500" s="192" t="s">
        <v>3662</v>
      </c>
      <c r="F1500" s="192" t="s">
        <v>3</v>
      </c>
      <c r="G1500" s="192">
        <v>2103429</v>
      </c>
      <c r="H1500" s="68"/>
      <c r="I1500" s="198" t="s">
        <v>4977</v>
      </c>
      <c r="J1500" s="68"/>
      <c r="K1500" s="68"/>
      <c r="L1500" s="68"/>
      <c r="M1500" s="68"/>
      <c r="N1500" s="364"/>
      <c r="O1500" s="364"/>
      <c r="P1500" s="216">
        <v>0</v>
      </c>
      <c r="Q1500" s="216">
        <v>924</v>
      </c>
      <c r="R1500" s="68" t="s">
        <v>638</v>
      </c>
      <c r="S1500" s="366"/>
      <c r="T1500" s="278"/>
    </row>
    <row r="1501" spans="1:20" ht="51">
      <c r="A1501" s="192">
        <v>20</v>
      </c>
      <c r="B1501" s="68"/>
      <c r="C1501" s="214" t="s">
        <v>41</v>
      </c>
      <c r="D1501" s="215">
        <v>45014</v>
      </c>
      <c r="E1501" s="192" t="s">
        <v>3663</v>
      </c>
      <c r="F1501" s="192" t="s">
        <v>3</v>
      </c>
      <c r="G1501" s="192">
        <v>2103432</v>
      </c>
      <c r="H1501" s="68"/>
      <c r="I1501" s="198" t="s">
        <v>4977</v>
      </c>
      <c r="J1501" s="68"/>
      <c r="K1501" s="68"/>
      <c r="L1501" s="68"/>
      <c r="M1501" s="68"/>
      <c r="N1501" s="364"/>
      <c r="O1501" s="364"/>
      <c r="P1501" s="216">
        <v>0</v>
      </c>
      <c r="Q1501" s="216">
        <v>742</v>
      </c>
      <c r="R1501" s="68" t="s">
        <v>638</v>
      </c>
      <c r="S1501" s="366"/>
      <c r="T1501" s="278"/>
    </row>
    <row r="1502" spans="1:20" ht="51">
      <c r="A1502" s="192">
        <v>46</v>
      </c>
      <c r="B1502" s="68"/>
      <c r="C1502" s="214" t="s">
        <v>1380</v>
      </c>
      <c r="D1502" s="215">
        <v>45014</v>
      </c>
      <c r="E1502" s="192" t="s">
        <v>3664</v>
      </c>
      <c r="F1502" s="192" t="s">
        <v>3</v>
      </c>
      <c r="G1502" s="192">
        <v>2103434</v>
      </c>
      <c r="H1502" s="68"/>
      <c r="I1502" s="198" t="s">
        <v>4978</v>
      </c>
      <c r="J1502" s="68"/>
      <c r="K1502" s="68"/>
      <c r="L1502" s="68"/>
      <c r="M1502" s="68"/>
      <c r="N1502" s="364"/>
      <c r="O1502" s="364"/>
      <c r="P1502" s="216">
        <v>0</v>
      </c>
      <c r="Q1502" s="216">
        <v>1620</v>
      </c>
      <c r="R1502" s="68" t="s">
        <v>638</v>
      </c>
      <c r="S1502" s="366"/>
      <c r="T1502" s="278"/>
    </row>
    <row r="1503" spans="1:20" ht="51">
      <c r="A1503" s="192">
        <v>86</v>
      </c>
      <c r="B1503" s="68"/>
      <c r="C1503" s="214" t="s">
        <v>50</v>
      </c>
      <c r="D1503" s="215">
        <v>45014</v>
      </c>
      <c r="E1503" s="192" t="s">
        <v>3665</v>
      </c>
      <c r="F1503" s="192" t="s">
        <v>3</v>
      </c>
      <c r="G1503" s="192">
        <v>2103440</v>
      </c>
      <c r="H1503" s="68"/>
      <c r="I1503" s="198" t="s">
        <v>4979</v>
      </c>
      <c r="J1503" s="68"/>
      <c r="K1503" s="68"/>
      <c r="L1503" s="68"/>
      <c r="M1503" s="68"/>
      <c r="N1503" s="364"/>
      <c r="O1503" s="364"/>
      <c r="P1503" s="216">
        <v>0</v>
      </c>
      <c r="Q1503" s="216">
        <v>880</v>
      </c>
      <c r="R1503" s="68" t="s">
        <v>638</v>
      </c>
      <c r="S1503" s="366"/>
      <c r="T1503" s="278"/>
    </row>
    <row r="1504" spans="1:20" ht="51">
      <c r="A1504" s="192">
        <v>287</v>
      </c>
      <c r="B1504" s="68"/>
      <c r="C1504" s="214" t="s">
        <v>116</v>
      </c>
      <c r="D1504" s="215">
        <v>45014</v>
      </c>
      <c r="E1504" s="192" t="s">
        <v>3666</v>
      </c>
      <c r="F1504" s="192" t="s">
        <v>3</v>
      </c>
      <c r="G1504" s="192">
        <v>2103441</v>
      </c>
      <c r="H1504" s="68"/>
      <c r="I1504" s="198" t="s">
        <v>4980</v>
      </c>
      <c r="J1504" s="68"/>
      <c r="K1504" s="68"/>
      <c r="L1504" s="68"/>
      <c r="M1504" s="68"/>
      <c r="N1504" s="364"/>
      <c r="O1504" s="364"/>
      <c r="P1504" s="216">
        <v>0</v>
      </c>
      <c r="Q1504" s="216">
        <v>1440</v>
      </c>
      <c r="R1504" s="68" t="s">
        <v>638</v>
      </c>
      <c r="S1504" s="366"/>
      <c r="T1504" s="278"/>
    </row>
    <row r="1505" spans="1:20" ht="89.25">
      <c r="A1505" s="192">
        <v>587</v>
      </c>
      <c r="B1505" s="68"/>
      <c r="C1505" s="214" t="s">
        <v>673</v>
      </c>
      <c r="D1505" s="215">
        <v>45014</v>
      </c>
      <c r="E1505" s="192" t="s">
        <v>3667</v>
      </c>
      <c r="F1505" s="192" t="s">
        <v>3</v>
      </c>
      <c r="G1505" s="192">
        <v>2103335</v>
      </c>
      <c r="H1505" s="68"/>
      <c r="I1505" s="198" t="s">
        <v>4981</v>
      </c>
      <c r="J1505" s="68"/>
      <c r="K1505" s="68"/>
      <c r="L1505" s="68"/>
      <c r="M1505" s="68"/>
      <c r="N1505" s="364"/>
      <c r="O1505" s="364"/>
      <c r="P1505" s="216">
        <v>0</v>
      </c>
      <c r="Q1505" s="216">
        <v>554298.86</v>
      </c>
      <c r="R1505" s="68" t="s">
        <v>638</v>
      </c>
      <c r="S1505" s="366"/>
      <c r="T1505" s="278"/>
    </row>
    <row r="1506" spans="1:20" ht="63.75">
      <c r="A1506" s="192">
        <v>680</v>
      </c>
      <c r="B1506" s="68"/>
      <c r="C1506" s="214" t="s">
        <v>179</v>
      </c>
      <c r="D1506" s="215">
        <v>45014</v>
      </c>
      <c r="E1506" s="192" t="s">
        <v>3668</v>
      </c>
      <c r="F1506" s="192" t="s">
        <v>3</v>
      </c>
      <c r="G1506" s="192">
        <v>2103365</v>
      </c>
      <c r="H1506" s="68"/>
      <c r="I1506" s="198" t="s">
        <v>4982</v>
      </c>
      <c r="J1506" s="68"/>
      <c r="K1506" s="68"/>
      <c r="L1506" s="68"/>
      <c r="M1506" s="68"/>
      <c r="N1506" s="364"/>
      <c r="O1506" s="364"/>
      <c r="P1506" s="216">
        <v>0</v>
      </c>
      <c r="Q1506" s="216">
        <v>171.6</v>
      </c>
      <c r="R1506" s="68" t="s">
        <v>638</v>
      </c>
      <c r="S1506" s="366"/>
      <c r="T1506" s="278"/>
    </row>
    <row r="1507" spans="1:20" ht="51">
      <c r="A1507" s="192" t="s">
        <v>541</v>
      </c>
      <c r="B1507" s="68"/>
      <c r="C1507" s="214" t="s">
        <v>590</v>
      </c>
      <c r="D1507" s="215">
        <v>45014</v>
      </c>
      <c r="E1507" s="192" t="s">
        <v>3669</v>
      </c>
      <c r="F1507" s="192" t="s">
        <v>3</v>
      </c>
      <c r="G1507" s="192">
        <v>2103370</v>
      </c>
      <c r="H1507" s="68"/>
      <c r="I1507" s="198" t="s">
        <v>4983</v>
      </c>
      <c r="J1507" s="68"/>
      <c r="K1507" s="68"/>
      <c r="L1507" s="68"/>
      <c r="M1507" s="68"/>
      <c r="N1507" s="364"/>
      <c r="O1507" s="364"/>
      <c r="P1507" s="216">
        <v>0</v>
      </c>
      <c r="Q1507" s="216">
        <v>3239.73</v>
      </c>
      <c r="R1507" s="68" t="s">
        <v>638</v>
      </c>
      <c r="S1507" s="366"/>
      <c r="T1507" s="278"/>
    </row>
    <row r="1508" spans="1:20" ht="63.75">
      <c r="A1508" s="192">
        <v>222</v>
      </c>
      <c r="B1508" s="68"/>
      <c r="C1508" s="214" t="s">
        <v>93</v>
      </c>
      <c r="D1508" s="215">
        <v>45015</v>
      </c>
      <c r="E1508" s="192" t="s">
        <v>3670</v>
      </c>
      <c r="F1508" s="192" t="s">
        <v>3</v>
      </c>
      <c r="G1508" s="192">
        <v>2103581</v>
      </c>
      <c r="H1508" s="68"/>
      <c r="I1508" s="198" t="s">
        <v>4984</v>
      </c>
      <c r="J1508" s="68"/>
      <c r="K1508" s="68"/>
      <c r="L1508" s="68"/>
      <c r="M1508" s="68"/>
      <c r="N1508" s="364"/>
      <c r="O1508" s="364"/>
      <c r="P1508" s="216">
        <v>0</v>
      </c>
      <c r="Q1508" s="216">
        <v>1405</v>
      </c>
      <c r="R1508" s="68" t="s">
        <v>638</v>
      </c>
      <c r="S1508" s="366"/>
      <c r="T1508" s="278"/>
    </row>
    <row r="1509" spans="1:20" ht="51">
      <c r="A1509" s="192">
        <v>16</v>
      </c>
      <c r="B1509" s="68"/>
      <c r="C1509" s="214" t="s">
        <v>40</v>
      </c>
      <c r="D1509" s="215">
        <v>45015</v>
      </c>
      <c r="E1509" s="192" t="s">
        <v>3671</v>
      </c>
      <c r="F1509" s="192" t="s">
        <v>3</v>
      </c>
      <c r="G1509" s="192">
        <v>2103583</v>
      </c>
      <c r="H1509" s="68"/>
      <c r="I1509" s="198" t="s">
        <v>4985</v>
      </c>
      <c r="J1509" s="68"/>
      <c r="K1509" s="68"/>
      <c r="L1509" s="68"/>
      <c r="M1509" s="68"/>
      <c r="N1509" s="364"/>
      <c r="O1509" s="364"/>
      <c r="P1509" s="216">
        <v>0</v>
      </c>
      <c r="Q1509" s="216">
        <v>317.8</v>
      </c>
      <c r="R1509" s="68" t="s">
        <v>638</v>
      </c>
      <c r="S1509" s="366"/>
      <c r="T1509" s="278"/>
    </row>
    <row r="1510" spans="1:20" ht="63.75">
      <c r="A1510" s="192">
        <v>46</v>
      </c>
      <c r="B1510" s="68"/>
      <c r="C1510" s="214" t="s">
        <v>1380</v>
      </c>
      <c r="D1510" s="215">
        <v>45015</v>
      </c>
      <c r="E1510" s="192" t="s">
        <v>3672</v>
      </c>
      <c r="F1510" s="192" t="s">
        <v>3</v>
      </c>
      <c r="G1510" s="192">
        <v>2103598</v>
      </c>
      <c r="H1510" s="68"/>
      <c r="I1510" s="198" t="s">
        <v>4986</v>
      </c>
      <c r="J1510" s="68"/>
      <c r="K1510" s="68"/>
      <c r="L1510" s="68"/>
      <c r="M1510" s="68"/>
      <c r="N1510" s="364"/>
      <c r="O1510" s="364"/>
      <c r="P1510" s="216">
        <v>0</v>
      </c>
      <c r="Q1510" s="216">
        <v>830</v>
      </c>
      <c r="R1510" s="68" t="s">
        <v>638</v>
      </c>
      <c r="S1510" s="366"/>
      <c r="T1510" s="278"/>
    </row>
    <row r="1511" spans="1:20" ht="51">
      <c r="A1511" s="192">
        <v>586</v>
      </c>
      <c r="B1511" s="68"/>
      <c r="C1511" s="214" t="s">
        <v>172</v>
      </c>
      <c r="D1511" s="215">
        <v>45015</v>
      </c>
      <c r="E1511" s="192" t="s">
        <v>3673</v>
      </c>
      <c r="F1511" s="192" t="s">
        <v>3</v>
      </c>
      <c r="G1511" s="192">
        <v>2103599</v>
      </c>
      <c r="H1511" s="68"/>
      <c r="I1511" s="198" t="s">
        <v>4987</v>
      </c>
      <c r="J1511" s="68"/>
      <c r="K1511" s="68"/>
      <c r="L1511" s="68"/>
      <c r="M1511" s="68"/>
      <c r="N1511" s="364"/>
      <c r="O1511" s="364"/>
      <c r="P1511" s="216">
        <v>0</v>
      </c>
      <c r="Q1511" s="216">
        <v>110</v>
      </c>
      <c r="R1511" s="68" t="s">
        <v>638</v>
      </c>
      <c r="S1511" s="366"/>
      <c r="T1511" s="278"/>
    </row>
    <row r="1512" spans="1:20" ht="51">
      <c r="A1512" s="192">
        <v>593</v>
      </c>
      <c r="B1512" s="68"/>
      <c r="C1512" s="214" t="s">
        <v>1288</v>
      </c>
      <c r="D1512" s="215">
        <v>45015</v>
      </c>
      <c r="E1512" s="192" t="s">
        <v>3674</v>
      </c>
      <c r="F1512" s="192" t="s">
        <v>3</v>
      </c>
      <c r="G1512" s="192">
        <v>2103600</v>
      </c>
      <c r="H1512" s="68"/>
      <c r="I1512" s="198" t="s">
        <v>4988</v>
      </c>
      <c r="J1512" s="68"/>
      <c r="K1512" s="68"/>
      <c r="L1512" s="68"/>
      <c r="M1512" s="68"/>
      <c r="N1512" s="364"/>
      <c r="O1512" s="364"/>
      <c r="P1512" s="216">
        <v>0</v>
      </c>
      <c r="Q1512" s="216">
        <v>55.3</v>
      </c>
      <c r="R1512" s="68" t="s">
        <v>638</v>
      </c>
      <c r="S1512" s="366"/>
      <c r="T1512" s="278"/>
    </row>
    <row r="1513" spans="1:20" ht="51">
      <c r="A1513" s="192">
        <v>223</v>
      </c>
      <c r="B1513" s="68"/>
      <c r="C1513" s="214" t="s">
        <v>94</v>
      </c>
      <c r="D1513" s="215">
        <v>45015</v>
      </c>
      <c r="E1513" s="192" t="s">
        <v>3675</v>
      </c>
      <c r="F1513" s="192" t="s">
        <v>3</v>
      </c>
      <c r="G1513" s="192">
        <v>2103613</v>
      </c>
      <c r="H1513" s="68"/>
      <c r="I1513" s="198" t="s">
        <v>4989</v>
      </c>
      <c r="J1513" s="68"/>
      <c r="K1513" s="68"/>
      <c r="L1513" s="68"/>
      <c r="M1513" s="68"/>
      <c r="N1513" s="364"/>
      <c r="O1513" s="364"/>
      <c r="P1513" s="216">
        <v>0</v>
      </c>
      <c r="Q1513" s="216">
        <v>465</v>
      </c>
      <c r="R1513" s="68" t="s">
        <v>638</v>
      </c>
      <c r="S1513" s="366"/>
      <c r="T1513" s="278"/>
    </row>
    <row r="1514" spans="1:20" ht="63.75">
      <c r="A1514" s="192">
        <v>15</v>
      </c>
      <c r="B1514" s="68"/>
      <c r="C1514" s="214" t="s">
        <v>39</v>
      </c>
      <c r="D1514" s="215">
        <v>45015</v>
      </c>
      <c r="E1514" s="192" t="s">
        <v>3676</v>
      </c>
      <c r="F1514" s="192" t="s">
        <v>3</v>
      </c>
      <c r="G1514" s="192">
        <v>2103615</v>
      </c>
      <c r="H1514" s="68"/>
      <c r="I1514" s="198" t="s">
        <v>4990</v>
      </c>
      <c r="J1514" s="68"/>
      <c r="K1514" s="68"/>
      <c r="L1514" s="68"/>
      <c r="M1514" s="68"/>
      <c r="N1514" s="364"/>
      <c r="O1514" s="364"/>
      <c r="P1514" s="216">
        <v>0</v>
      </c>
      <c r="Q1514" s="216">
        <v>3473.24</v>
      </c>
      <c r="R1514" s="68" t="s">
        <v>638</v>
      </c>
      <c r="S1514" s="366"/>
      <c r="T1514" s="278"/>
    </row>
    <row r="1515" spans="1:20" ht="51">
      <c r="A1515" s="192">
        <v>46</v>
      </c>
      <c r="B1515" s="68"/>
      <c r="C1515" s="214" t="s">
        <v>1380</v>
      </c>
      <c r="D1515" s="215">
        <v>45015</v>
      </c>
      <c r="E1515" s="192" t="s">
        <v>3677</v>
      </c>
      <c r="F1515" s="192" t="s">
        <v>3</v>
      </c>
      <c r="G1515" s="192">
        <v>2103621</v>
      </c>
      <c r="H1515" s="68"/>
      <c r="I1515" s="198" t="s">
        <v>4991</v>
      </c>
      <c r="J1515" s="68"/>
      <c r="K1515" s="68"/>
      <c r="L1515" s="68"/>
      <c r="M1515" s="68"/>
      <c r="N1515" s="364"/>
      <c r="O1515" s="364"/>
      <c r="P1515" s="216">
        <v>0</v>
      </c>
      <c r="Q1515" s="216">
        <v>126.8</v>
      </c>
      <c r="R1515" s="68" t="s">
        <v>638</v>
      </c>
      <c r="S1515" s="366"/>
      <c r="T1515" s="278"/>
    </row>
    <row r="1516" spans="1:20" ht="51">
      <c r="A1516" s="192">
        <v>266</v>
      </c>
      <c r="B1516" s="68"/>
      <c r="C1516" s="214" t="s">
        <v>1269</v>
      </c>
      <c r="D1516" s="215">
        <v>45015</v>
      </c>
      <c r="E1516" s="192" t="s">
        <v>3678</v>
      </c>
      <c r="F1516" s="192" t="s">
        <v>3</v>
      </c>
      <c r="G1516" s="192">
        <v>2103623</v>
      </c>
      <c r="H1516" s="68"/>
      <c r="I1516" s="198" t="s">
        <v>4992</v>
      </c>
      <c r="J1516" s="68"/>
      <c r="K1516" s="68"/>
      <c r="L1516" s="68"/>
      <c r="M1516" s="68"/>
      <c r="N1516" s="364"/>
      <c r="O1516" s="364"/>
      <c r="P1516" s="216">
        <v>0</v>
      </c>
      <c r="Q1516" s="216">
        <v>1972</v>
      </c>
      <c r="R1516" s="68" t="s">
        <v>638</v>
      </c>
      <c r="S1516" s="366"/>
      <c r="T1516" s="278"/>
    </row>
    <row r="1517" spans="1:20" ht="51">
      <c r="A1517" s="192">
        <v>266</v>
      </c>
      <c r="B1517" s="68"/>
      <c r="C1517" s="214" t="s">
        <v>1269</v>
      </c>
      <c r="D1517" s="215">
        <v>45015</v>
      </c>
      <c r="E1517" s="192" t="s">
        <v>3679</v>
      </c>
      <c r="F1517" s="192" t="s">
        <v>3</v>
      </c>
      <c r="G1517" s="192">
        <v>2103625</v>
      </c>
      <c r="H1517" s="68"/>
      <c r="I1517" s="198" t="s">
        <v>4993</v>
      </c>
      <c r="J1517" s="68"/>
      <c r="K1517" s="68"/>
      <c r="L1517" s="68"/>
      <c r="M1517" s="68"/>
      <c r="N1517" s="364"/>
      <c r="O1517" s="364"/>
      <c r="P1517" s="216">
        <v>0</v>
      </c>
      <c r="Q1517" s="216">
        <v>1972</v>
      </c>
      <c r="R1517" s="68" t="s">
        <v>638</v>
      </c>
      <c r="S1517" s="366"/>
      <c r="T1517" s="278"/>
    </row>
    <row r="1518" spans="1:20" ht="38.25">
      <c r="A1518" s="192">
        <v>15</v>
      </c>
      <c r="B1518" s="68"/>
      <c r="C1518" s="214" t="s">
        <v>39</v>
      </c>
      <c r="D1518" s="215">
        <v>45015</v>
      </c>
      <c r="E1518" s="192" t="s">
        <v>3680</v>
      </c>
      <c r="F1518" s="192" t="s">
        <v>3</v>
      </c>
      <c r="G1518" s="192">
        <v>2103627</v>
      </c>
      <c r="H1518" s="68"/>
      <c r="I1518" s="198" t="s">
        <v>4994</v>
      </c>
      <c r="J1518" s="68"/>
      <c r="K1518" s="68"/>
      <c r="L1518" s="68"/>
      <c r="M1518" s="68"/>
      <c r="N1518" s="364"/>
      <c r="O1518" s="364"/>
      <c r="P1518" s="216">
        <v>0</v>
      </c>
      <c r="Q1518" s="216">
        <v>50</v>
      </c>
      <c r="R1518" s="68" t="s">
        <v>638</v>
      </c>
      <c r="S1518" s="366"/>
      <c r="T1518" s="278"/>
    </row>
    <row r="1519" spans="1:20" ht="51">
      <c r="A1519" s="192">
        <v>15</v>
      </c>
      <c r="B1519" s="68"/>
      <c r="C1519" s="214" t="s">
        <v>39</v>
      </c>
      <c r="D1519" s="215">
        <v>45015</v>
      </c>
      <c r="E1519" s="192" t="s">
        <v>3681</v>
      </c>
      <c r="F1519" s="192" t="s">
        <v>3</v>
      </c>
      <c r="G1519" s="192">
        <v>2103629</v>
      </c>
      <c r="H1519" s="68"/>
      <c r="I1519" s="198" t="s">
        <v>4995</v>
      </c>
      <c r="J1519" s="68"/>
      <c r="K1519" s="68"/>
      <c r="L1519" s="68"/>
      <c r="M1519" s="68"/>
      <c r="N1519" s="364"/>
      <c r="O1519" s="364"/>
      <c r="P1519" s="216">
        <v>0</v>
      </c>
      <c r="Q1519" s="216">
        <v>298</v>
      </c>
      <c r="R1519" s="68" t="s">
        <v>638</v>
      </c>
      <c r="S1519" s="366"/>
      <c r="T1519" s="278"/>
    </row>
    <row r="1520" spans="1:20" ht="51">
      <c r="A1520" s="192">
        <v>15</v>
      </c>
      <c r="B1520" s="68"/>
      <c r="C1520" s="214" t="s">
        <v>39</v>
      </c>
      <c r="D1520" s="215">
        <v>45015</v>
      </c>
      <c r="E1520" s="192" t="s">
        <v>3682</v>
      </c>
      <c r="F1520" s="192" t="s">
        <v>3</v>
      </c>
      <c r="G1520" s="192">
        <v>2103631</v>
      </c>
      <c r="H1520" s="68"/>
      <c r="I1520" s="198" t="s">
        <v>4996</v>
      </c>
      <c r="J1520" s="68"/>
      <c r="K1520" s="68"/>
      <c r="L1520" s="68"/>
      <c r="M1520" s="68"/>
      <c r="N1520" s="364"/>
      <c r="O1520" s="364"/>
      <c r="P1520" s="216">
        <v>0</v>
      </c>
      <c r="Q1520" s="216">
        <v>298</v>
      </c>
      <c r="R1520" s="68" t="s">
        <v>638</v>
      </c>
      <c r="S1520" s="366"/>
      <c r="T1520" s="278"/>
    </row>
    <row r="1521" spans="1:20" ht="51">
      <c r="A1521" s="192">
        <v>15</v>
      </c>
      <c r="B1521" s="68"/>
      <c r="C1521" s="214" t="s">
        <v>39</v>
      </c>
      <c r="D1521" s="215">
        <v>45015</v>
      </c>
      <c r="E1521" s="192" t="s">
        <v>3683</v>
      </c>
      <c r="F1521" s="192" t="s">
        <v>3</v>
      </c>
      <c r="G1521" s="192">
        <v>2103633</v>
      </c>
      <c r="H1521" s="68"/>
      <c r="I1521" s="198" t="s">
        <v>4997</v>
      </c>
      <c r="J1521" s="68"/>
      <c r="K1521" s="68"/>
      <c r="L1521" s="68"/>
      <c r="M1521" s="68"/>
      <c r="N1521" s="364"/>
      <c r="O1521" s="364"/>
      <c r="P1521" s="216">
        <v>0</v>
      </c>
      <c r="Q1521" s="216">
        <v>298</v>
      </c>
      <c r="R1521" s="68" t="s">
        <v>638</v>
      </c>
      <c r="S1521" s="366"/>
      <c r="T1521" s="278"/>
    </row>
    <row r="1522" spans="1:20" ht="51">
      <c r="A1522" s="192">
        <v>15</v>
      </c>
      <c r="B1522" s="68"/>
      <c r="C1522" s="214" t="s">
        <v>39</v>
      </c>
      <c r="D1522" s="215">
        <v>45015</v>
      </c>
      <c r="E1522" s="192" t="s">
        <v>3684</v>
      </c>
      <c r="F1522" s="192" t="s">
        <v>3</v>
      </c>
      <c r="G1522" s="192">
        <v>2103634</v>
      </c>
      <c r="H1522" s="68"/>
      <c r="I1522" s="198" t="s">
        <v>4998</v>
      </c>
      <c r="J1522" s="68"/>
      <c r="K1522" s="68"/>
      <c r="L1522" s="68"/>
      <c r="M1522" s="68"/>
      <c r="N1522" s="364"/>
      <c r="O1522" s="364"/>
      <c r="P1522" s="216">
        <v>0</v>
      </c>
      <c r="Q1522" s="216">
        <v>298</v>
      </c>
      <c r="R1522" s="68" t="s">
        <v>638</v>
      </c>
      <c r="S1522" s="366"/>
      <c r="T1522" s="278"/>
    </row>
    <row r="1523" spans="1:20" ht="51">
      <c r="A1523" s="192" t="s">
        <v>541</v>
      </c>
      <c r="B1523" s="68"/>
      <c r="C1523" s="214" t="s">
        <v>590</v>
      </c>
      <c r="D1523" s="215">
        <v>45015</v>
      </c>
      <c r="E1523" s="192" t="s">
        <v>3685</v>
      </c>
      <c r="F1523" s="192" t="s">
        <v>3</v>
      </c>
      <c r="G1523" s="192">
        <v>2103635</v>
      </c>
      <c r="H1523" s="68"/>
      <c r="I1523" s="198" t="s">
        <v>4999</v>
      </c>
      <c r="J1523" s="68"/>
      <c r="K1523" s="68"/>
      <c r="L1523" s="68"/>
      <c r="M1523" s="68"/>
      <c r="N1523" s="364"/>
      <c r="O1523" s="364"/>
      <c r="P1523" s="216">
        <v>0</v>
      </c>
      <c r="Q1523" s="216">
        <v>204.28</v>
      </c>
      <c r="R1523" s="68" t="s">
        <v>638</v>
      </c>
      <c r="S1523" s="366"/>
      <c r="T1523" s="278"/>
    </row>
    <row r="1524" spans="1:20" ht="51">
      <c r="A1524" s="192">
        <v>650</v>
      </c>
      <c r="B1524" s="68"/>
      <c r="C1524" s="214" t="s">
        <v>175</v>
      </c>
      <c r="D1524" s="215">
        <v>45015</v>
      </c>
      <c r="E1524" s="192" t="s">
        <v>3686</v>
      </c>
      <c r="F1524" s="192" t="s">
        <v>3</v>
      </c>
      <c r="G1524" s="192">
        <v>2103636</v>
      </c>
      <c r="H1524" s="68"/>
      <c r="I1524" s="198" t="s">
        <v>5000</v>
      </c>
      <c r="J1524" s="68"/>
      <c r="K1524" s="68"/>
      <c r="L1524" s="68"/>
      <c r="M1524" s="68"/>
      <c r="N1524" s="364"/>
      <c r="O1524" s="364"/>
      <c r="P1524" s="216">
        <v>0</v>
      </c>
      <c r="Q1524" s="216">
        <v>120</v>
      </c>
      <c r="R1524" s="68" t="s">
        <v>638</v>
      </c>
      <c r="S1524" s="366"/>
      <c r="T1524" s="278"/>
    </row>
    <row r="1525" spans="1:20" ht="51">
      <c r="A1525" s="192">
        <v>15</v>
      </c>
      <c r="B1525" s="68"/>
      <c r="C1525" s="214" t="s">
        <v>39</v>
      </c>
      <c r="D1525" s="215">
        <v>45015</v>
      </c>
      <c r="E1525" s="192" t="s">
        <v>3687</v>
      </c>
      <c r="F1525" s="192" t="s">
        <v>3</v>
      </c>
      <c r="G1525" s="192">
        <v>2103637</v>
      </c>
      <c r="H1525" s="68"/>
      <c r="I1525" s="198" t="s">
        <v>5001</v>
      </c>
      <c r="J1525" s="68"/>
      <c r="K1525" s="68"/>
      <c r="L1525" s="68"/>
      <c r="M1525" s="68"/>
      <c r="N1525" s="364"/>
      <c r="O1525" s="364"/>
      <c r="P1525" s="216">
        <v>0</v>
      </c>
      <c r="Q1525" s="216">
        <v>298</v>
      </c>
      <c r="R1525" s="68" t="s">
        <v>638</v>
      </c>
      <c r="S1525" s="366"/>
      <c r="T1525" s="278"/>
    </row>
    <row r="1526" spans="1:20" ht="51">
      <c r="A1526" s="192">
        <v>15</v>
      </c>
      <c r="B1526" s="68"/>
      <c r="C1526" s="214" t="s">
        <v>39</v>
      </c>
      <c r="D1526" s="215">
        <v>45015</v>
      </c>
      <c r="E1526" s="192" t="s">
        <v>3688</v>
      </c>
      <c r="F1526" s="192" t="s">
        <v>3</v>
      </c>
      <c r="G1526" s="192">
        <v>2103638</v>
      </c>
      <c r="H1526" s="68"/>
      <c r="I1526" s="198" t="s">
        <v>5002</v>
      </c>
      <c r="J1526" s="68"/>
      <c r="K1526" s="68"/>
      <c r="L1526" s="68"/>
      <c r="M1526" s="68"/>
      <c r="N1526" s="364"/>
      <c r="O1526" s="364"/>
      <c r="P1526" s="216">
        <v>0</v>
      </c>
      <c r="Q1526" s="216">
        <v>298</v>
      </c>
      <c r="R1526" s="68" t="s">
        <v>638</v>
      </c>
      <c r="S1526" s="366"/>
      <c r="T1526" s="278"/>
    </row>
    <row r="1527" spans="1:20" ht="51">
      <c r="A1527" s="192" t="s">
        <v>541</v>
      </c>
      <c r="B1527" s="68"/>
      <c r="C1527" s="214" t="s">
        <v>590</v>
      </c>
      <c r="D1527" s="215">
        <v>45015</v>
      </c>
      <c r="E1527" s="192" t="s">
        <v>3689</v>
      </c>
      <c r="F1527" s="192" t="s">
        <v>3</v>
      </c>
      <c r="G1527" s="192">
        <v>2103639</v>
      </c>
      <c r="H1527" s="68"/>
      <c r="I1527" s="198" t="s">
        <v>4999</v>
      </c>
      <c r="J1527" s="68"/>
      <c r="K1527" s="68"/>
      <c r="L1527" s="68"/>
      <c r="M1527" s="68"/>
      <c r="N1527" s="364"/>
      <c r="O1527" s="364"/>
      <c r="P1527" s="216">
        <v>0</v>
      </c>
      <c r="Q1527" s="216">
        <v>187.85</v>
      </c>
      <c r="R1527" s="68" t="s">
        <v>638</v>
      </c>
      <c r="S1527" s="366"/>
      <c r="T1527" s="278"/>
    </row>
    <row r="1528" spans="1:20" ht="51">
      <c r="A1528" s="192">
        <v>15</v>
      </c>
      <c r="B1528" s="68"/>
      <c r="C1528" s="214" t="s">
        <v>39</v>
      </c>
      <c r="D1528" s="215">
        <v>45015</v>
      </c>
      <c r="E1528" s="192" t="s">
        <v>3690</v>
      </c>
      <c r="F1528" s="192" t="s">
        <v>3</v>
      </c>
      <c r="G1528" s="192">
        <v>2103641</v>
      </c>
      <c r="H1528" s="68"/>
      <c r="I1528" s="198" t="s">
        <v>5003</v>
      </c>
      <c r="J1528" s="68"/>
      <c r="K1528" s="68"/>
      <c r="L1528" s="68"/>
      <c r="M1528" s="68"/>
      <c r="N1528" s="364"/>
      <c r="O1528" s="364"/>
      <c r="P1528" s="216">
        <v>0</v>
      </c>
      <c r="Q1528" s="216">
        <v>298</v>
      </c>
      <c r="R1528" s="68" t="s">
        <v>638</v>
      </c>
      <c r="S1528" s="366"/>
      <c r="T1528" s="278"/>
    </row>
    <row r="1529" spans="1:20" ht="51">
      <c r="A1529" s="192">
        <v>15</v>
      </c>
      <c r="B1529" s="68"/>
      <c r="C1529" s="214" t="s">
        <v>39</v>
      </c>
      <c r="D1529" s="215">
        <v>45015</v>
      </c>
      <c r="E1529" s="192" t="s">
        <v>3691</v>
      </c>
      <c r="F1529" s="192" t="s">
        <v>3</v>
      </c>
      <c r="G1529" s="192">
        <v>2103642</v>
      </c>
      <c r="H1529" s="68"/>
      <c r="I1529" s="198" t="s">
        <v>5004</v>
      </c>
      <c r="J1529" s="68"/>
      <c r="K1529" s="68"/>
      <c r="L1529" s="68"/>
      <c r="M1529" s="68"/>
      <c r="N1529" s="364"/>
      <c r="O1529" s="364"/>
      <c r="P1529" s="216">
        <v>0</v>
      </c>
      <c r="Q1529" s="216">
        <v>298</v>
      </c>
      <c r="R1529" s="68" t="s">
        <v>638</v>
      </c>
      <c r="S1529" s="366"/>
      <c r="T1529" s="278"/>
    </row>
    <row r="1530" spans="1:20" ht="51">
      <c r="A1530" s="192">
        <v>15</v>
      </c>
      <c r="B1530" s="68"/>
      <c r="C1530" s="214" t="s">
        <v>39</v>
      </c>
      <c r="D1530" s="215">
        <v>45015</v>
      </c>
      <c r="E1530" s="192" t="s">
        <v>3692</v>
      </c>
      <c r="F1530" s="192" t="s">
        <v>3</v>
      </c>
      <c r="G1530" s="192">
        <v>2103643</v>
      </c>
      <c r="H1530" s="68"/>
      <c r="I1530" s="198" t="s">
        <v>5005</v>
      </c>
      <c r="J1530" s="68"/>
      <c r="K1530" s="68"/>
      <c r="L1530" s="68"/>
      <c r="M1530" s="68"/>
      <c r="N1530" s="364"/>
      <c r="O1530" s="364"/>
      <c r="P1530" s="216">
        <v>0</v>
      </c>
      <c r="Q1530" s="216">
        <v>298</v>
      </c>
      <c r="R1530" s="68" t="s">
        <v>638</v>
      </c>
      <c r="S1530" s="366"/>
      <c r="T1530" s="278"/>
    </row>
    <row r="1531" spans="1:20" ht="38.25">
      <c r="A1531" s="192">
        <v>46</v>
      </c>
      <c r="B1531" s="68"/>
      <c r="C1531" s="214" t="s">
        <v>1380</v>
      </c>
      <c r="D1531" s="215">
        <v>45015</v>
      </c>
      <c r="E1531" s="192" t="s">
        <v>3693</v>
      </c>
      <c r="F1531" s="192" t="s">
        <v>3</v>
      </c>
      <c r="G1531" s="192">
        <v>2103648</v>
      </c>
      <c r="H1531" s="68"/>
      <c r="I1531" s="198" t="s">
        <v>5006</v>
      </c>
      <c r="J1531" s="68"/>
      <c r="K1531" s="68"/>
      <c r="L1531" s="68"/>
      <c r="M1531" s="68"/>
      <c r="N1531" s="364"/>
      <c r="O1531" s="364"/>
      <c r="P1531" s="216">
        <v>0</v>
      </c>
      <c r="Q1531" s="216">
        <v>5233.8900000000003</v>
      </c>
      <c r="R1531" s="68" t="s">
        <v>638</v>
      </c>
      <c r="S1531" s="366"/>
      <c r="T1531" s="278"/>
    </row>
    <row r="1532" spans="1:20" ht="38.25">
      <c r="A1532" s="192">
        <v>213</v>
      </c>
      <c r="B1532" s="68"/>
      <c r="C1532" s="214" t="s">
        <v>91</v>
      </c>
      <c r="D1532" s="215">
        <v>45015</v>
      </c>
      <c r="E1532" s="192" t="s">
        <v>3694</v>
      </c>
      <c r="F1532" s="192" t="s">
        <v>3</v>
      </c>
      <c r="G1532" s="192">
        <v>2103661</v>
      </c>
      <c r="H1532" s="68"/>
      <c r="I1532" s="198" t="s">
        <v>5007</v>
      </c>
      <c r="J1532" s="68"/>
      <c r="K1532" s="68"/>
      <c r="L1532" s="68"/>
      <c r="M1532" s="68"/>
      <c r="N1532" s="364"/>
      <c r="O1532" s="364"/>
      <c r="P1532" s="216">
        <v>0</v>
      </c>
      <c r="Q1532" s="216">
        <v>1000</v>
      </c>
      <c r="R1532" s="68" t="s">
        <v>638</v>
      </c>
      <c r="S1532" s="366"/>
      <c r="T1532" s="278"/>
    </row>
    <row r="1533" spans="1:20" ht="63.75">
      <c r="A1533" s="192" t="s">
        <v>541</v>
      </c>
      <c r="B1533" s="68"/>
      <c r="C1533" s="214" t="s">
        <v>590</v>
      </c>
      <c r="D1533" s="215">
        <v>45015</v>
      </c>
      <c r="E1533" s="192" t="s">
        <v>3695</v>
      </c>
      <c r="F1533" s="192" t="s">
        <v>3</v>
      </c>
      <c r="G1533" s="192">
        <v>2103665</v>
      </c>
      <c r="H1533" s="68"/>
      <c r="I1533" s="198" t="s">
        <v>5008</v>
      </c>
      <c r="J1533" s="68"/>
      <c r="K1533" s="68"/>
      <c r="L1533" s="68"/>
      <c r="M1533" s="68"/>
      <c r="N1533" s="364"/>
      <c r="O1533" s="364"/>
      <c r="P1533" s="216">
        <v>0</v>
      </c>
      <c r="Q1533" s="216">
        <v>44000</v>
      </c>
      <c r="R1533" s="68" t="s">
        <v>638</v>
      </c>
      <c r="S1533" s="366"/>
      <c r="T1533" s="278"/>
    </row>
    <row r="1534" spans="1:20" ht="51">
      <c r="A1534" s="192">
        <v>86</v>
      </c>
      <c r="B1534" s="68"/>
      <c r="C1534" s="214" t="s">
        <v>50</v>
      </c>
      <c r="D1534" s="215">
        <v>45015</v>
      </c>
      <c r="E1534" s="192" t="s">
        <v>3696</v>
      </c>
      <c r="F1534" s="192" t="s">
        <v>3</v>
      </c>
      <c r="G1534" s="192">
        <v>2103684</v>
      </c>
      <c r="H1534" s="68"/>
      <c r="I1534" s="198" t="s">
        <v>5009</v>
      </c>
      <c r="J1534" s="68"/>
      <c r="K1534" s="68"/>
      <c r="L1534" s="68"/>
      <c r="M1534" s="68"/>
      <c r="N1534" s="364"/>
      <c r="O1534" s="364"/>
      <c r="P1534" s="216">
        <v>0</v>
      </c>
      <c r="Q1534" s="216">
        <v>600</v>
      </c>
      <c r="R1534" s="68" t="s">
        <v>638</v>
      </c>
      <c r="S1534" s="366"/>
      <c r="T1534" s="278"/>
    </row>
    <row r="1535" spans="1:20" ht="51">
      <c r="A1535" s="192">
        <v>290</v>
      </c>
      <c r="B1535" s="68"/>
      <c r="C1535" s="214" t="s">
        <v>118</v>
      </c>
      <c r="D1535" s="215">
        <v>45015</v>
      </c>
      <c r="E1535" s="192" t="s">
        <v>3697</v>
      </c>
      <c r="F1535" s="192" t="s">
        <v>3</v>
      </c>
      <c r="G1535" s="192">
        <v>2103688</v>
      </c>
      <c r="H1535" s="68"/>
      <c r="I1535" s="198" t="s">
        <v>5010</v>
      </c>
      <c r="J1535" s="68"/>
      <c r="K1535" s="68"/>
      <c r="L1535" s="68"/>
      <c r="M1535" s="68"/>
      <c r="N1535" s="364"/>
      <c r="O1535" s="364"/>
      <c r="P1535" s="216">
        <v>0</v>
      </c>
      <c r="Q1535" s="216">
        <v>185.5</v>
      </c>
      <c r="R1535" s="68" t="s">
        <v>638</v>
      </c>
      <c r="S1535" s="366"/>
      <c r="T1535" s="278"/>
    </row>
    <row r="1536" spans="1:20" ht="51">
      <c r="A1536" s="192">
        <v>290</v>
      </c>
      <c r="B1536" s="68"/>
      <c r="C1536" s="214" t="s">
        <v>118</v>
      </c>
      <c r="D1536" s="215">
        <v>45015</v>
      </c>
      <c r="E1536" s="192" t="s">
        <v>3698</v>
      </c>
      <c r="F1536" s="192" t="s">
        <v>3</v>
      </c>
      <c r="G1536" s="192">
        <v>2103689</v>
      </c>
      <c r="H1536" s="68"/>
      <c r="I1536" s="198" t="s">
        <v>5011</v>
      </c>
      <c r="J1536" s="68"/>
      <c r="K1536" s="68"/>
      <c r="L1536" s="68"/>
      <c r="M1536" s="68"/>
      <c r="N1536" s="364"/>
      <c r="O1536" s="364"/>
      <c r="P1536" s="216">
        <v>0</v>
      </c>
      <c r="Q1536" s="216">
        <v>185.5</v>
      </c>
      <c r="R1536" s="68" t="s">
        <v>638</v>
      </c>
      <c r="S1536" s="366"/>
      <c r="T1536" s="278"/>
    </row>
    <row r="1537" spans="1:20" ht="51">
      <c r="A1537" s="192">
        <v>290</v>
      </c>
      <c r="B1537" s="68"/>
      <c r="C1537" s="214" t="s">
        <v>118</v>
      </c>
      <c r="D1537" s="215">
        <v>45015</v>
      </c>
      <c r="E1537" s="192" t="s">
        <v>3699</v>
      </c>
      <c r="F1537" s="192" t="s">
        <v>3</v>
      </c>
      <c r="G1537" s="192">
        <v>2103692</v>
      </c>
      <c r="H1537" s="68"/>
      <c r="I1537" s="198" t="s">
        <v>5012</v>
      </c>
      <c r="J1537" s="68"/>
      <c r="K1537" s="68"/>
      <c r="L1537" s="68"/>
      <c r="M1537" s="68"/>
      <c r="N1537" s="364"/>
      <c r="O1537" s="364"/>
      <c r="P1537" s="216">
        <v>0</v>
      </c>
      <c r="Q1537" s="216">
        <v>185.5</v>
      </c>
      <c r="R1537" s="68" t="s">
        <v>638</v>
      </c>
      <c r="S1537" s="366"/>
      <c r="T1537" s="278"/>
    </row>
    <row r="1538" spans="1:20" ht="51">
      <c r="A1538" s="192">
        <v>203</v>
      </c>
      <c r="B1538" s="68"/>
      <c r="C1538" s="214" t="s">
        <v>86</v>
      </c>
      <c r="D1538" s="215">
        <v>45015</v>
      </c>
      <c r="E1538" s="192" t="s">
        <v>3700</v>
      </c>
      <c r="F1538" s="192" t="s">
        <v>3</v>
      </c>
      <c r="G1538" s="192">
        <v>2103693</v>
      </c>
      <c r="H1538" s="68"/>
      <c r="I1538" s="198" t="s">
        <v>5013</v>
      </c>
      <c r="J1538" s="68"/>
      <c r="K1538" s="68"/>
      <c r="L1538" s="68"/>
      <c r="M1538" s="68"/>
      <c r="N1538" s="364"/>
      <c r="O1538" s="364"/>
      <c r="P1538" s="216">
        <v>0</v>
      </c>
      <c r="Q1538" s="216">
        <v>74.2</v>
      </c>
      <c r="R1538" s="68" t="s">
        <v>638</v>
      </c>
      <c r="S1538" s="366"/>
      <c r="T1538" s="278"/>
    </row>
    <row r="1539" spans="1:20" ht="63.75">
      <c r="A1539" s="192">
        <v>344</v>
      </c>
      <c r="B1539" s="68"/>
      <c r="C1539" s="214" t="s">
        <v>139</v>
      </c>
      <c r="D1539" s="215">
        <v>45015</v>
      </c>
      <c r="E1539" s="192" t="s">
        <v>3701</v>
      </c>
      <c r="F1539" s="192" t="s">
        <v>3</v>
      </c>
      <c r="G1539" s="192">
        <v>2103696</v>
      </c>
      <c r="H1539" s="68"/>
      <c r="I1539" s="198" t="s">
        <v>5014</v>
      </c>
      <c r="J1539" s="68"/>
      <c r="K1539" s="68"/>
      <c r="L1539" s="68"/>
      <c r="M1539" s="68"/>
      <c r="N1539" s="364"/>
      <c r="O1539" s="364"/>
      <c r="P1539" s="216">
        <v>0</v>
      </c>
      <c r="Q1539" s="216">
        <v>2232.04</v>
      </c>
      <c r="R1539" s="68" t="s">
        <v>638</v>
      </c>
      <c r="S1539" s="366"/>
      <c r="T1539" s="278"/>
    </row>
    <row r="1540" spans="1:20" ht="51">
      <c r="A1540" s="192">
        <v>203</v>
      </c>
      <c r="B1540" s="68"/>
      <c r="C1540" s="214" t="s">
        <v>86</v>
      </c>
      <c r="D1540" s="215">
        <v>45015</v>
      </c>
      <c r="E1540" s="192" t="s">
        <v>3702</v>
      </c>
      <c r="F1540" s="192" t="s">
        <v>3</v>
      </c>
      <c r="G1540" s="192">
        <v>2103700</v>
      </c>
      <c r="H1540" s="68"/>
      <c r="I1540" s="198" t="s">
        <v>5015</v>
      </c>
      <c r="J1540" s="68"/>
      <c r="K1540" s="68"/>
      <c r="L1540" s="68"/>
      <c r="M1540" s="68"/>
      <c r="N1540" s="364"/>
      <c r="O1540" s="364"/>
      <c r="P1540" s="216">
        <v>0</v>
      </c>
      <c r="Q1540" s="216">
        <v>74.2</v>
      </c>
      <c r="R1540" s="68" t="s">
        <v>638</v>
      </c>
      <c r="S1540" s="366"/>
      <c r="T1540" s="278"/>
    </row>
    <row r="1541" spans="1:20" ht="38.25">
      <c r="A1541" s="192">
        <v>15</v>
      </c>
      <c r="B1541" s="68"/>
      <c r="C1541" s="214" t="s">
        <v>39</v>
      </c>
      <c r="D1541" s="215">
        <v>45015</v>
      </c>
      <c r="E1541" s="192" t="s">
        <v>3703</v>
      </c>
      <c r="F1541" s="192" t="s">
        <v>3</v>
      </c>
      <c r="G1541" s="192">
        <v>2103718</v>
      </c>
      <c r="H1541" s="68"/>
      <c r="I1541" s="198" t="s">
        <v>5016</v>
      </c>
      <c r="J1541" s="68"/>
      <c r="K1541" s="68"/>
      <c r="L1541" s="68"/>
      <c r="M1541" s="68"/>
      <c r="N1541" s="364"/>
      <c r="O1541" s="364"/>
      <c r="P1541" s="216">
        <v>0</v>
      </c>
      <c r="Q1541" s="216">
        <v>1000</v>
      </c>
      <c r="R1541" s="68" t="s">
        <v>638</v>
      </c>
      <c r="S1541" s="366"/>
      <c r="T1541" s="278"/>
    </row>
    <row r="1542" spans="1:20" ht="51">
      <c r="A1542" s="192">
        <v>46</v>
      </c>
      <c r="B1542" s="68"/>
      <c r="C1542" s="214" t="s">
        <v>1380</v>
      </c>
      <c r="D1542" s="215">
        <v>45015</v>
      </c>
      <c r="E1542" s="192" t="s">
        <v>3704</v>
      </c>
      <c r="F1542" s="192" t="s">
        <v>3</v>
      </c>
      <c r="G1542" s="192">
        <v>2103721</v>
      </c>
      <c r="H1542" s="68"/>
      <c r="I1542" s="198" t="s">
        <v>5017</v>
      </c>
      <c r="J1542" s="68"/>
      <c r="K1542" s="68"/>
      <c r="L1542" s="68"/>
      <c r="M1542" s="68"/>
      <c r="N1542" s="364"/>
      <c r="O1542" s="364"/>
      <c r="P1542" s="216">
        <v>0</v>
      </c>
      <c r="Q1542" s="216">
        <v>840</v>
      </c>
      <c r="R1542" s="68" t="s">
        <v>638</v>
      </c>
      <c r="S1542" s="366"/>
      <c r="T1542" s="278"/>
    </row>
    <row r="1543" spans="1:20" ht="51">
      <c r="A1543" s="192">
        <v>46</v>
      </c>
      <c r="B1543" s="68"/>
      <c r="C1543" s="214" t="s">
        <v>1380</v>
      </c>
      <c r="D1543" s="215">
        <v>45015</v>
      </c>
      <c r="E1543" s="192" t="s">
        <v>3705</v>
      </c>
      <c r="F1543" s="192" t="s">
        <v>3</v>
      </c>
      <c r="G1543" s="192">
        <v>2103726</v>
      </c>
      <c r="H1543" s="68"/>
      <c r="I1543" s="198" t="s">
        <v>5018</v>
      </c>
      <c r="J1543" s="68"/>
      <c r="K1543" s="68"/>
      <c r="L1543" s="68"/>
      <c r="M1543" s="68"/>
      <c r="N1543" s="364"/>
      <c r="O1543" s="364"/>
      <c r="P1543" s="216">
        <v>0</v>
      </c>
      <c r="Q1543" s="216">
        <v>840</v>
      </c>
      <c r="R1543" s="68" t="s">
        <v>638</v>
      </c>
      <c r="S1543" s="366"/>
      <c r="T1543" s="278"/>
    </row>
    <row r="1544" spans="1:20" ht="63.75">
      <c r="A1544" s="192" t="s">
        <v>541</v>
      </c>
      <c r="B1544" s="68"/>
      <c r="C1544" s="214" t="s">
        <v>590</v>
      </c>
      <c r="D1544" s="215">
        <v>45015</v>
      </c>
      <c r="E1544" s="192" t="s">
        <v>3706</v>
      </c>
      <c r="F1544" s="192" t="s">
        <v>3</v>
      </c>
      <c r="G1544" s="192">
        <v>2103730</v>
      </c>
      <c r="H1544" s="68"/>
      <c r="I1544" s="198" t="s">
        <v>5019</v>
      </c>
      <c r="J1544" s="68"/>
      <c r="K1544" s="68"/>
      <c r="L1544" s="68"/>
      <c r="M1544" s="68"/>
      <c r="N1544" s="364"/>
      <c r="O1544" s="364"/>
      <c r="P1544" s="216">
        <v>0</v>
      </c>
      <c r="Q1544" s="216">
        <v>1767.27</v>
      </c>
      <c r="R1544" s="68" t="s">
        <v>638</v>
      </c>
      <c r="S1544" s="366"/>
      <c r="T1544" s="278"/>
    </row>
    <row r="1545" spans="1:20" ht="51">
      <c r="A1545" s="192" t="s">
        <v>541</v>
      </c>
      <c r="B1545" s="68"/>
      <c r="C1545" s="214" t="s">
        <v>590</v>
      </c>
      <c r="D1545" s="215">
        <v>45015</v>
      </c>
      <c r="E1545" s="192" t="s">
        <v>3707</v>
      </c>
      <c r="F1545" s="192" t="s">
        <v>3</v>
      </c>
      <c r="G1545" s="192">
        <v>2103732</v>
      </c>
      <c r="H1545" s="68"/>
      <c r="I1545" s="198" t="s">
        <v>5020</v>
      </c>
      <c r="J1545" s="68"/>
      <c r="K1545" s="68"/>
      <c r="L1545" s="68"/>
      <c r="M1545" s="68"/>
      <c r="N1545" s="364"/>
      <c r="O1545" s="364"/>
      <c r="P1545" s="216">
        <v>0</v>
      </c>
      <c r="Q1545" s="216">
        <v>3784.91</v>
      </c>
      <c r="R1545" s="68" t="s">
        <v>638</v>
      </c>
      <c r="S1545" s="366"/>
      <c r="T1545" s="278"/>
    </row>
    <row r="1546" spans="1:20" ht="51">
      <c r="A1546" s="192" t="s">
        <v>541</v>
      </c>
      <c r="B1546" s="68"/>
      <c r="C1546" s="214" t="s">
        <v>590</v>
      </c>
      <c r="D1546" s="215">
        <v>45015</v>
      </c>
      <c r="E1546" s="192" t="s">
        <v>3708</v>
      </c>
      <c r="F1546" s="192" t="s">
        <v>3</v>
      </c>
      <c r="G1546" s="192">
        <v>2103734</v>
      </c>
      <c r="H1546" s="68"/>
      <c r="I1546" s="198" t="s">
        <v>5021</v>
      </c>
      <c r="J1546" s="68"/>
      <c r="K1546" s="68"/>
      <c r="L1546" s="68"/>
      <c r="M1546" s="68"/>
      <c r="N1546" s="364"/>
      <c r="O1546" s="364"/>
      <c r="P1546" s="216">
        <v>0</v>
      </c>
      <c r="Q1546" s="216">
        <v>461.7</v>
      </c>
      <c r="R1546" s="68" t="s">
        <v>638</v>
      </c>
      <c r="S1546" s="366"/>
      <c r="T1546" s="278"/>
    </row>
    <row r="1547" spans="1:20" ht="51">
      <c r="A1547" s="192">
        <v>591</v>
      </c>
      <c r="B1547" s="68"/>
      <c r="C1547" s="214" t="s">
        <v>674</v>
      </c>
      <c r="D1547" s="215">
        <v>45015</v>
      </c>
      <c r="E1547" s="192" t="s">
        <v>3709</v>
      </c>
      <c r="F1547" s="192" t="s">
        <v>3</v>
      </c>
      <c r="G1547" s="192">
        <v>2103590</v>
      </c>
      <c r="H1547" s="68"/>
      <c r="I1547" s="198" t="s">
        <v>5022</v>
      </c>
      <c r="J1547" s="68"/>
      <c r="K1547" s="68"/>
      <c r="L1547" s="68"/>
      <c r="M1547" s="68"/>
      <c r="N1547" s="364"/>
      <c r="O1547" s="364"/>
      <c r="P1547" s="216">
        <v>0</v>
      </c>
      <c r="Q1547" s="216">
        <v>400</v>
      </c>
      <c r="R1547" s="68" t="s">
        <v>638</v>
      </c>
      <c r="S1547" s="366"/>
      <c r="T1547" s="278"/>
    </row>
    <row r="1548" spans="1:20" ht="89.25">
      <c r="A1548" s="192">
        <v>587</v>
      </c>
      <c r="B1548" s="68"/>
      <c r="C1548" s="214" t="s">
        <v>673</v>
      </c>
      <c r="D1548" s="215">
        <v>45015</v>
      </c>
      <c r="E1548" s="192" t="s">
        <v>3710</v>
      </c>
      <c r="F1548" s="192" t="s">
        <v>3</v>
      </c>
      <c r="G1548" s="192">
        <v>2103617</v>
      </c>
      <c r="H1548" s="68"/>
      <c r="I1548" s="198" t="s">
        <v>5023</v>
      </c>
      <c r="J1548" s="68"/>
      <c r="K1548" s="68"/>
      <c r="L1548" s="68"/>
      <c r="M1548" s="68"/>
      <c r="N1548" s="364"/>
      <c r="O1548" s="364"/>
      <c r="P1548" s="216">
        <v>0</v>
      </c>
      <c r="Q1548" s="216">
        <v>525207.41</v>
      </c>
      <c r="R1548" s="68" t="s">
        <v>638</v>
      </c>
      <c r="S1548" s="366"/>
      <c r="T1548" s="278"/>
    </row>
    <row r="1549" spans="1:20" ht="51">
      <c r="A1549" s="192">
        <v>244</v>
      </c>
      <c r="B1549" s="68"/>
      <c r="C1549" s="214" t="s">
        <v>100</v>
      </c>
      <c r="D1549" s="215">
        <v>45015</v>
      </c>
      <c r="E1549" s="192" t="s">
        <v>3711</v>
      </c>
      <c r="F1549" s="192" t="s">
        <v>3</v>
      </c>
      <c r="G1549" s="192">
        <v>2103626</v>
      </c>
      <c r="H1549" s="68"/>
      <c r="I1549" s="198" t="s">
        <v>5024</v>
      </c>
      <c r="J1549" s="68"/>
      <c r="K1549" s="68"/>
      <c r="L1549" s="68"/>
      <c r="M1549" s="68"/>
      <c r="N1549" s="364"/>
      <c r="O1549" s="364"/>
      <c r="P1549" s="216">
        <v>0</v>
      </c>
      <c r="Q1549" s="216">
        <v>205494</v>
      </c>
      <c r="R1549" s="68" t="s">
        <v>638</v>
      </c>
      <c r="S1549" s="366"/>
      <c r="T1549" s="278"/>
    </row>
    <row r="1550" spans="1:20" ht="51">
      <c r="A1550" s="192">
        <v>15</v>
      </c>
      <c r="B1550" s="68"/>
      <c r="C1550" s="214" t="s">
        <v>39</v>
      </c>
      <c r="D1550" s="215">
        <v>45015</v>
      </c>
      <c r="E1550" s="192" t="s">
        <v>3712</v>
      </c>
      <c r="F1550" s="192" t="s">
        <v>3</v>
      </c>
      <c r="G1550" s="192">
        <v>2103632</v>
      </c>
      <c r="H1550" s="68"/>
      <c r="I1550" s="198" t="s">
        <v>5025</v>
      </c>
      <c r="J1550" s="68"/>
      <c r="K1550" s="68"/>
      <c r="L1550" s="68"/>
      <c r="M1550" s="68"/>
      <c r="N1550" s="364"/>
      <c r="O1550" s="364"/>
      <c r="P1550" s="216">
        <v>0</v>
      </c>
      <c r="Q1550" s="216">
        <v>1000</v>
      </c>
      <c r="R1550" s="68" t="s">
        <v>638</v>
      </c>
      <c r="S1550" s="366"/>
      <c r="T1550" s="278"/>
    </row>
    <row r="1551" spans="1:20" ht="51">
      <c r="A1551" s="192" t="s">
        <v>541</v>
      </c>
      <c r="B1551" s="68"/>
      <c r="C1551" s="214" t="s">
        <v>590</v>
      </c>
      <c r="D1551" s="215">
        <v>45015</v>
      </c>
      <c r="E1551" s="192" t="s">
        <v>3713</v>
      </c>
      <c r="F1551" s="192" t="s">
        <v>3</v>
      </c>
      <c r="G1551" s="192">
        <v>2103646</v>
      </c>
      <c r="H1551" s="68"/>
      <c r="I1551" s="198" t="s">
        <v>5026</v>
      </c>
      <c r="J1551" s="68"/>
      <c r="K1551" s="68"/>
      <c r="L1551" s="68"/>
      <c r="M1551" s="68"/>
      <c r="N1551" s="364"/>
      <c r="O1551" s="364"/>
      <c r="P1551" s="216">
        <v>0</v>
      </c>
      <c r="Q1551" s="216">
        <v>533.79</v>
      </c>
      <c r="R1551" s="68" t="s">
        <v>638</v>
      </c>
      <c r="S1551" s="366"/>
      <c r="T1551" s="278"/>
    </row>
    <row r="1552" spans="1:20" ht="51">
      <c r="A1552" s="192" t="s">
        <v>541</v>
      </c>
      <c r="B1552" s="68"/>
      <c r="C1552" s="214" t="s">
        <v>590</v>
      </c>
      <c r="D1552" s="215">
        <v>45015</v>
      </c>
      <c r="E1552" s="192" t="s">
        <v>3714</v>
      </c>
      <c r="F1552" s="192" t="s">
        <v>3</v>
      </c>
      <c r="G1552" s="192">
        <v>2103647</v>
      </c>
      <c r="H1552" s="68"/>
      <c r="I1552" s="198" t="s">
        <v>5027</v>
      </c>
      <c r="J1552" s="68"/>
      <c r="K1552" s="68"/>
      <c r="L1552" s="68"/>
      <c r="M1552" s="68"/>
      <c r="N1552" s="364"/>
      <c r="O1552" s="364"/>
      <c r="P1552" s="216">
        <v>0</v>
      </c>
      <c r="Q1552" s="216">
        <v>1036.95</v>
      </c>
      <c r="R1552" s="68" t="s">
        <v>638</v>
      </c>
      <c r="S1552" s="366"/>
      <c r="T1552" s="278"/>
    </row>
    <row r="1553" spans="1:20" ht="51">
      <c r="A1553" s="192">
        <v>650</v>
      </c>
      <c r="B1553" s="68"/>
      <c r="C1553" s="214" t="s">
        <v>175</v>
      </c>
      <c r="D1553" s="215">
        <v>45015</v>
      </c>
      <c r="E1553" s="192" t="s">
        <v>3715</v>
      </c>
      <c r="F1553" s="192" t="s">
        <v>3</v>
      </c>
      <c r="G1553" s="192">
        <v>2103737</v>
      </c>
      <c r="H1553" s="68"/>
      <c r="I1553" s="198" t="s">
        <v>5028</v>
      </c>
      <c r="J1553" s="68"/>
      <c r="K1553" s="68"/>
      <c r="L1553" s="68"/>
      <c r="M1553" s="68"/>
      <c r="N1553" s="364"/>
      <c r="O1553" s="364"/>
      <c r="P1553" s="216">
        <v>0</v>
      </c>
      <c r="Q1553" s="216">
        <v>14.6</v>
      </c>
      <c r="R1553" s="68" t="s">
        <v>638</v>
      </c>
      <c r="S1553" s="366"/>
      <c r="T1553" s="278"/>
    </row>
    <row r="1554" spans="1:20" ht="51">
      <c r="A1554" s="192">
        <v>132</v>
      </c>
      <c r="B1554" s="68"/>
      <c r="C1554" s="214" t="s">
        <v>59</v>
      </c>
      <c r="D1554" s="215">
        <v>45016</v>
      </c>
      <c r="E1554" s="192" t="s">
        <v>3716</v>
      </c>
      <c r="F1554" s="192" t="s">
        <v>3</v>
      </c>
      <c r="G1554" s="192">
        <v>2103877</v>
      </c>
      <c r="H1554" s="68"/>
      <c r="I1554" s="198" t="s">
        <v>5029</v>
      </c>
      <c r="J1554" s="68"/>
      <c r="K1554" s="68"/>
      <c r="L1554" s="68"/>
      <c r="M1554" s="68"/>
      <c r="N1554" s="364"/>
      <c r="O1554" s="364"/>
      <c r="P1554" s="216">
        <v>0</v>
      </c>
      <c r="Q1554" s="216">
        <v>553</v>
      </c>
      <c r="R1554" s="68" t="s">
        <v>638</v>
      </c>
      <c r="S1554" s="366"/>
      <c r="T1554" s="278"/>
    </row>
    <row r="1555" spans="1:20" ht="51">
      <c r="A1555" s="192">
        <v>683</v>
      </c>
      <c r="B1555" s="68"/>
      <c r="C1555" s="214" t="s">
        <v>1251</v>
      </c>
      <c r="D1555" s="215">
        <v>45016</v>
      </c>
      <c r="E1555" s="192" t="s">
        <v>3717</v>
      </c>
      <c r="F1555" s="192" t="s">
        <v>3</v>
      </c>
      <c r="G1555" s="192">
        <v>2103885</v>
      </c>
      <c r="H1555" s="68"/>
      <c r="I1555" s="198" t="s">
        <v>5030</v>
      </c>
      <c r="J1555" s="68"/>
      <c r="K1555" s="68"/>
      <c r="L1555" s="68"/>
      <c r="M1555" s="68"/>
      <c r="N1555" s="364"/>
      <c r="O1555" s="364"/>
      <c r="P1555" s="216">
        <v>0</v>
      </c>
      <c r="Q1555" s="216">
        <v>259.01</v>
      </c>
      <c r="R1555" s="68" t="s">
        <v>638</v>
      </c>
      <c r="S1555" s="366"/>
      <c r="T1555" s="278"/>
    </row>
    <row r="1556" spans="1:20" ht="63.75">
      <c r="A1556" s="192">
        <v>586</v>
      </c>
      <c r="B1556" s="68"/>
      <c r="C1556" s="214" t="s">
        <v>172</v>
      </c>
      <c r="D1556" s="215">
        <v>45016</v>
      </c>
      <c r="E1556" s="192" t="s">
        <v>3718</v>
      </c>
      <c r="F1556" s="192" t="s">
        <v>3</v>
      </c>
      <c r="G1556" s="192">
        <v>2103904</v>
      </c>
      <c r="H1556" s="68"/>
      <c r="I1556" s="198" t="s">
        <v>5031</v>
      </c>
      <c r="J1556" s="68"/>
      <c r="K1556" s="68"/>
      <c r="L1556" s="68"/>
      <c r="M1556" s="68"/>
      <c r="N1556" s="364"/>
      <c r="O1556" s="364"/>
      <c r="P1556" s="216">
        <v>0</v>
      </c>
      <c r="Q1556" s="216">
        <v>3000</v>
      </c>
      <c r="R1556" s="68" t="s">
        <v>638</v>
      </c>
      <c r="S1556" s="366"/>
      <c r="T1556" s="278"/>
    </row>
    <row r="1557" spans="1:20" ht="38.25">
      <c r="A1557" s="192">
        <v>46</v>
      </c>
      <c r="B1557" s="68"/>
      <c r="C1557" s="214" t="s">
        <v>1380</v>
      </c>
      <c r="D1557" s="215">
        <v>45016</v>
      </c>
      <c r="E1557" s="192" t="s">
        <v>3719</v>
      </c>
      <c r="F1557" s="192" t="s">
        <v>3</v>
      </c>
      <c r="G1557" s="192">
        <v>2103915</v>
      </c>
      <c r="H1557" s="68"/>
      <c r="I1557" s="198" t="s">
        <v>5032</v>
      </c>
      <c r="J1557" s="68"/>
      <c r="K1557" s="68"/>
      <c r="L1557" s="68"/>
      <c r="M1557" s="68"/>
      <c r="N1557" s="364"/>
      <c r="O1557" s="364"/>
      <c r="P1557" s="216">
        <v>0</v>
      </c>
      <c r="Q1557" s="216">
        <v>2226</v>
      </c>
      <c r="R1557" s="68" t="s">
        <v>638</v>
      </c>
      <c r="S1557" s="366"/>
      <c r="T1557" s="278"/>
    </row>
    <row r="1558" spans="1:20" ht="51">
      <c r="A1558" s="192">
        <v>212</v>
      </c>
      <c r="B1558" s="68"/>
      <c r="C1558" s="214" t="s">
        <v>90</v>
      </c>
      <c r="D1558" s="215">
        <v>45016</v>
      </c>
      <c r="E1558" s="192" t="s">
        <v>3720</v>
      </c>
      <c r="F1558" s="192" t="s">
        <v>3</v>
      </c>
      <c r="G1558" s="192">
        <v>2103916</v>
      </c>
      <c r="H1558" s="68"/>
      <c r="I1558" s="198" t="s">
        <v>5033</v>
      </c>
      <c r="J1558" s="68"/>
      <c r="K1558" s="68"/>
      <c r="L1558" s="68"/>
      <c r="M1558" s="68"/>
      <c r="N1558" s="364"/>
      <c r="O1558" s="364"/>
      <c r="P1558" s="216">
        <v>0</v>
      </c>
      <c r="Q1558" s="216">
        <v>60</v>
      </c>
      <c r="R1558" s="68" t="s">
        <v>638</v>
      </c>
      <c r="S1558" s="366"/>
      <c r="T1558" s="278"/>
    </row>
    <row r="1559" spans="1:20" ht="51">
      <c r="A1559" s="192">
        <v>213</v>
      </c>
      <c r="B1559" s="68"/>
      <c r="C1559" s="214" t="s">
        <v>91</v>
      </c>
      <c r="D1559" s="215">
        <v>45016</v>
      </c>
      <c r="E1559" s="192" t="s">
        <v>3721</v>
      </c>
      <c r="F1559" s="192" t="s">
        <v>3</v>
      </c>
      <c r="G1559" s="192">
        <v>2103917</v>
      </c>
      <c r="H1559" s="68"/>
      <c r="I1559" s="198" t="s">
        <v>5034</v>
      </c>
      <c r="J1559" s="68"/>
      <c r="K1559" s="68"/>
      <c r="L1559" s="68"/>
      <c r="M1559" s="68"/>
      <c r="N1559" s="364"/>
      <c r="O1559" s="364"/>
      <c r="P1559" s="216">
        <v>0</v>
      </c>
      <c r="Q1559" s="216">
        <v>241.4</v>
      </c>
      <c r="R1559" s="68" t="s">
        <v>638</v>
      </c>
      <c r="S1559" s="366"/>
      <c r="T1559" s="278"/>
    </row>
    <row r="1560" spans="1:20" ht="38.25">
      <c r="A1560" s="192">
        <v>213</v>
      </c>
      <c r="B1560" s="68"/>
      <c r="C1560" s="214" t="s">
        <v>91</v>
      </c>
      <c r="D1560" s="215">
        <v>45016</v>
      </c>
      <c r="E1560" s="192" t="s">
        <v>3722</v>
      </c>
      <c r="F1560" s="192" t="s">
        <v>3</v>
      </c>
      <c r="G1560" s="192">
        <v>2103918</v>
      </c>
      <c r="H1560" s="68"/>
      <c r="I1560" s="198" t="s">
        <v>5035</v>
      </c>
      <c r="J1560" s="68"/>
      <c r="K1560" s="68"/>
      <c r="L1560" s="68"/>
      <c r="M1560" s="68"/>
      <c r="N1560" s="364"/>
      <c r="O1560" s="364"/>
      <c r="P1560" s="216">
        <v>0</v>
      </c>
      <c r="Q1560" s="216">
        <v>3</v>
      </c>
      <c r="R1560" s="68" t="s">
        <v>638</v>
      </c>
      <c r="S1560" s="366"/>
      <c r="T1560" s="278"/>
    </row>
    <row r="1561" spans="1:20" ht="51">
      <c r="A1561" s="192">
        <v>46</v>
      </c>
      <c r="B1561" s="68"/>
      <c r="C1561" s="214" t="s">
        <v>1380</v>
      </c>
      <c r="D1561" s="215">
        <v>45016</v>
      </c>
      <c r="E1561" s="192" t="s">
        <v>3723</v>
      </c>
      <c r="F1561" s="192" t="s">
        <v>3</v>
      </c>
      <c r="G1561" s="192">
        <v>2103922</v>
      </c>
      <c r="H1561" s="68"/>
      <c r="I1561" s="198" t="s">
        <v>5036</v>
      </c>
      <c r="J1561" s="68"/>
      <c r="K1561" s="68"/>
      <c r="L1561" s="68"/>
      <c r="M1561" s="68"/>
      <c r="N1561" s="364"/>
      <c r="O1561" s="364"/>
      <c r="P1561" s="216">
        <v>0</v>
      </c>
      <c r="Q1561" s="216">
        <v>4349.05</v>
      </c>
      <c r="R1561" s="68" t="s">
        <v>638</v>
      </c>
      <c r="S1561" s="366"/>
      <c r="T1561" s="278"/>
    </row>
    <row r="1562" spans="1:20" ht="51">
      <c r="A1562" s="192">
        <v>46</v>
      </c>
      <c r="B1562" s="68"/>
      <c r="C1562" s="214" t="s">
        <v>1380</v>
      </c>
      <c r="D1562" s="215">
        <v>45016</v>
      </c>
      <c r="E1562" s="192" t="s">
        <v>3724</v>
      </c>
      <c r="F1562" s="192" t="s">
        <v>3</v>
      </c>
      <c r="G1562" s="192">
        <v>2103944</v>
      </c>
      <c r="H1562" s="68"/>
      <c r="I1562" s="198" t="s">
        <v>5037</v>
      </c>
      <c r="J1562" s="68"/>
      <c r="K1562" s="68"/>
      <c r="L1562" s="68"/>
      <c r="M1562" s="68"/>
      <c r="N1562" s="364"/>
      <c r="O1562" s="364"/>
      <c r="P1562" s="216">
        <v>0</v>
      </c>
      <c r="Q1562" s="216">
        <v>108.6</v>
      </c>
      <c r="R1562" s="68" t="s">
        <v>638</v>
      </c>
      <c r="S1562" s="366"/>
      <c r="T1562" s="278"/>
    </row>
    <row r="1563" spans="1:20" ht="51">
      <c r="A1563" s="192">
        <v>86</v>
      </c>
      <c r="B1563" s="68"/>
      <c r="C1563" s="214" t="s">
        <v>50</v>
      </c>
      <c r="D1563" s="215">
        <v>45016</v>
      </c>
      <c r="E1563" s="192" t="s">
        <v>3725</v>
      </c>
      <c r="F1563" s="192" t="s">
        <v>3</v>
      </c>
      <c r="G1563" s="192">
        <v>2103954</v>
      </c>
      <c r="H1563" s="68"/>
      <c r="I1563" s="198" t="s">
        <v>5038</v>
      </c>
      <c r="J1563" s="68"/>
      <c r="K1563" s="68"/>
      <c r="L1563" s="68"/>
      <c r="M1563" s="68"/>
      <c r="N1563" s="364"/>
      <c r="O1563" s="364"/>
      <c r="P1563" s="216">
        <v>0</v>
      </c>
      <c r="Q1563" s="216">
        <v>7330</v>
      </c>
      <c r="R1563" s="68" t="s">
        <v>638</v>
      </c>
      <c r="S1563" s="366"/>
      <c r="T1563" s="278"/>
    </row>
    <row r="1564" spans="1:20" ht="51">
      <c r="A1564" s="192">
        <v>526</v>
      </c>
      <c r="B1564" s="68"/>
      <c r="C1564" s="214" t="s">
        <v>1267</v>
      </c>
      <c r="D1564" s="215">
        <v>45016</v>
      </c>
      <c r="E1564" s="192" t="s">
        <v>3726</v>
      </c>
      <c r="F1564" s="192" t="s">
        <v>3</v>
      </c>
      <c r="G1564" s="192">
        <v>2103977</v>
      </c>
      <c r="H1564" s="68"/>
      <c r="I1564" s="198" t="s">
        <v>5039</v>
      </c>
      <c r="J1564" s="68"/>
      <c r="K1564" s="68"/>
      <c r="L1564" s="68"/>
      <c r="M1564" s="68"/>
      <c r="N1564" s="364"/>
      <c r="O1564" s="364"/>
      <c r="P1564" s="216">
        <v>0</v>
      </c>
      <c r="Q1564" s="216">
        <v>55</v>
      </c>
      <c r="R1564" s="68" t="s">
        <v>638</v>
      </c>
      <c r="S1564" s="366"/>
      <c r="T1564" s="278"/>
    </row>
    <row r="1565" spans="1:20" ht="51">
      <c r="A1565" s="192">
        <v>373</v>
      </c>
      <c r="B1565" s="68"/>
      <c r="C1565" s="214" t="s">
        <v>607</v>
      </c>
      <c r="D1565" s="215">
        <v>45016</v>
      </c>
      <c r="E1565" s="192" t="s">
        <v>3727</v>
      </c>
      <c r="F1565" s="192" t="s">
        <v>3</v>
      </c>
      <c r="G1565" s="192">
        <v>2103994</v>
      </c>
      <c r="H1565" s="68"/>
      <c r="I1565" s="198" t="s">
        <v>5040</v>
      </c>
      <c r="J1565" s="68"/>
      <c r="K1565" s="68"/>
      <c r="L1565" s="68"/>
      <c r="M1565" s="68"/>
      <c r="N1565" s="364"/>
      <c r="O1565" s="364"/>
      <c r="P1565" s="216">
        <v>0</v>
      </c>
      <c r="Q1565" s="216">
        <v>851</v>
      </c>
      <c r="R1565" s="68" t="s">
        <v>638</v>
      </c>
      <c r="S1565" s="366"/>
      <c r="T1565" s="278"/>
    </row>
    <row r="1566" spans="1:20" ht="51">
      <c r="A1566" s="192">
        <v>526</v>
      </c>
      <c r="B1566" s="68"/>
      <c r="C1566" s="214" t="s">
        <v>1267</v>
      </c>
      <c r="D1566" s="215">
        <v>45016</v>
      </c>
      <c r="E1566" s="192" t="s">
        <v>3728</v>
      </c>
      <c r="F1566" s="192" t="s">
        <v>3</v>
      </c>
      <c r="G1566" s="192">
        <v>2103998</v>
      </c>
      <c r="H1566" s="68"/>
      <c r="I1566" s="198" t="s">
        <v>5041</v>
      </c>
      <c r="J1566" s="68"/>
      <c r="K1566" s="68"/>
      <c r="L1566" s="68"/>
      <c r="M1566" s="68"/>
      <c r="N1566" s="364"/>
      <c r="O1566" s="364"/>
      <c r="P1566" s="216">
        <v>0</v>
      </c>
      <c r="Q1566" s="216">
        <v>175</v>
      </c>
      <c r="R1566" s="68" t="s">
        <v>638</v>
      </c>
      <c r="S1566" s="366"/>
      <c r="T1566" s="278"/>
    </row>
    <row r="1567" spans="1:20" ht="51">
      <c r="A1567" s="192">
        <v>526</v>
      </c>
      <c r="B1567" s="68"/>
      <c r="C1567" s="214" t="s">
        <v>1267</v>
      </c>
      <c r="D1567" s="215">
        <v>45016</v>
      </c>
      <c r="E1567" s="192" t="s">
        <v>3729</v>
      </c>
      <c r="F1567" s="192" t="s">
        <v>3</v>
      </c>
      <c r="G1567" s="192">
        <v>2103999</v>
      </c>
      <c r="H1567" s="68"/>
      <c r="I1567" s="198" t="s">
        <v>5042</v>
      </c>
      <c r="J1567" s="68"/>
      <c r="K1567" s="68"/>
      <c r="L1567" s="68"/>
      <c r="M1567" s="68"/>
      <c r="N1567" s="364"/>
      <c r="O1567" s="364"/>
      <c r="P1567" s="216">
        <v>0</v>
      </c>
      <c r="Q1567" s="216">
        <v>1788.11</v>
      </c>
      <c r="R1567" s="68" t="s">
        <v>638</v>
      </c>
      <c r="S1567" s="366"/>
      <c r="T1567" s="278"/>
    </row>
    <row r="1568" spans="1:20" ht="51">
      <c r="A1568" s="192" t="s">
        <v>541</v>
      </c>
      <c r="B1568" s="68"/>
      <c r="C1568" s="214" t="s">
        <v>590</v>
      </c>
      <c r="D1568" s="215">
        <v>45016</v>
      </c>
      <c r="E1568" s="192" t="s">
        <v>3730</v>
      </c>
      <c r="F1568" s="192" t="s">
        <v>3</v>
      </c>
      <c r="G1568" s="192">
        <v>2104013</v>
      </c>
      <c r="H1568" s="68"/>
      <c r="I1568" s="198" t="s">
        <v>5043</v>
      </c>
      <c r="J1568" s="68"/>
      <c r="K1568" s="68"/>
      <c r="L1568" s="68"/>
      <c r="M1568" s="68"/>
      <c r="N1568" s="364"/>
      <c r="O1568" s="364"/>
      <c r="P1568" s="216">
        <v>0</v>
      </c>
      <c r="Q1568" s="216">
        <v>1200</v>
      </c>
      <c r="R1568" s="68" t="s">
        <v>638</v>
      </c>
      <c r="S1568" s="366"/>
      <c r="T1568" s="278"/>
    </row>
    <row r="1569" spans="1:20" ht="63.75">
      <c r="A1569" s="192">
        <v>81</v>
      </c>
      <c r="B1569" s="68"/>
      <c r="C1569" s="214" t="s">
        <v>49</v>
      </c>
      <c r="D1569" s="215">
        <v>45016</v>
      </c>
      <c r="E1569" s="192" t="s">
        <v>3731</v>
      </c>
      <c r="F1569" s="192" t="s">
        <v>3</v>
      </c>
      <c r="G1569" s="192">
        <v>2104014</v>
      </c>
      <c r="H1569" s="68"/>
      <c r="I1569" s="198" t="s">
        <v>5044</v>
      </c>
      <c r="J1569" s="68"/>
      <c r="K1569" s="68"/>
      <c r="L1569" s="68"/>
      <c r="M1569" s="68"/>
      <c r="N1569" s="364"/>
      <c r="O1569" s="364"/>
      <c r="P1569" s="216">
        <v>0</v>
      </c>
      <c r="Q1569" s="216">
        <v>1360</v>
      </c>
      <c r="R1569" s="68" t="s">
        <v>638</v>
      </c>
      <c r="S1569" s="366"/>
      <c r="T1569" s="278"/>
    </row>
    <row r="1570" spans="1:20" ht="51">
      <c r="A1570" s="192">
        <v>46</v>
      </c>
      <c r="B1570" s="68"/>
      <c r="C1570" s="214" t="s">
        <v>1380</v>
      </c>
      <c r="D1570" s="215">
        <v>45016</v>
      </c>
      <c r="E1570" s="192" t="s">
        <v>3732</v>
      </c>
      <c r="F1570" s="192" t="s">
        <v>3</v>
      </c>
      <c r="G1570" s="192">
        <v>2104016</v>
      </c>
      <c r="H1570" s="68"/>
      <c r="I1570" s="198" t="s">
        <v>5045</v>
      </c>
      <c r="J1570" s="68"/>
      <c r="K1570" s="68"/>
      <c r="L1570" s="68"/>
      <c r="M1570" s="68"/>
      <c r="N1570" s="364"/>
      <c r="O1570" s="364"/>
      <c r="P1570" s="216">
        <v>0</v>
      </c>
      <c r="Q1570" s="216">
        <v>20000</v>
      </c>
      <c r="R1570" s="68" t="s">
        <v>638</v>
      </c>
      <c r="S1570" s="366"/>
      <c r="T1570" s="278"/>
    </row>
    <row r="1571" spans="1:20" ht="51">
      <c r="A1571" s="192">
        <v>41</v>
      </c>
      <c r="B1571" s="68"/>
      <c r="C1571" s="214" t="s">
        <v>44</v>
      </c>
      <c r="D1571" s="215">
        <v>45016</v>
      </c>
      <c r="E1571" s="192" t="s">
        <v>3733</v>
      </c>
      <c r="F1571" s="192" t="s">
        <v>3</v>
      </c>
      <c r="G1571" s="192">
        <v>2104018</v>
      </c>
      <c r="H1571" s="68"/>
      <c r="I1571" s="198" t="s">
        <v>5046</v>
      </c>
      <c r="J1571" s="68"/>
      <c r="K1571" s="68"/>
      <c r="L1571" s="68"/>
      <c r="M1571" s="68"/>
      <c r="N1571" s="364"/>
      <c r="O1571" s="364"/>
      <c r="P1571" s="216">
        <v>0</v>
      </c>
      <c r="Q1571" s="216">
        <v>630</v>
      </c>
      <c r="R1571" s="68" t="s">
        <v>638</v>
      </c>
      <c r="S1571" s="366"/>
      <c r="T1571" s="278"/>
    </row>
    <row r="1572" spans="1:20" ht="51">
      <c r="A1572" s="192">
        <v>234</v>
      </c>
      <c r="B1572" s="68"/>
      <c r="C1572" s="214" t="s">
        <v>615</v>
      </c>
      <c r="D1572" s="215">
        <v>45016</v>
      </c>
      <c r="E1572" s="192" t="s">
        <v>3734</v>
      </c>
      <c r="F1572" s="192" t="s">
        <v>3</v>
      </c>
      <c r="G1572" s="192">
        <v>2104021</v>
      </c>
      <c r="H1572" s="68"/>
      <c r="I1572" s="198" t="s">
        <v>5047</v>
      </c>
      <c r="J1572" s="68"/>
      <c r="K1572" s="68"/>
      <c r="L1572" s="68"/>
      <c r="M1572" s="68"/>
      <c r="N1572" s="364"/>
      <c r="O1572" s="364"/>
      <c r="P1572" s="216">
        <v>0</v>
      </c>
      <c r="Q1572" s="216">
        <v>2069.85</v>
      </c>
      <c r="R1572" s="68" t="s">
        <v>638</v>
      </c>
      <c r="S1572" s="366"/>
      <c r="T1572" s="278"/>
    </row>
    <row r="1573" spans="1:20" ht="51">
      <c r="A1573" s="192">
        <v>222</v>
      </c>
      <c r="B1573" s="68"/>
      <c r="C1573" s="214" t="s">
        <v>93</v>
      </c>
      <c r="D1573" s="215">
        <v>45016</v>
      </c>
      <c r="E1573" s="192" t="s">
        <v>3735</v>
      </c>
      <c r="F1573" s="192" t="s">
        <v>3</v>
      </c>
      <c r="G1573" s="192">
        <v>2104022</v>
      </c>
      <c r="H1573" s="68"/>
      <c r="I1573" s="198" t="s">
        <v>5048</v>
      </c>
      <c r="J1573" s="68"/>
      <c r="K1573" s="68"/>
      <c r="L1573" s="68"/>
      <c r="M1573" s="68"/>
      <c r="N1573" s="364"/>
      <c r="O1573" s="364"/>
      <c r="P1573" s="216">
        <v>0</v>
      </c>
      <c r="Q1573" s="216">
        <v>57</v>
      </c>
      <c r="R1573" s="68" t="s">
        <v>638</v>
      </c>
      <c r="S1573" s="366"/>
      <c r="T1573" s="278"/>
    </row>
    <row r="1574" spans="1:20" ht="51">
      <c r="A1574" s="192">
        <v>234</v>
      </c>
      <c r="B1574" s="68"/>
      <c r="C1574" s="214" t="s">
        <v>615</v>
      </c>
      <c r="D1574" s="215">
        <v>45016</v>
      </c>
      <c r="E1574" s="192" t="s">
        <v>3736</v>
      </c>
      <c r="F1574" s="192" t="s">
        <v>3</v>
      </c>
      <c r="G1574" s="192">
        <v>2104023</v>
      </c>
      <c r="H1574" s="68"/>
      <c r="I1574" s="198" t="s">
        <v>5049</v>
      </c>
      <c r="J1574" s="68"/>
      <c r="K1574" s="68"/>
      <c r="L1574" s="68"/>
      <c r="M1574" s="68"/>
      <c r="N1574" s="364"/>
      <c r="O1574" s="364"/>
      <c r="P1574" s="216">
        <v>0</v>
      </c>
      <c r="Q1574" s="216">
        <v>84</v>
      </c>
      <c r="R1574" s="68" t="s">
        <v>638</v>
      </c>
      <c r="S1574" s="366"/>
      <c r="T1574" s="278"/>
    </row>
    <row r="1575" spans="1:20" ht="51">
      <c r="A1575" s="192">
        <v>203</v>
      </c>
      <c r="B1575" s="68"/>
      <c r="C1575" s="214" t="s">
        <v>86</v>
      </c>
      <c r="D1575" s="215">
        <v>45016</v>
      </c>
      <c r="E1575" s="192" t="s">
        <v>3737</v>
      </c>
      <c r="F1575" s="192" t="s">
        <v>3</v>
      </c>
      <c r="G1575" s="192">
        <v>2104027</v>
      </c>
      <c r="H1575" s="68"/>
      <c r="I1575" s="198" t="s">
        <v>5050</v>
      </c>
      <c r="J1575" s="68"/>
      <c r="K1575" s="68"/>
      <c r="L1575" s="68"/>
      <c r="M1575" s="68"/>
      <c r="N1575" s="364"/>
      <c r="O1575" s="364"/>
      <c r="P1575" s="216">
        <v>0</v>
      </c>
      <c r="Q1575" s="216">
        <v>207.76</v>
      </c>
      <c r="R1575" s="68" t="s">
        <v>638</v>
      </c>
      <c r="S1575" s="366"/>
      <c r="T1575" s="278"/>
    </row>
    <row r="1576" spans="1:20" ht="51">
      <c r="A1576" s="192">
        <v>373</v>
      </c>
      <c r="B1576" s="68"/>
      <c r="C1576" s="214" t="s">
        <v>607</v>
      </c>
      <c r="D1576" s="215">
        <v>45016</v>
      </c>
      <c r="E1576" s="192" t="s">
        <v>3738</v>
      </c>
      <c r="F1576" s="192" t="s">
        <v>3</v>
      </c>
      <c r="G1576" s="192">
        <v>2104031</v>
      </c>
      <c r="H1576" s="68"/>
      <c r="I1576" s="198" t="s">
        <v>5051</v>
      </c>
      <c r="J1576" s="68"/>
      <c r="K1576" s="68"/>
      <c r="L1576" s="68"/>
      <c r="M1576" s="68"/>
      <c r="N1576" s="364"/>
      <c r="O1576" s="364"/>
      <c r="P1576" s="216">
        <v>0</v>
      </c>
      <c r="Q1576" s="216">
        <v>0.01</v>
      </c>
      <c r="R1576" s="68" t="s">
        <v>638</v>
      </c>
      <c r="S1576" s="366"/>
      <c r="T1576" s="278"/>
    </row>
    <row r="1577" spans="1:20" ht="63.75">
      <c r="A1577" s="192">
        <v>132</v>
      </c>
      <c r="B1577" s="68"/>
      <c r="C1577" s="214" t="s">
        <v>59</v>
      </c>
      <c r="D1577" s="215">
        <v>45016</v>
      </c>
      <c r="E1577" s="192" t="s">
        <v>3739</v>
      </c>
      <c r="F1577" s="192" t="s">
        <v>3</v>
      </c>
      <c r="G1577" s="192">
        <v>2104041</v>
      </c>
      <c r="H1577" s="68"/>
      <c r="I1577" s="198" t="s">
        <v>5052</v>
      </c>
      <c r="J1577" s="68"/>
      <c r="K1577" s="68"/>
      <c r="L1577" s="68"/>
      <c r="M1577" s="68"/>
      <c r="N1577" s="364"/>
      <c r="O1577" s="364"/>
      <c r="P1577" s="216">
        <v>0</v>
      </c>
      <c r="Q1577" s="216">
        <v>29742.66</v>
      </c>
      <c r="R1577" s="68" t="s">
        <v>638</v>
      </c>
      <c r="S1577" s="366"/>
      <c r="T1577" s="278"/>
    </row>
    <row r="1578" spans="1:20" ht="51">
      <c r="A1578" s="192">
        <v>203</v>
      </c>
      <c r="B1578" s="68"/>
      <c r="C1578" s="214" t="s">
        <v>86</v>
      </c>
      <c r="D1578" s="215">
        <v>45016</v>
      </c>
      <c r="E1578" s="192" t="s">
        <v>3740</v>
      </c>
      <c r="F1578" s="192" t="s">
        <v>3</v>
      </c>
      <c r="G1578" s="192">
        <v>2104032</v>
      </c>
      <c r="H1578" s="68"/>
      <c r="I1578" s="198" t="s">
        <v>5053</v>
      </c>
      <c r="J1578" s="68"/>
      <c r="K1578" s="68"/>
      <c r="L1578" s="68"/>
      <c r="M1578" s="68"/>
      <c r="N1578" s="364"/>
      <c r="O1578" s="364"/>
      <c r="P1578" s="216">
        <v>0</v>
      </c>
      <c r="Q1578" s="216">
        <v>207.76</v>
      </c>
      <c r="R1578" s="68" t="s">
        <v>638</v>
      </c>
      <c r="S1578" s="366"/>
      <c r="T1578" s="278"/>
    </row>
    <row r="1579" spans="1:20" ht="51">
      <c r="A1579" s="192">
        <v>373</v>
      </c>
      <c r="B1579" s="68"/>
      <c r="C1579" s="214" t="s">
        <v>607</v>
      </c>
      <c r="D1579" s="215">
        <v>45016</v>
      </c>
      <c r="E1579" s="192" t="s">
        <v>3741</v>
      </c>
      <c r="F1579" s="192" t="s">
        <v>3</v>
      </c>
      <c r="G1579" s="192">
        <v>2104033</v>
      </c>
      <c r="H1579" s="68"/>
      <c r="I1579" s="198" t="s">
        <v>5054</v>
      </c>
      <c r="J1579" s="68"/>
      <c r="K1579" s="68"/>
      <c r="L1579" s="68"/>
      <c r="M1579" s="68"/>
      <c r="N1579" s="364"/>
      <c r="O1579" s="364"/>
      <c r="P1579" s="216">
        <v>0</v>
      </c>
      <c r="Q1579" s="216">
        <v>0.02</v>
      </c>
      <c r="R1579" s="68" t="s">
        <v>638</v>
      </c>
      <c r="S1579" s="366"/>
      <c r="T1579" s="278"/>
    </row>
    <row r="1580" spans="1:20" ht="63.75">
      <c r="A1580" s="192">
        <v>373</v>
      </c>
      <c r="B1580" s="68"/>
      <c r="C1580" s="214" t="s">
        <v>607</v>
      </c>
      <c r="D1580" s="215">
        <v>45016</v>
      </c>
      <c r="E1580" s="192" t="s">
        <v>3742</v>
      </c>
      <c r="F1580" s="192" t="s">
        <v>3</v>
      </c>
      <c r="G1580" s="192">
        <v>2104034</v>
      </c>
      <c r="H1580" s="68"/>
      <c r="I1580" s="198" t="s">
        <v>5055</v>
      </c>
      <c r="J1580" s="68"/>
      <c r="K1580" s="68"/>
      <c r="L1580" s="68"/>
      <c r="M1580" s="68"/>
      <c r="N1580" s="364"/>
      <c r="O1580" s="364"/>
      <c r="P1580" s="216">
        <v>0</v>
      </c>
      <c r="Q1580" s="216">
        <v>51.17</v>
      </c>
      <c r="R1580" s="68" t="s">
        <v>638</v>
      </c>
      <c r="S1580" s="366"/>
      <c r="T1580" s="278"/>
    </row>
    <row r="1581" spans="1:20" ht="38.25">
      <c r="A1581" s="192">
        <v>15</v>
      </c>
      <c r="B1581" s="68"/>
      <c r="C1581" s="214" t="s">
        <v>39</v>
      </c>
      <c r="D1581" s="215">
        <v>45016</v>
      </c>
      <c r="E1581" s="192" t="s">
        <v>3743</v>
      </c>
      <c r="F1581" s="192" t="s">
        <v>3</v>
      </c>
      <c r="G1581" s="192">
        <v>2104042</v>
      </c>
      <c r="H1581" s="68"/>
      <c r="I1581" s="198" t="s">
        <v>5056</v>
      </c>
      <c r="J1581" s="68"/>
      <c r="K1581" s="68"/>
      <c r="L1581" s="68"/>
      <c r="M1581" s="68"/>
      <c r="N1581" s="364"/>
      <c r="O1581" s="364"/>
      <c r="P1581" s="216">
        <v>0</v>
      </c>
      <c r="Q1581" s="216">
        <v>2000</v>
      </c>
      <c r="R1581" s="68" t="s">
        <v>638</v>
      </c>
      <c r="S1581" s="366"/>
      <c r="T1581" s="278"/>
    </row>
    <row r="1582" spans="1:20" ht="51">
      <c r="A1582" s="192">
        <v>203</v>
      </c>
      <c r="B1582" s="68"/>
      <c r="C1582" s="214" t="s">
        <v>86</v>
      </c>
      <c r="D1582" s="215">
        <v>45016</v>
      </c>
      <c r="E1582" s="192" t="s">
        <v>3744</v>
      </c>
      <c r="F1582" s="192" t="s">
        <v>3</v>
      </c>
      <c r="G1582" s="192">
        <v>2104068</v>
      </c>
      <c r="H1582" s="68"/>
      <c r="I1582" s="198" t="s">
        <v>5057</v>
      </c>
      <c r="J1582" s="68"/>
      <c r="K1582" s="68"/>
      <c r="L1582" s="68"/>
      <c r="M1582" s="68"/>
      <c r="N1582" s="364"/>
      <c r="O1582" s="364"/>
      <c r="P1582" s="216">
        <v>0</v>
      </c>
      <c r="Q1582" s="216">
        <v>207.76</v>
      </c>
      <c r="R1582" s="68" t="s">
        <v>638</v>
      </c>
      <c r="S1582" s="366"/>
      <c r="T1582" s="278"/>
    </row>
    <row r="1583" spans="1:20" ht="51">
      <c r="A1583" s="192">
        <v>16</v>
      </c>
      <c r="B1583" s="68"/>
      <c r="C1583" s="214" t="s">
        <v>40</v>
      </c>
      <c r="D1583" s="215">
        <v>45016</v>
      </c>
      <c r="E1583" s="192" t="s">
        <v>3745</v>
      </c>
      <c r="F1583" s="192" t="s">
        <v>3</v>
      </c>
      <c r="G1583" s="192">
        <v>2104066</v>
      </c>
      <c r="H1583" s="68"/>
      <c r="I1583" s="198" t="s">
        <v>5058</v>
      </c>
      <c r="J1583" s="68"/>
      <c r="K1583" s="68"/>
      <c r="L1583" s="68"/>
      <c r="M1583" s="68"/>
      <c r="N1583" s="364"/>
      <c r="O1583" s="364"/>
      <c r="P1583" s="216">
        <v>0</v>
      </c>
      <c r="Q1583" s="216">
        <v>6400</v>
      </c>
      <c r="R1583" s="68" t="s">
        <v>638</v>
      </c>
      <c r="S1583" s="366"/>
      <c r="T1583" s="278"/>
    </row>
    <row r="1584" spans="1:20" ht="51">
      <c r="A1584" s="192">
        <v>222</v>
      </c>
      <c r="B1584" s="68"/>
      <c r="C1584" s="214" t="s">
        <v>93</v>
      </c>
      <c r="D1584" s="215">
        <v>45016</v>
      </c>
      <c r="E1584" s="192" t="s">
        <v>3746</v>
      </c>
      <c r="F1584" s="192" t="s">
        <v>3</v>
      </c>
      <c r="G1584" s="192">
        <v>2104069</v>
      </c>
      <c r="H1584" s="68"/>
      <c r="I1584" s="198" t="s">
        <v>5059</v>
      </c>
      <c r="J1584" s="68"/>
      <c r="K1584" s="68"/>
      <c r="L1584" s="68"/>
      <c r="M1584" s="68"/>
      <c r="N1584" s="364"/>
      <c r="O1584" s="364"/>
      <c r="P1584" s="216">
        <v>0</v>
      </c>
      <c r="Q1584" s="216">
        <v>15.6</v>
      </c>
      <c r="R1584" s="68" t="s">
        <v>638</v>
      </c>
      <c r="S1584" s="366"/>
      <c r="T1584" s="278"/>
    </row>
    <row r="1585" spans="1:20" ht="51">
      <c r="A1585" s="192">
        <v>203</v>
      </c>
      <c r="B1585" s="68"/>
      <c r="C1585" s="214" t="s">
        <v>86</v>
      </c>
      <c r="D1585" s="215">
        <v>45016</v>
      </c>
      <c r="E1585" s="192" t="s">
        <v>3747</v>
      </c>
      <c r="F1585" s="192" t="s">
        <v>3</v>
      </c>
      <c r="G1585" s="192">
        <v>2104070</v>
      </c>
      <c r="H1585" s="68"/>
      <c r="I1585" s="198" t="s">
        <v>5060</v>
      </c>
      <c r="J1585" s="68"/>
      <c r="K1585" s="68"/>
      <c r="L1585" s="68"/>
      <c r="M1585" s="68"/>
      <c r="N1585" s="364"/>
      <c r="O1585" s="364"/>
      <c r="P1585" s="216">
        <v>0</v>
      </c>
      <c r="Q1585" s="216">
        <v>207.76</v>
      </c>
      <c r="R1585" s="68" t="s">
        <v>638</v>
      </c>
      <c r="S1585" s="366"/>
      <c r="T1585" s="278"/>
    </row>
    <row r="1586" spans="1:20" ht="51">
      <c r="A1586" s="192">
        <v>203</v>
      </c>
      <c r="B1586" s="68"/>
      <c r="C1586" s="214" t="s">
        <v>86</v>
      </c>
      <c r="D1586" s="215">
        <v>45016</v>
      </c>
      <c r="E1586" s="192" t="s">
        <v>3748</v>
      </c>
      <c r="F1586" s="192" t="s">
        <v>3</v>
      </c>
      <c r="G1586" s="192">
        <v>2104071</v>
      </c>
      <c r="H1586" s="68"/>
      <c r="I1586" s="198" t="s">
        <v>5061</v>
      </c>
      <c r="J1586" s="68"/>
      <c r="K1586" s="68"/>
      <c r="L1586" s="68"/>
      <c r="M1586" s="68"/>
      <c r="N1586" s="364"/>
      <c r="O1586" s="364"/>
      <c r="P1586" s="216">
        <v>0</v>
      </c>
      <c r="Q1586" s="216">
        <v>207.76</v>
      </c>
      <c r="R1586" s="68" t="s">
        <v>638</v>
      </c>
      <c r="S1586" s="366"/>
      <c r="T1586" s="278"/>
    </row>
    <row r="1587" spans="1:20" ht="63.75">
      <c r="A1587" s="192">
        <v>86</v>
      </c>
      <c r="B1587" s="68"/>
      <c r="C1587" s="214" t="s">
        <v>50</v>
      </c>
      <c r="D1587" s="215">
        <v>45016</v>
      </c>
      <c r="E1587" s="192" t="s">
        <v>3749</v>
      </c>
      <c r="F1587" s="192" t="s">
        <v>3</v>
      </c>
      <c r="G1587" s="192">
        <v>2103893</v>
      </c>
      <c r="H1587" s="68"/>
      <c r="I1587" s="198" t="s">
        <v>5062</v>
      </c>
      <c r="J1587" s="68"/>
      <c r="K1587" s="68"/>
      <c r="L1587" s="68"/>
      <c r="M1587" s="68"/>
      <c r="N1587" s="364"/>
      <c r="O1587" s="364"/>
      <c r="P1587" s="216">
        <v>0</v>
      </c>
      <c r="Q1587" s="216">
        <v>104730</v>
      </c>
      <c r="R1587" s="68" t="s">
        <v>638</v>
      </c>
      <c r="S1587" s="366"/>
      <c r="T1587" s="278"/>
    </row>
    <row r="1588" spans="1:20" ht="63.75">
      <c r="A1588" s="192">
        <v>41</v>
      </c>
      <c r="B1588" s="68"/>
      <c r="C1588" s="214" t="s">
        <v>44</v>
      </c>
      <c r="D1588" s="215">
        <v>45016</v>
      </c>
      <c r="E1588" s="192" t="s">
        <v>3750</v>
      </c>
      <c r="F1588" s="192" t="s">
        <v>3</v>
      </c>
      <c r="G1588" s="192">
        <v>2103898</v>
      </c>
      <c r="H1588" s="68"/>
      <c r="I1588" s="198" t="s">
        <v>5063</v>
      </c>
      <c r="J1588" s="68"/>
      <c r="K1588" s="68"/>
      <c r="L1588" s="68"/>
      <c r="M1588" s="68"/>
      <c r="N1588" s="364"/>
      <c r="O1588" s="364"/>
      <c r="P1588" s="216">
        <v>0</v>
      </c>
      <c r="Q1588" s="216">
        <v>453490</v>
      </c>
      <c r="R1588" s="68" t="s">
        <v>638</v>
      </c>
      <c r="S1588" s="366"/>
      <c r="T1588" s="278"/>
    </row>
    <row r="1589" spans="1:20" ht="63.75">
      <c r="A1589" s="192">
        <v>41</v>
      </c>
      <c r="B1589" s="68"/>
      <c r="C1589" s="214" t="s">
        <v>44</v>
      </c>
      <c r="D1589" s="215">
        <v>45016</v>
      </c>
      <c r="E1589" s="192" t="s">
        <v>3751</v>
      </c>
      <c r="F1589" s="192" t="s">
        <v>3</v>
      </c>
      <c r="G1589" s="192">
        <v>2103901</v>
      </c>
      <c r="H1589" s="68"/>
      <c r="I1589" s="198" t="s">
        <v>5064</v>
      </c>
      <c r="J1589" s="68"/>
      <c r="K1589" s="68"/>
      <c r="L1589" s="68"/>
      <c r="M1589" s="68"/>
      <c r="N1589" s="364"/>
      <c r="O1589" s="364"/>
      <c r="P1589" s="216">
        <v>0</v>
      </c>
      <c r="Q1589" s="216">
        <v>13750</v>
      </c>
      <c r="R1589" s="68" t="s">
        <v>638</v>
      </c>
      <c r="S1589" s="366"/>
      <c r="T1589" s="278"/>
    </row>
    <row r="1590" spans="1:20" ht="63.75">
      <c r="A1590" s="192">
        <v>41</v>
      </c>
      <c r="B1590" s="68"/>
      <c r="C1590" s="214" t="s">
        <v>44</v>
      </c>
      <c r="D1590" s="215">
        <v>45016</v>
      </c>
      <c r="E1590" s="192" t="s">
        <v>3752</v>
      </c>
      <c r="F1590" s="192" t="s">
        <v>3</v>
      </c>
      <c r="G1590" s="192">
        <v>2103908</v>
      </c>
      <c r="H1590" s="68"/>
      <c r="I1590" s="198" t="s">
        <v>5065</v>
      </c>
      <c r="J1590" s="68"/>
      <c r="K1590" s="68"/>
      <c r="L1590" s="68"/>
      <c r="M1590" s="68"/>
      <c r="N1590" s="364"/>
      <c r="O1590" s="364"/>
      <c r="P1590" s="216">
        <v>0</v>
      </c>
      <c r="Q1590" s="216">
        <v>60</v>
      </c>
      <c r="R1590" s="68" t="s">
        <v>638</v>
      </c>
      <c r="S1590" s="366"/>
      <c r="T1590" s="278"/>
    </row>
    <row r="1591" spans="1:20" ht="63.75">
      <c r="A1591" s="192">
        <v>132</v>
      </c>
      <c r="B1591" s="68"/>
      <c r="C1591" s="214" t="s">
        <v>59</v>
      </c>
      <c r="D1591" s="215">
        <v>45016</v>
      </c>
      <c r="E1591" s="192" t="s">
        <v>3753</v>
      </c>
      <c r="F1591" s="192" t="s">
        <v>3</v>
      </c>
      <c r="G1591" s="192">
        <v>2103919</v>
      </c>
      <c r="H1591" s="68"/>
      <c r="I1591" s="198" t="s">
        <v>5066</v>
      </c>
      <c r="J1591" s="68"/>
      <c r="K1591" s="68"/>
      <c r="L1591" s="68"/>
      <c r="M1591" s="68"/>
      <c r="N1591" s="364"/>
      <c r="O1591" s="364"/>
      <c r="P1591" s="216">
        <v>0</v>
      </c>
      <c r="Q1591" s="216">
        <v>371</v>
      </c>
      <c r="R1591" s="68" t="s">
        <v>638</v>
      </c>
      <c r="S1591" s="366"/>
      <c r="T1591" s="278"/>
    </row>
    <row r="1592" spans="1:20" ht="63.75">
      <c r="A1592" s="192">
        <v>576</v>
      </c>
      <c r="B1592" s="68"/>
      <c r="C1592" s="214" t="s">
        <v>1247</v>
      </c>
      <c r="D1592" s="215">
        <v>45016</v>
      </c>
      <c r="E1592" s="192" t="s">
        <v>3754</v>
      </c>
      <c r="F1592" s="192" t="s">
        <v>3</v>
      </c>
      <c r="G1592" s="192">
        <v>2103921</v>
      </c>
      <c r="H1592" s="68"/>
      <c r="I1592" s="198" t="s">
        <v>5067</v>
      </c>
      <c r="J1592" s="68"/>
      <c r="K1592" s="68"/>
      <c r="L1592" s="68"/>
      <c r="M1592" s="68"/>
      <c r="N1592" s="364"/>
      <c r="O1592" s="364"/>
      <c r="P1592" s="216">
        <v>0</v>
      </c>
      <c r="Q1592" s="216">
        <v>259.7</v>
      </c>
      <c r="R1592" s="68" t="s">
        <v>638</v>
      </c>
      <c r="S1592" s="366"/>
      <c r="T1592" s="278"/>
    </row>
    <row r="1593" spans="1:20" ht="51">
      <c r="A1593" s="192">
        <v>81</v>
      </c>
      <c r="B1593" s="68"/>
      <c r="C1593" s="214" t="s">
        <v>49</v>
      </c>
      <c r="D1593" s="215">
        <v>45016</v>
      </c>
      <c r="E1593" s="192" t="s">
        <v>3755</v>
      </c>
      <c r="F1593" s="192" t="s">
        <v>3</v>
      </c>
      <c r="G1593" s="192">
        <v>2103924</v>
      </c>
      <c r="H1593" s="68"/>
      <c r="I1593" s="198" t="s">
        <v>5068</v>
      </c>
      <c r="J1593" s="68"/>
      <c r="K1593" s="68"/>
      <c r="L1593" s="68"/>
      <c r="M1593" s="68"/>
      <c r="N1593" s="364"/>
      <c r="O1593" s="364"/>
      <c r="P1593" s="216">
        <v>0</v>
      </c>
      <c r="Q1593" s="216">
        <v>108634.83</v>
      </c>
      <c r="R1593" s="68" t="s">
        <v>638</v>
      </c>
      <c r="S1593" s="366"/>
      <c r="T1593" s="278"/>
    </row>
    <row r="1594" spans="1:20" ht="63.75">
      <c r="A1594" s="192">
        <v>132</v>
      </c>
      <c r="B1594" s="68"/>
      <c r="C1594" s="214" t="s">
        <v>59</v>
      </c>
      <c r="D1594" s="215">
        <v>45016</v>
      </c>
      <c r="E1594" s="192" t="s">
        <v>3756</v>
      </c>
      <c r="F1594" s="192" t="s">
        <v>3</v>
      </c>
      <c r="G1594" s="192">
        <v>2103925</v>
      </c>
      <c r="H1594" s="68"/>
      <c r="I1594" s="198" t="s">
        <v>5069</v>
      </c>
      <c r="J1594" s="68"/>
      <c r="K1594" s="68"/>
      <c r="L1594" s="68"/>
      <c r="M1594" s="68"/>
      <c r="N1594" s="364"/>
      <c r="O1594" s="364"/>
      <c r="P1594" s="216">
        <v>0</v>
      </c>
      <c r="Q1594" s="216">
        <v>371</v>
      </c>
      <c r="R1594" s="68" t="s">
        <v>638</v>
      </c>
      <c r="S1594" s="366"/>
      <c r="T1594" s="278"/>
    </row>
    <row r="1595" spans="1:20" ht="63.75">
      <c r="A1595" s="192">
        <v>132</v>
      </c>
      <c r="B1595" s="68"/>
      <c r="C1595" s="214" t="s">
        <v>59</v>
      </c>
      <c r="D1595" s="215">
        <v>45016</v>
      </c>
      <c r="E1595" s="192" t="s">
        <v>3757</v>
      </c>
      <c r="F1595" s="192" t="s">
        <v>3</v>
      </c>
      <c r="G1595" s="192">
        <v>2103934</v>
      </c>
      <c r="H1595" s="68"/>
      <c r="I1595" s="198" t="s">
        <v>5070</v>
      </c>
      <c r="J1595" s="68"/>
      <c r="K1595" s="68"/>
      <c r="L1595" s="68"/>
      <c r="M1595" s="68"/>
      <c r="N1595" s="364"/>
      <c r="O1595" s="364"/>
      <c r="P1595" s="216">
        <v>0</v>
      </c>
      <c r="Q1595" s="216">
        <v>222</v>
      </c>
      <c r="R1595" s="68" t="s">
        <v>638</v>
      </c>
      <c r="S1595" s="366"/>
      <c r="T1595" s="278"/>
    </row>
    <row r="1596" spans="1:20" ht="51">
      <c r="A1596" s="192" t="s">
        <v>541</v>
      </c>
      <c r="B1596" s="68"/>
      <c r="C1596" s="214" t="s">
        <v>590</v>
      </c>
      <c r="D1596" s="215">
        <v>45016</v>
      </c>
      <c r="E1596" s="192" t="s">
        <v>3758</v>
      </c>
      <c r="F1596" s="192" t="s">
        <v>3</v>
      </c>
      <c r="G1596" s="192">
        <v>2103928</v>
      </c>
      <c r="H1596" s="68"/>
      <c r="I1596" s="198" t="s">
        <v>5071</v>
      </c>
      <c r="J1596" s="68"/>
      <c r="K1596" s="68"/>
      <c r="L1596" s="68"/>
      <c r="M1596" s="68"/>
      <c r="N1596" s="364"/>
      <c r="O1596" s="364"/>
      <c r="P1596" s="216">
        <v>0</v>
      </c>
      <c r="Q1596" s="216">
        <v>188.33</v>
      </c>
      <c r="R1596" s="68" t="s">
        <v>638</v>
      </c>
      <c r="S1596" s="366"/>
      <c r="T1596" s="278"/>
    </row>
    <row r="1597" spans="1:20" ht="63.75">
      <c r="A1597" s="192">
        <v>132</v>
      </c>
      <c r="B1597" s="68"/>
      <c r="C1597" s="214" t="s">
        <v>59</v>
      </c>
      <c r="D1597" s="215">
        <v>45016</v>
      </c>
      <c r="E1597" s="192" t="s">
        <v>3759</v>
      </c>
      <c r="F1597" s="192" t="s">
        <v>3</v>
      </c>
      <c r="G1597" s="192">
        <v>2103929</v>
      </c>
      <c r="H1597" s="68"/>
      <c r="I1597" s="198" t="s">
        <v>5072</v>
      </c>
      <c r="J1597" s="68"/>
      <c r="K1597" s="68"/>
      <c r="L1597" s="68"/>
      <c r="M1597" s="68"/>
      <c r="N1597" s="364"/>
      <c r="O1597" s="364"/>
      <c r="P1597" s="216">
        <v>0</v>
      </c>
      <c r="Q1597" s="216">
        <v>559</v>
      </c>
      <c r="R1597" s="68" t="s">
        <v>638</v>
      </c>
      <c r="S1597" s="366"/>
      <c r="T1597" s="278"/>
    </row>
    <row r="1598" spans="1:20" ht="51">
      <c r="A1598" s="192">
        <v>15</v>
      </c>
      <c r="B1598" s="68"/>
      <c r="C1598" s="214" t="s">
        <v>39</v>
      </c>
      <c r="D1598" s="215">
        <v>45016</v>
      </c>
      <c r="E1598" s="192" t="s">
        <v>3760</v>
      </c>
      <c r="F1598" s="192" t="s">
        <v>3</v>
      </c>
      <c r="G1598" s="192">
        <v>2103932</v>
      </c>
      <c r="H1598" s="68"/>
      <c r="I1598" s="198" t="s">
        <v>5073</v>
      </c>
      <c r="J1598" s="68"/>
      <c r="K1598" s="68"/>
      <c r="L1598" s="68"/>
      <c r="M1598" s="68"/>
      <c r="N1598" s="364"/>
      <c r="O1598" s="364"/>
      <c r="P1598" s="216">
        <v>0</v>
      </c>
      <c r="Q1598" s="216">
        <v>500</v>
      </c>
      <c r="R1598" s="68" t="s">
        <v>638</v>
      </c>
      <c r="S1598" s="366"/>
      <c r="T1598" s="278"/>
    </row>
    <row r="1599" spans="1:20" ht="63.75">
      <c r="A1599" s="192">
        <v>132</v>
      </c>
      <c r="B1599" s="68"/>
      <c r="C1599" s="214" t="s">
        <v>59</v>
      </c>
      <c r="D1599" s="215">
        <v>45016</v>
      </c>
      <c r="E1599" s="192" t="s">
        <v>3761</v>
      </c>
      <c r="F1599" s="192" t="s">
        <v>3</v>
      </c>
      <c r="G1599" s="192">
        <v>2103939</v>
      </c>
      <c r="H1599" s="68"/>
      <c r="I1599" s="198" t="s">
        <v>5074</v>
      </c>
      <c r="J1599" s="68"/>
      <c r="K1599" s="68"/>
      <c r="L1599" s="68"/>
      <c r="M1599" s="68"/>
      <c r="N1599" s="364"/>
      <c r="O1599" s="364"/>
      <c r="P1599" s="216">
        <v>0</v>
      </c>
      <c r="Q1599" s="216">
        <v>666</v>
      </c>
      <c r="R1599" s="68" t="s">
        <v>638</v>
      </c>
      <c r="S1599" s="366"/>
      <c r="T1599" s="278"/>
    </row>
    <row r="1600" spans="1:20" ht="63.75">
      <c r="A1600" s="192">
        <v>132</v>
      </c>
      <c r="B1600" s="68"/>
      <c r="C1600" s="214" t="s">
        <v>59</v>
      </c>
      <c r="D1600" s="215">
        <v>45016</v>
      </c>
      <c r="E1600" s="192" t="s">
        <v>3762</v>
      </c>
      <c r="F1600" s="192" t="s">
        <v>3</v>
      </c>
      <c r="G1600" s="192">
        <v>2103941</v>
      </c>
      <c r="H1600" s="68"/>
      <c r="I1600" s="198" t="s">
        <v>5075</v>
      </c>
      <c r="J1600" s="68"/>
      <c r="K1600" s="68"/>
      <c r="L1600" s="68"/>
      <c r="M1600" s="68"/>
      <c r="N1600" s="364"/>
      <c r="O1600" s="364"/>
      <c r="P1600" s="216">
        <v>0</v>
      </c>
      <c r="Q1600" s="216">
        <v>222</v>
      </c>
      <c r="R1600" s="68" t="s">
        <v>638</v>
      </c>
      <c r="S1600" s="366"/>
      <c r="T1600" s="278"/>
    </row>
    <row r="1601" spans="1:20" ht="63.75">
      <c r="A1601" s="192">
        <v>132</v>
      </c>
      <c r="B1601" s="68"/>
      <c r="C1601" s="214" t="s">
        <v>59</v>
      </c>
      <c r="D1601" s="215">
        <v>45016</v>
      </c>
      <c r="E1601" s="192" t="s">
        <v>3763</v>
      </c>
      <c r="F1601" s="192" t="s">
        <v>3</v>
      </c>
      <c r="G1601" s="192">
        <v>2103952</v>
      </c>
      <c r="H1601" s="68"/>
      <c r="I1601" s="198" t="s">
        <v>5076</v>
      </c>
      <c r="J1601" s="68"/>
      <c r="K1601" s="68"/>
      <c r="L1601" s="68"/>
      <c r="M1601" s="68"/>
      <c r="N1601" s="364"/>
      <c r="O1601" s="364"/>
      <c r="P1601" s="216">
        <v>0</v>
      </c>
      <c r="Q1601" s="216">
        <v>444</v>
      </c>
      <c r="R1601" s="68" t="s">
        <v>638</v>
      </c>
      <c r="S1601" s="366"/>
      <c r="T1601" s="278"/>
    </row>
    <row r="1602" spans="1:20" ht="63.75">
      <c r="A1602" s="192">
        <v>132</v>
      </c>
      <c r="B1602" s="68"/>
      <c r="C1602" s="214" t="s">
        <v>59</v>
      </c>
      <c r="D1602" s="215">
        <v>45016</v>
      </c>
      <c r="E1602" s="192" t="s">
        <v>3764</v>
      </c>
      <c r="F1602" s="192" t="s">
        <v>3</v>
      </c>
      <c r="G1602" s="192">
        <v>2103955</v>
      </c>
      <c r="H1602" s="68"/>
      <c r="I1602" s="198" t="s">
        <v>5077</v>
      </c>
      <c r="J1602" s="68"/>
      <c r="K1602" s="68"/>
      <c r="L1602" s="68"/>
      <c r="M1602" s="68"/>
      <c r="N1602" s="364"/>
      <c r="O1602" s="364"/>
      <c r="P1602" s="216">
        <v>0</v>
      </c>
      <c r="Q1602" s="216">
        <v>222</v>
      </c>
      <c r="R1602" s="68" t="s">
        <v>638</v>
      </c>
      <c r="S1602" s="366"/>
      <c r="T1602" s="278"/>
    </row>
    <row r="1603" spans="1:20" ht="63.75">
      <c r="A1603" s="192">
        <v>132</v>
      </c>
      <c r="B1603" s="68"/>
      <c r="C1603" s="214" t="s">
        <v>59</v>
      </c>
      <c r="D1603" s="215">
        <v>45016</v>
      </c>
      <c r="E1603" s="192" t="s">
        <v>3765</v>
      </c>
      <c r="F1603" s="192" t="s">
        <v>3</v>
      </c>
      <c r="G1603" s="192">
        <v>2103958</v>
      </c>
      <c r="H1603" s="68"/>
      <c r="I1603" s="198" t="s">
        <v>5078</v>
      </c>
      <c r="J1603" s="68"/>
      <c r="K1603" s="68"/>
      <c r="L1603" s="68"/>
      <c r="M1603" s="68"/>
      <c r="N1603" s="364"/>
      <c r="O1603" s="364"/>
      <c r="P1603" s="216">
        <v>0</v>
      </c>
      <c r="Q1603" s="216">
        <v>222</v>
      </c>
      <c r="R1603" s="68" t="s">
        <v>638</v>
      </c>
      <c r="S1603" s="366"/>
      <c r="T1603" s="278"/>
    </row>
    <row r="1604" spans="1:20" ht="63.75">
      <c r="A1604" s="192">
        <v>132</v>
      </c>
      <c r="B1604" s="68"/>
      <c r="C1604" s="214" t="s">
        <v>59</v>
      </c>
      <c r="D1604" s="215">
        <v>45016</v>
      </c>
      <c r="E1604" s="192" t="s">
        <v>3766</v>
      </c>
      <c r="F1604" s="192" t="s">
        <v>3</v>
      </c>
      <c r="G1604" s="192">
        <v>2103961</v>
      </c>
      <c r="H1604" s="68"/>
      <c r="I1604" s="198" t="s">
        <v>5079</v>
      </c>
      <c r="J1604" s="68"/>
      <c r="K1604" s="68"/>
      <c r="L1604" s="68"/>
      <c r="M1604" s="68"/>
      <c r="N1604" s="364"/>
      <c r="O1604" s="364"/>
      <c r="P1604" s="216">
        <v>0</v>
      </c>
      <c r="Q1604" s="216">
        <v>222</v>
      </c>
      <c r="R1604" s="68" t="s">
        <v>638</v>
      </c>
      <c r="S1604" s="366"/>
      <c r="T1604" s="278"/>
    </row>
    <row r="1605" spans="1:20" ht="51">
      <c r="A1605" s="192">
        <v>670</v>
      </c>
      <c r="B1605" s="68"/>
      <c r="C1605" s="214" t="s">
        <v>178</v>
      </c>
      <c r="D1605" s="215">
        <v>45016</v>
      </c>
      <c r="E1605" s="192" t="s">
        <v>3767</v>
      </c>
      <c r="F1605" s="192" t="s">
        <v>3</v>
      </c>
      <c r="G1605" s="192">
        <v>2103963</v>
      </c>
      <c r="H1605" s="68"/>
      <c r="I1605" s="198" t="s">
        <v>5080</v>
      </c>
      <c r="J1605" s="68"/>
      <c r="K1605" s="68"/>
      <c r="L1605" s="68"/>
      <c r="M1605" s="68"/>
      <c r="N1605" s="364"/>
      <c r="O1605" s="364"/>
      <c r="P1605" s="216">
        <v>0</v>
      </c>
      <c r="Q1605" s="216">
        <v>196.4</v>
      </c>
      <c r="R1605" s="68" t="s">
        <v>638</v>
      </c>
      <c r="S1605" s="366"/>
      <c r="T1605" s="278"/>
    </row>
    <row r="1606" spans="1:20" ht="63.75">
      <c r="A1606" s="192">
        <v>132</v>
      </c>
      <c r="B1606" s="68"/>
      <c r="C1606" s="214" t="s">
        <v>59</v>
      </c>
      <c r="D1606" s="215">
        <v>45016</v>
      </c>
      <c r="E1606" s="192" t="s">
        <v>3768</v>
      </c>
      <c r="F1606" s="192" t="s">
        <v>3</v>
      </c>
      <c r="G1606" s="192">
        <v>2103964</v>
      </c>
      <c r="H1606" s="68"/>
      <c r="I1606" s="198" t="s">
        <v>5081</v>
      </c>
      <c r="J1606" s="68"/>
      <c r="K1606" s="68"/>
      <c r="L1606" s="68"/>
      <c r="M1606" s="68"/>
      <c r="N1606" s="364"/>
      <c r="O1606" s="364"/>
      <c r="P1606" s="216">
        <v>0</v>
      </c>
      <c r="Q1606" s="216">
        <v>222</v>
      </c>
      <c r="R1606" s="68" t="s">
        <v>638</v>
      </c>
      <c r="S1606" s="366"/>
      <c r="T1606" s="278"/>
    </row>
    <row r="1607" spans="1:20" ht="63.75">
      <c r="A1607" s="192">
        <v>132</v>
      </c>
      <c r="B1607" s="68"/>
      <c r="C1607" s="214" t="s">
        <v>59</v>
      </c>
      <c r="D1607" s="215">
        <v>45016</v>
      </c>
      <c r="E1607" s="192" t="s">
        <v>3769</v>
      </c>
      <c r="F1607" s="192" t="s">
        <v>3</v>
      </c>
      <c r="G1607" s="192">
        <v>2103966</v>
      </c>
      <c r="H1607" s="68"/>
      <c r="I1607" s="198" t="s">
        <v>5082</v>
      </c>
      <c r="J1607" s="68"/>
      <c r="K1607" s="68"/>
      <c r="L1607" s="68"/>
      <c r="M1607" s="68"/>
      <c r="N1607" s="364"/>
      <c r="O1607" s="364"/>
      <c r="P1607" s="216">
        <v>0</v>
      </c>
      <c r="Q1607" s="216">
        <v>222</v>
      </c>
      <c r="R1607" s="68" t="s">
        <v>638</v>
      </c>
      <c r="S1607" s="366"/>
      <c r="T1607" s="278"/>
    </row>
    <row r="1608" spans="1:20" ht="51">
      <c r="A1608" s="192">
        <v>526</v>
      </c>
      <c r="B1608" s="68"/>
      <c r="C1608" s="214" t="s">
        <v>1267</v>
      </c>
      <c r="D1608" s="215">
        <v>45016</v>
      </c>
      <c r="E1608" s="192" t="s">
        <v>3770</v>
      </c>
      <c r="F1608" s="192" t="s">
        <v>3</v>
      </c>
      <c r="G1608" s="192">
        <v>2103968</v>
      </c>
      <c r="H1608" s="68"/>
      <c r="I1608" s="198" t="s">
        <v>5083</v>
      </c>
      <c r="J1608" s="68"/>
      <c r="K1608" s="68"/>
      <c r="L1608" s="68"/>
      <c r="M1608" s="68"/>
      <c r="N1608" s="364"/>
      <c r="O1608" s="364"/>
      <c r="P1608" s="216">
        <v>0</v>
      </c>
      <c r="Q1608" s="216">
        <v>570.75</v>
      </c>
      <c r="R1608" s="68" t="s">
        <v>638</v>
      </c>
      <c r="S1608" s="366"/>
      <c r="T1608" s="278"/>
    </row>
    <row r="1609" spans="1:20" ht="63.75">
      <c r="A1609" s="192">
        <v>132</v>
      </c>
      <c r="B1609" s="68"/>
      <c r="C1609" s="214" t="s">
        <v>59</v>
      </c>
      <c r="D1609" s="215">
        <v>45016</v>
      </c>
      <c r="E1609" s="192" t="s">
        <v>3771</v>
      </c>
      <c r="F1609" s="192" t="s">
        <v>3</v>
      </c>
      <c r="G1609" s="192">
        <v>2103970</v>
      </c>
      <c r="H1609" s="68"/>
      <c r="I1609" s="198" t="s">
        <v>5084</v>
      </c>
      <c r="J1609" s="68"/>
      <c r="K1609" s="68"/>
      <c r="L1609" s="68"/>
      <c r="M1609" s="68"/>
      <c r="N1609" s="364"/>
      <c r="O1609" s="364"/>
      <c r="P1609" s="216">
        <v>0</v>
      </c>
      <c r="Q1609" s="216">
        <v>222</v>
      </c>
      <c r="R1609" s="68" t="s">
        <v>638</v>
      </c>
      <c r="S1609" s="366"/>
      <c r="T1609" s="278"/>
    </row>
    <row r="1610" spans="1:20" ht="63.75">
      <c r="A1610" s="192">
        <v>132</v>
      </c>
      <c r="B1610" s="68"/>
      <c r="C1610" s="214" t="s">
        <v>59</v>
      </c>
      <c r="D1610" s="215">
        <v>45016</v>
      </c>
      <c r="E1610" s="192" t="s">
        <v>3772</v>
      </c>
      <c r="F1610" s="192" t="s">
        <v>3</v>
      </c>
      <c r="G1610" s="192">
        <v>2103975</v>
      </c>
      <c r="H1610" s="68"/>
      <c r="I1610" s="198" t="s">
        <v>5085</v>
      </c>
      <c r="J1610" s="68"/>
      <c r="K1610" s="68"/>
      <c r="L1610" s="68"/>
      <c r="M1610" s="68"/>
      <c r="N1610" s="364"/>
      <c r="O1610" s="364"/>
      <c r="P1610" s="216">
        <v>0</v>
      </c>
      <c r="Q1610" s="216">
        <v>222</v>
      </c>
      <c r="R1610" s="68" t="s">
        <v>638</v>
      </c>
      <c r="S1610" s="366"/>
      <c r="T1610" s="278"/>
    </row>
    <row r="1611" spans="1:20" ht="63.75">
      <c r="A1611" s="192">
        <v>132</v>
      </c>
      <c r="B1611" s="68"/>
      <c r="C1611" s="214" t="s">
        <v>59</v>
      </c>
      <c r="D1611" s="215">
        <v>45016</v>
      </c>
      <c r="E1611" s="192" t="s">
        <v>3773</v>
      </c>
      <c r="F1611" s="192" t="s">
        <v>3</v>
      </c>
      <c r="G1611" s="192">
        <v>2103978</v>
      </c>
      <c r="H1611" s="68"/>
      <c r="I1611" s="198" t="s">
        <v>5086</v>
      </c>
      <c r="J1611" s="68"/>
      <c r="K1611" s="68"/>
      <c r="L1611" s="68"/>
      <c r="M1611" s="68"/>
      <c r="N1611" s="364"/>
      <c r="O1611" s="364"/>
      <c r="P1611" s="216">
        <v>0</v>
      </c>
      <c r="Q1611" s="216">
        <v>222</v>
      </c>
      <c r="R1611" s="68" t="s">
        <v>638</v>
      </c>
      <c r="S1611" s="366"/>
      <c r="T1611" s="278"/>
    </row>
    <row r="1612" spans="1:20" ht="63.75">
      <c r="A1612" s="192">
        <v>680</v>
      </c>
      <c r="B1612" s="68"/>
      <c r="C1612" s="214" t="s">
        <v>179</v>
      </c>
      <c r="D1612" s="215">
        <v>45016</v>
      </c>
      <c r="E1612" s="192" t="s">
        <v>3774</v>
      </c>
      <c r="F1612" s="192" t="s">
        <v>3</v>
      </c>
      <c r="G1612" s="192">
        <v>2103980</v>
      </c>
      <c r="H1612" s="68"/>
      <c r="I1612" s="198" t="s">
        <v>5087</v>
      </c>
      <c r="J1612" s="68"/>
      <c r="K1612" s="68"/>
      <c r="L1612" s="68"/>
      <c r="M1612" s="68"/>
      <c r="N1612" s="364"/>
      <c r="O1612" s="364"/>
      <c r="P1612" s="216">
        <v>0</v>
      </c>
      <c r="Q1612" s="216">
        <v>611</v>
      </c>
      <c r="R1612" s="68" t="s">
        <v>638</v>
      </c>
      <c r="S1612" s="366"/>
      <c r="T1612" s="278"/>
    </row>
    <row r="1613" spans="1:20" ht="63.75">
      <c r="A1613" s="192">
        <v>132</v>
      </c>
      <c r="B1613" s="68"/>
      <c r="C1613" s="214" t="s">
        <v>59</v>
      </c>
      <c r="D1613" s="215">
        <v>45016</v>
      </c>
      <c r="E1613" s="192" t="s">
        <v>3775</v>
      </c>
      <c r="F1613" s="192" t="s">
        <v>3</v>
      </c>
      <c r="G1613" s="192">
        <v>2103981</v>
      </c>
      <c r="H1613" s="68"/>
      <c r="I1613" s="198" t="s">
        <v>5088</v>
      </c>
      <c r="J1613" s="68"/>
      <c r="K1613" s="68"/>
      <c r="L1613" s="68"/>
      <c r="M1613" s="68"/>
      <c r="N1613" s="364"/>
      <c r="O1613" s="364"/>
      <c r="P1613" s="216">
        <v>0</v>
      </c>
      <c r="Q1613" s="216">
        <v>222</v>
      </c>
      <c r="R1613" s="68" t="s">
        <v>638</v>
      </c>
      <c r="S1613" s="366"/>
      <c r="T1613" s="278"/>
    </row>
    <row r="1614" spans="1:20" ht="63.75">
      <c r="A1614" s="192">
        <v>132</v>
      </c>
      <c r="B1614" s="68"/>
      <c r="C1614" s="214" t="s">
        <v>59</v>
      </c>
      <c r="D1614" s="215">
        <v>45016</v>
      </c>
      <c r="E1614" s="192" t="s">
        <v>3776</v>
      </c>
      <c r="F1614" s="192" t="s">
        <v>3</v>
      </c>
      <c r="G1614" s="192">
        <v>2103991</v>
      </c>
      <c r="H1614" s="68"/>
      <c r="I1614" s="198" t="s">
        <v>5089</v>
      </c>
      <c r="J1614" s="68"/>
      <c r="K1614" s="68"/>
      <c r="L1614" s="68"/>
      <c r="M1614" s="68"/>
      <c r="N1614" s="364"/>
      <c r="O1614" s="364"/>
      <c r="P1614" s="216">
        <v>0</v>
      </c>
      <c r="Q1614" s="216">
        <v>222</v>
      </c>
      <c r="R1614" s="68" t="s">
        <v>638</v>
      </c>
      <c r="S1614" s="366"/>
      <c r="T1614" s="278"/>
    </row>
    <row r="1615" spans="1:20" ht="63.75">
      <c r="A1615" s="192">
        <v>132</v>
      </c>
      <c r="B1615" s="68"/>
      <c r="C1615" s="214" t="s">
        <v>59</v>
      </c>
      <c r="D1615" s="215">
        <v>45016</v>
      </c>
      <c r="E1615" s="192" t="s">
        <v>3777</v>
      </c>
      <c r="F1615" s="192" t="s">
        <v>3</v>
      </c>
      <c r="G1615" s="192">
        <v>2103982</v>
      </c>
      <c r="H1615" s="68"/>
      <c r="I1615" s="198" t="s">
        <v>5090</v>
      </c>
      <c r="J1615" s="68"/>
      <c r="K1615" s="68"/>
      <c r="L1615" s="68"/>
      <c r="M1615" s="68"/>
      <c r="N1615" s="364"/>
      <c r="O1615" s="364"/>
      <c r="P1615" s="216">
        <v>0</v>
      </c>
      <c r="Q1615" s="216">
        <v>222</v>
      </c>
      <c r="R1615" s="68" t="s">
        <v>638</v>
      </c>
      <c r="S1615" s="366"/>
      <c r="T1615" s="278"/>
    </row>
    <row r="1616" spans="1:20" ht="63.75">
      <c r="A1616" s="192">
        <v>132</v>
      </c>
      <c r="B1616" s="68"/>
      <c r="C1616" s="214" t="s">
        <v>59</v>
      </c>
      <c r="D1616" s="215">
        <v>45016</v>
      </c>
      <c r="E1616" s="192" t="s">
        <v>3778</v>
      </c>
      <c r="F1616" s="192" t="s">
        <v>3</v>
      </c>
      <c r="G1616" s="192">
        <v>2103986</v>
      </c>
      <c r="H1616" s="68"/>
      <c r="I1616" s="198" t="s">
        <v>5091</v>
      </c>
      <c r="J1616" s="68"/>
      <c r="K1616" s="68"/>
      <c r="L1616" s="68"/>
      <c r="M1616" s="68"/>
      <c r="N1616" s="364"/>
      <c r="O1616" s="364"/>
      <c r="P1616" s="216">
        <v>0</v>
      </c>
      <c r="Q1616" s="216">
        <v>222</v>
      </c>
      <c r="R1616" s="68" t="s">
        <v>638</v>
      </c>
      <c r="S1616" s="366"/>
      <c r="T1616" s="278"/>
    </row>
    <row r="1617" spans="1:20" ht="63.75">
      <c r="A1617" s="192" t="s">
        <v>541</v>
      </c>
      <c r="B1617" s="68"/>
      <c r="C1617" s="214" t="s">
        <v>590</v>
      </c>
      <c r="D1617" s="215">
        <v>45016</v>
      </c>
      <c r="E1617" s="192" t="s">
        <v>3779</v>
      </c>
      <c r="F1617" s="192" t="s">
        <v>3</v>
      </c>
      <c r="G1617" s="192">
        <v>2103989</v>
      </c>
      <c r="H1617" s="68"/>
      <c r="I1617" s="198" t="s">
        <v>5092</v>
      </c>
      <c r="J1617" s="68"/>
      <c r="K1617" s="68"/>
      <c r="L1617" s="68"/>
      <c r="M1617" s="68"/>
      <c r="N1617" s="364"/>
      <c r="O1617" s="364"/>
      <c r="P1617" s="216">
        <v>0</v>
      </c>
      <c r="Q1617" s="216">
        <v>222</v>
      </c>
      <c r="R1617" s="68" t="s">
        <v>638</v>
      </c>
      <c r="S1617" s="366"/>
      <c r="T1617" s="278"/>
    </row>
    <row r="1618" spans="1:20" ht="63.75">
      <c r="A1618" s="192">
        <v>132</v>
      </c>
      <c r="B1618" s="68"/>
      <c r="C1618" s="214" t="s">
        <v>59</v>
      </c>
      <c r="D1618" s="215">
        <v>45016</v>
      </c>
      <c r="E1618" s="192" t="s">
        <v>3780</v>
      </c>
      <c r="F1618" s="192" t="s">
        <v>3</v>
      </c>
      <c r="G1618" s="192">
        <v>2103993</v>
      </c>
      <c r="H1618" s="68"/>
      <c r="I1618" s="198" t="s">
        <v>5093</v>
      </c>
      <c r="J1618" s="68"/>
      <c r="K1618" s="68"/>
      <c r="L1618" s="68"/>
      <c r="M1618" s="68"/>
      <c r="N1618" s="364"/>
      <c r="O1618" s="364"/>
      <c r="P1618" s="216">
        <v>0</v>
      </c>
      <c r="Q1618" s="216">
        <v>444</v>
      </c>
      <c r="R1618" s="68" t="s">
        <v>638</v>
      </c>
      <c r="S1618" s="366"/>
      <c r="T1618" s="278"/>
    </row>
    <row r="1619" spans="1:20" ht="63.75">
      <c r="A1619" s="192">
        <v>70</v>
      </c>
      <c r="B1619" s="68"/>
      <c r="C1619" s="214" t="s">
        <v>47</v>
      </c>
      <c r="D1619" s="215">
        <v>45016</v>
      </c>
      <c r="E1619" s="192" t="s">
        <v>3781</v>
      </c>
      <c r="F1619" s="192" t="s">
        <v>3</v>
      </c>
      <c r="G1619" s="192">
        <v>2103995</v>
      </c>
      <c r="H1619" s="68"/>
      <c r="I1619" s="198" t="s">
        <v>5094</v>
      </c>
      <c r="J1619" s="68"/>
      <c r="K1619" s="68"/>
      <c r="L1619" s="68"/>
      <c r="M1619" s="68"/>
      <c r="N1619" s="364"/>
      <c r="O1619" s="364"/>
      <c r="P1619" s="216">
        <v>0</v>
      </c>
      <c r="Q1619" s="216">
        <v>1554</v>
      </c>
      <c r="R1619" s="68" t="s">
        <v>638</v>
      </c>
      <c r="S1619" s="366"/>
      <c r="T1619" s="278"/>
    </row>
    <row r="1620" spans="1:20" ht="38.25">
      <c r="A1620" s="192">
        <v>283</v>
      </c>
      <c r="B1620" s="68"/>
      <c r="C1620" s="214" t="s">
        <v>115</v>
      </c>
      <c r="D1620" s="215">
        <v>44986</v>
      </c>
      <c r="E1620" s="192" t="s">
        <v>3782</v>
      </c>
      <c r="F1620" s="192" t="s">
        <v>6</v>
      </c>
      <c r="G1620" s="192">
        <v>1770566</v>
      </c>
      <c r="H1620" s="68"/>
      <c r="I1620" s="198" t="s">
        <v>5095</v>
      </c>
      <c r="J1620" s="68"/>
      <c r="K1620" s="68"/>
      <c r="L1620" s="68"/>
      <c r="M1620" s="68"/>
      <c r="N1620" s="364"/>
      <c r="O1620" s="364"/>
      <c r="P1620" s="216">
        <v>0</v>
      </c>
      <c r="Q1620" s="216">
        <v>285399.39</v>
      </c>
      <c r="R1620" s="68" t="s">
        <v>638</v>
      </c>
      <c r="S1620" s="366"/>
      <c r="T1620" s="278"/>
    </row>
    <row r="1621" spans="1:20" ht="63.75">
      <c r="A1621" s="192">
        <v>10</v>
      </c>
      <c r="B1621" s="68"/>
      <c r="C1621" s="214" t="s">
        <v>38</v>
      </c>
      <c r="D1621" s="215">
        <v>44986</v>
      </c>
      <c r="E1621" s="192" t="s">
        <v>3783</v>
      </c>
      <c r="F1621" s="192" t="s">
        <v>14</v>
      </c>
      <c r="G1621" s="192">
        <v>2186458</v>
      </c>
      <c r="H1621" s="68"/>
      <c r="I1621" s="198" t="s">
        <v>5096</v>
      </c>
      <c r="J1621" s="68"/>
      <c r="K1621" s="68"/>
      <c r="L1621" s="68"/>
      <c r="M1621" s="68"/>
      <c r="N1621" s="364"/>
      <c r="O1621" s="364"/>
      <c r="P1621" s="216">
        <v>50</v>
      </c>
      <c r="Q1621" s="216">
        <v>0</v>
      </c>
      <c r="R1621" s="68" t="s">
        <v>638</v>
      </c>
      <c r="S1621" s="366"/>
      <c r="T1621" s="278"/>
    </row>
    <row r="1622" spans="1:20" ht="76.5">
      <c r="A1622" s="192">
        <v>513</v>
      </c>
      <c r="B1622" s="68"/>
      <c r="C1622" s="214" t="s">
        <v>160</v>
      </c>
      <c r="D1622" s="215">
        <v>44986</v>
      </c>
      <c r="E1622" s="192" t="s">
        <v>3784</v>
      </c>
      <c r="F1622" s="192" t="s">
        <v>6</v>
      </c>
      <c r="G1622" s="192">
        <v>1771125</v>
      </c>
      <c r="H1622" s="68"/>
      <c r="I1622" s="198" t="s">
        <v>5097</v>
      </c>
      <c r="J1622" s="68"/>
      <c r="K1622" s="68"/>
      <c r="L1622" s="68"/>
      <c r="M1622" s="68"/>
      <c r="N1622" s="364"/>
      <c r="O1622" s="364"/>
      <c r="P1622" s="216">
        <v>0</v>
      </c>
      <c r="Q1622" s="216">
        <v>430128</v>
      </c>
      <c r="R1622" s="68" t="s">
        <v>638</v>
      </c>
      <c r="S1622" s="366"/>
      <c r="T1622" s="278"/>
    </row>
    <row r="1623" spans="1:20" ht="76.5">
      <c r="A1623" s="192">
        <v>340</v>
      </c>
      <c r="B1623" s="68"/>
      <c r="C1623" s="214" t="s">
        <v>136</v>
      </c>
      <c r="D1623" s="215">
        <v>44986</v>
      </c>
      <c r="E1623" s="192" t="s">
        <v>3785</v>
      </c>
      <c r="F1623" s="192" t="s">
        <v>6</v>
      </c>
      <c r="G1623" s="192">
        <v>2186806</v>
      </c>
      <c r="H1623" s="68"/>
      <c r="I1623" s="198" t="s">
        <v>5098</v>
      </c>
      <c r="J1623" s="68"/>
      <c r="K1623" s="68"/>
      <c r="L1623" s="68"/>
      <c r="M1623" s="68"/>
      <c r="N1623" s="364"/>
      <c r="O1623" s="364"/>
      <c r="P1623" s="216">
        <v>0</v>
      </c>
      <c r="Q1623" s="216">
        <v>88860.94</v>
      </c>
      <c r="R1623" s="68" t="s">
        <v>638</v>
      </c>
      <c r="S1623" s="366"/>
      <c r="T1623" s="278"/>
    </row>
    <row r="1624" spans="1:20" ht="63.75">
      <c r="A1624" s="192">
        <v>340</v>
      </c>
      <c r="B1624" s="68"/>
      <c r="C1624" s="214" t="s">
        <v>136</v>
      </c>
      <c r="D1624" s="215">
        <v>44986</v>
      </c>
      <c r="E1624" s="192" t="s">
        <v>3786</v>
      </c>
      <c r="F1624" s="192" t="s">
        <v>14</v>
      </c>
      <c r="G1624" s="192">
        <v>2186807</v>
      </c>
      <c r="H1624" s="68"/>
      <c r="I1624" s="198" t="s">
        <v>5099</v>
      </c>
      <c r="J1624" s="68"/>
      <c r="K1624" s="68"/>
      <c r="L1624" s="68"/>
      <c r="M1624" s="68"/>
      <c r="N1624" s="364"/>
      <c r="O1624" s="364"/>
      <c r="P1624" s="216">
        <v>50</v>
      </c>
      <c r="Q1624" s="216">
        <v>0</v>
      </c>
      <c r="R1624" s="68" t="s">
        <v>638</v>
      </c>
      <c r="S1624" s="366"/>
      <c r="T1624" s="278"/>
    </row>
    <row r="1625" spans="1:20" ht="76.5">
      <c r="A1625" s="192">
        <v>117</v>
      </c>
      <c r="B1625" s="68"/>
      <c r="C1625" s="214" t="s">
        <v>54</v>
      </c>
      <c r="D1625" s="215">
        <v>44986</v>
      </c>
      <c r="E1625" s="192" t="s">
        <v>3787</v>
      </c>
      <c r="F1625" s="192" t="s">
        <v>10</v>
      </c>
      <c r="G1625" s="192">
        <v>1055501</v>
      </c>
      <c r="H1625" s="68"/>
      <c r="I1625" s="198" t="s">
        <v>5100</v>
      </c>
      <c r="J1625" s="68"/>
      <c r="K1625" s="68"/>
      <c r="L1625" s="68"/>
      <c r="M1625" s="68"/>
      <c r="N1625" s="364"/>
      <c r="O1625" s="364"/>
      <c r="P1625" s="216">
        <v>50</v>
      </c>
      <c r="Q1625" s="216">
        <v>0</v>
      </c>
      <c r="R1625" s="68" t="s">
        <v>638</v>
      </c>
      <c r="S1625" s="366"/>
      <c r="T1625" s="278"/>
    </row>
    <row r="1626" spans="1:20" ht="89.25">
      <c r="A1626" s="192">
        <v>383</v>
      </c>
      <c r="B1626" s="68"/>
      <c r="C1626" s="214" t="s">
        <v>1246</v>
      </c>
      <c r="D1626" s="215">
        <v>44986</v>
      </c>
      <c r="E1626" s="192" t="s">
        <v>3788</v>
      </c>
      <c r="F1626" s="192" t="s">
        <v>10</v>
      </c>
      <c r="G1626" s="192">
        <v>1055514</v>
      </c>
      <c r="H1626" s="68"/>
      <c r="I1626" s="198" t="s">
        <v>5101</v>
      </c>
      <c r="J1626" s="68"/>
      <c r="K1626" s="68"/>
      <c r="L1626" s="68"/>
      <c r="M1626" s="68"/>
      <c r="N1626" s="364"/>
      <c r="O1626" s="364"/>
      <c r="P1626" s="216">
        <v>50</v>
      </c>
      <c r="Q1626" s="216">
        <v>0</v>
      </c>
      <c r="R1626" s="68" t="s">
        <v>638</v>
      </c>
      <c r="S1626" s="366"/>
      <c r="T1626" s="278"/>
    </row>
    <row r="1627" spans="1:20" ht="51">
      <c r="A1627" s="192">
        <v>342</v>
      </c>
      <c r="B1627" s="68"/>
      <c r="C1627" s="214" t="s">
        <v>137</v>
      </c>
      <c r="D1627" s="215">
        <v>44987</v>
      </c>
      <c r="E1627" s="192" t="s">
        <v>3789</v>
      </c>
      <c r="F1627" s="192" t="s">
        <v>6</v>
      </c>
      <c r="G1627" s="192">
        <v>1771631</v>
      </c>
      <c r="H1627" s="68"/>
      <c r="I1627" s="198" t="s">
        <v>5102</v>
      </c>
      <c r="J1627" s="68"/>
      <c r="K1627" s="68"/>
      <c r="L1627" s="68"/>
      <c r="M1627" s="68"/>
      <c r="N1627" s="364"/>
      <c r="O1627" s="364"/>
      <c r="P1627" s="216">
        <v>0</v>
      </c>
      <c r="Q1627" s="216">
        <v>1389912.79</v>
      </c>
      <c r="R1627" s="68" t="s">
        <v>638</v>
      </c>
      <c r="S1627" s="366"/>
      <c r="T1627" s="278"/>
    </row>
    <row r="1628" spans="1:20" ht="76.5">
      <c r="A1628" s="192">
        <v>373</v>
      </c>
      <c r="B1628" s="68"/>
      <c r="C1628" s="214" t="s">
        <v>607</v>
      </c>
      <c r="D1628" s="215">
        <v>44987</v>
      </c>
      <c r="E1628" s="192" t="s">
        <v>3790</v>
      </c>
      <c r="F1628" s="192" t="s">
        <v>6</v>
      </c>
      <c r="G1628" s="192">
        <v>1771648</v>
      </c>
      <c r="H1628" s="68"/>
      <c r="I1628" s="198" t="s">
        <v>5103</v>
      </c>
      <c r="J1628" s="68"/>
      <c r="K1628" s="68"/>
      <c r="L1628" s="68"/>
      <c r="M1628" s="68"/>
      <c r="N1628" s="364"/>
      <c r="O1628" s="364"/>
      <c r="P1628" s="216">
        <v>0</v>
      </c>
      <c r="Q1628" s="216">
        <v>40404.11</v>
      </c>
      <c r="R1628" s="68" t="s">
        <v>638</v>
      </c>
      <c r="S1628" s="366"/>
      <c r="T1628" s="278"/>
    </row>
    <row r="1629" spans="1:20" ht="76.5">
      <c r="A1629" s="192" t="s">
        <v>544</v>
      </c>
      <c r="B1629" s="68"/>
      <c r="C1629" s="214" t="s">
        <v>683</v>
      </c>
      <c r="D1629" s="215">
        <v>44987</v>
      </c>
      <c r="E1629" s="192" t="s">
        <v>3791</v>
      </c>
      <c r="F1629" s="192" t="s">
        <v>6</v>
      </c>
      <c r="G1629" s="192">
        <v>1771650</v>
      </c>
      <c r="H1629" s="68"/>
      <c r="I1629" s="198" t="s">
        <v>5104</v>
      </c>
      <c r="J1629" s="68"/>
      <c r="K1629" s="68"/>
      <c r="L1629" s="68"/>
      <c r="M1629" s="68"/>
      <c r="N1629" s="364"/>
      <c r="O1629" s="364"/>
      <c r="P1629" s="216">
        <v>0</v>
      </c>
      <c r="Q1629" s="216">
        <v>310968.92</v>
      </c>
      <c r="R1629" s="68" t="s">
        <v>638</v>
      </c>
      <c r="S1629" s="366"/>
      <c r="T1629" s="278"/>
    </row>
    <row r="1630" spans="1:20" ht="63.75">
      <c r="A1630" s="192">
        <v>117</v>
      </c>
      <c r="B1630" s="68"/>
      <c r="C1630" s="214" t="s">
        <v>54</v>
      </c>
      <c r="D1630" s="215">
        <v>44987</v>
      </c>
      <c r="E1630" s="192" t="s">
        <v>3793</v>
      </c>
      <c r="F1630" s="192" t="s">
        <v>10</v>
      </c>
      <c r="G1630" s="192">
        <v>1055587</v>
      </c>
      <c r="H1630" s="68"/>
      <c r="I1630" s="198" t="s">
        <v>5106</v>
      </c>
      <c r="J1630" s="68"/>
      <c r="K1630" s="68"/>
      <c r="L1630" s="68"/>
      <c r="M1630" s="68"/>
      <c r="N1630" s="364"/>
      <c r="O1630" s="364"/>
      <c r="P1630" s="216">
        <v>50</v>
      </c>
      <c r="Q1630" s="216">
        <v>0</v>
      </c>
      <c r="R1630" s="68" t="s">
        <v>638</v>
      </c>
      <c r="S1630" s="366"/>
      <c r="T1630" s="278"/>
    </row>
    <row r="1631" spans="1:20" ht="63.75">
      <c r="A1631" s="192">
        <v>10</v>
      </c>
      <c r="B1631" s="68"/>
      <c r="C1631" s="214" t="s">
        <v>38</v>
      </c>
      <c r="D1631" s="215">
        <v>44987</v>
      </c>
      <c r="E1631" s="192" t="s">
        <v>3794</v>
      </c>
      <c r="F1631" s="192" t="s">
        <v>14</v>
      </c>
      <c r="G1631" s="192">
        <v>2188297</v>
      </c>
      <c r="H1631" s="68"/>
      <c r="I1631" s="198" t="s">
        <v>5107</v>
      </c>
      <c r="J1631" s="68"/>
      <c r="K1631" s="68"/>
      <c r="L1631" s="68"/>
      <c r="M1631" s="68"/>
      <c r="N1631" s="364"/>
      <c r="O1631" s="364"/>
      <c r="P1631" s="216">
        <v>50</v>
      </c>
      <c r="Q1631" s="216">
        <v>0</v>
      </c>
      <c r="R1631" s="68" t="s">
        <v>638</v>
      </c>
      <c r="S1631" s="366"/>
      <c r="T1631" s="278"/>
    </row>
    <row r="1632" spans="1:20" ht="76.5">
      <c r="A1632" s="192">
        <v>10</v>
      </c>
      <c r="B1632" s="68"/>
      <c r="C1632" s="214" t="s">
        <v>38</v>
      </c>
      <c r="D1632" s="215">
        <v>44987</v>
      </c>
      <c r="E1632" s="192" t="s">
        <v>3795</v>
      </c>
      <c r="F1632" s="192" t="s">
        <v>14</v>
      </c>
      <c r="G1632" s="192">
        <v>2188301</v>
      </c>
      <c r="H1632" s="68"/>
      <c r="I1632" s="198" t="s">
        <v>5108</v>
      </c>
      <c r="J1632" s="68"/>
      <c r="K1632" s="68"/>
      <c r="L1632" s="68"/>
      <c r="M1632" s="68"/>
      <c r="N1632" s="364"/>
      <c r="O1632" s="364"/>
      <c r="P1632" s="216">
        <v>50</v>
      </c>
      <c r="Q1632" s="216">
        <v>0</v>
      </c>
      <c r="R1632" s="68" t="s">
        <v>638</v>
      </c>
      <c r="S1632" s="366"/>
      <c r="T1632" s="278"/>
    </row>
    <row r="1633" spans="1:20" ht="76.5">
      <c r="A1633" s="192">
        <v>117</v>
      </c>
      <c r="B1633" s="68"/>
      <c r="C1633" s="214" t="s">
        <v>54</v>
      </c>
      <c r="D1633" s="215">
        <v>44987</v>
      </c>
      <c r="E1633" s="192" t="s">
        <v>3796</v>
      </c>
      <c r="F1633" s="192" t="s">
        <v>10</v>
      </c>
      <c r="G1633" s="192">
        <v>1055562</v>
      </c>
      <c r="H1633" s="68"/>
      <c r="I1633" s="198" t="s">
        <v>5109</v>
      </c>
      <c r="J1633" s="68"/>
      <c r="K1633" s="68"/>
      <c r="L1633" s="68"/>
      <c r="M1633" s="68"/>
      <c r="N1633" s="364"/>
      <c r="O1633" s="364"/>
      <c r="P1633" s="216">
        <v>50</v>
      </c>
      <c r="Q1633" s="216">
        <v>0</v>
      </c>
      <c r="R1633" s="68" t="s">
        <v>638</v>
      </c>
      <c r="S1633" s="366"/>
      <c r="T1633" s="278"/>
    </row>
    <row r="1634" spans="1:20" ht="63.75">
      <c r="A1634" s="192">
        <v>513</v>
      </c>
      <c r="B1634" s="68"/>
      <c r="C1634" s="214" t="s">
        <v>160</v>
      </c>
      <c r="D1634" s="215">
        <v>44987</v>
      </c>
      <c r="E1634" s="192" t="s">
        <v>3797</v>
      </c>
      <c r="F1634" s="192" t="s">
        <v>10</v>
      </c>
      <c r="G1634" s="192">
        <v>1055564</v>
      </c>
      <c r="H1634" s="68"/>
      <c r="I1634" s="198" t="s">
        <v>5110</v>
      </c>
      <c r="J1634" s="68"/>
      <c r="K1634" s="68"/>
      <c r="L1634" s="68"/>
      <c r="M1634" s="68"/>
      <c r="N1634" s="364"/>
      <c r="O1634" s="364"/>
      <c r="P1634" s="216">
        <v>50</v>
      </c>
      <c r="Q1634" s="216">
        <v>0</v>
      </c>
      <c r="R1634" s="68" t="s">
        <v>638</v>
      </c>
      <c r="S1634" s="366"/>
      <c r="T1634" s="278"/>
    </row>
    <row r="1635" spans="1:20" ht="76.5">
      <c r="A1635" s="192">
        <v>513</v>
      </c>
      <c r="B1635" s="68"/>
      <c r="C1635" s="214" t="s">
        <v>160</v>
      </c>
      <c r="D1635" s="215">
        <v>44987</v>
      </c>
      <c r="E1635" s="192" t="s">
        <v>3798</v>
      </c>
      <c r="F1635" s="192" t="s">
        <v>10</v>
      </c>
      <c r="G1635" s="192">
        <v>1055578</v>
      </c>
      <c r="H1635" s="68"/>
      <c r="I1635" s="198" t="s">
        <v>5111</v>
      </c>
      <c r="J1635" s="68"/>
      <c r="K1635" s="68"/>
      <c r="L1635" s="68"/>
      <c r="M1635" s="68"/>
      <c r="N1635" s="364"/>
      <c r="O1635" s="364"/>
      <c r="P1635" s="216">
        <v>50</v>
      </c>
      <c r="Q1635" s="216">
        <v>0</v>
      </c>
      <c r="R1635" s="68" t="s">
        <v>638</v>
      </c>
      <c r="S1635" s="366"/>
      <c r="T1635" s="278"/>
    </row>
    <row r="1636" spans="1:20" ht="76.5">
      <c r="A1636" s="192">
        <v>513</v>
      </c>
      <c r="B1636" s="68"/>
      <c r="C1636" s="214" t="s">
        <v>160</v>
      </c>
      <c r="D1636" s="215">
        <v>44987</v>
      </c>
      <c r="E1636" s="192" t="s">
        <v>3799</v>
      </c>
      <c r="F1636" s="192" t="s">
        <v>10</v>
      </c>
      <c r="G1636" s="192">
        <v>1055567</v>
      </c>
      <c r="H1636" s="68"/>
      <c r="I1636" s="198" t="s">
        <v>5112</v>
      </c>
      <c r="J1636" s="68"/>
      <c r="K1636" s="68"/>
      <c r="L1636" s="68"/>
      <c r="M1636" s="68"/>
      <c r="N1636" s="364"/>
      <c r="O1636" s="364"/>
      <c r="P1636" s="216">
        <v>50</v>
      </c>
      <c r="Q1636" s="216">
        <v>0</v>
      </c>
      <c r="R1636" s="68" t="s">
        <v>638</v>
      </c>
      <c r="S1636" s="366"/>
      <c r="T1636" s="278"/>
    </row>
    <row r="1637" spans="1:20" ht="76.5">
      <c r="A1637" s="192">
        <v>513</v>
      </c>
      <c r="B1637" s="68"/>
      <c r="C1637" s="214" t="s">
        <v>160</v>
      </c>
      <c r="D1637" s="215">
        <v>44987</v>
      </c>
      <c r="E1637" s="192" t="s">
        <v>3800</v>
      </c>
      <c r="F1637" s="192" t="s">
        <v>10</v>
      </c>
      <c r="G1637" s="192">
        <v>1055569</v>
      </c>
      <c r="H1637" s="68"/>
      <c r="I1637" s="198" t="s">
        <v>5113</v>
      </c>
      <c r="J1637" s="68"/>
      <c r="K1637" s="68"/>
      <c r="L1637" s="68"/>
      <c r="M1637" s="68"/>
      <c r="N1637" s="364"/>
      <c r="O1637" s="364"/>
      <c r="P1637" s="216">
        <v>50</v>
      </c>
      <c r="Q1637" s="216">
        <v>0</v>
      </c>
      <c r="R1637" s="68" t="s">
        <v>638</v>
      </c>
      <c r="S1637" s="366"/>
      <c r="T1637" s="278"/>
    </row>
    <row r="1638" spans="1:20" ht="63.75">
      <c r="A1638" s="192">
        <v>117</v>
      </c>
      <c r="B1638" s="68"/>
      <c r="C1638" s="214" t="s">
        <v>54</v>
      </c>
      <c r="D1638" s="215">
        <v>44987</v>
      </c>
      <c r="E1638" s="192" t="s">
        <v>3801</v>
      </c>
      <c r="F1638" s="192" t="s">
        <v>10</v>
      </c>
      <c r="G1638" s="192">
        <v>1055576</v>
      </c>
      <c r="H1638" s="68"/>
      <c r="I1638" s="198" t="s">
        <v>5114</v>
      </c>
      <c r="J1638" s="68"/>
      <c r="K1638" s="68"/>
      <c r="L1638" s="68"/>
      <c r="M1638" s="68"/>
      <c r="N1638" s="364"/>
      <c r="O1638" s="364"/>
      <c r="P1638" s="216">
        <v>50</v>
      </c>
      <c r="Q1638" s="216">
        <v>0</v>
      </c>
      <c r="R1638" s="68" t="s">
        <v>638</v>
      </c>
      <c r="S1638" s="366"/>
      <c r="T1638" s="278"/>
    </row>
    <row r="1639" spans="1:20" ht="63.75">
      <c r="A1639" s="192">
        <v>46</v>
      </c>
      <c r="B1639" s="68"/>
      <c r="C1639" s="214" t="s">
        <v>1380</v>
      </c>
      <c r="D1639" s="215">
        <v>44987</v>
      </c>
      <c r="E1639" s="192" t="s">
        <v>3803</v>
      </c>
      <c r="F1639" s="192" t="s">
        <v>6</v>
      </c>
      <c r="G1639" s="192">
        <v>1055605</v>
      </c>
      <c r="H1639" s="68"/>
      <c r="I1639" s="198" t="s">
        <v>5116</v>
      </c>
      <c r="J1639" s="68"/>
      <c r="K1639" s="68"/>
      <c r="L1639" s="68"/>
      <c r="M1639" s="68"/>
      <c r="N1639" s="364"/>
      <c r="O1639" s="364"/>
      <c r="P1639" s="216">
        <v>0</v>
      </c>
      <c r="Q1639" s="216">
        <v>37131820.359999999</v>
      </c>
      <c r="R1639" s="68" t="s">
        <v>638</v>
      </c>
      <c r="S1639" s="366"/>
      <c r="T1639" s="278"/>
    </row>
    <row r="1640" spans="1:20" ht="63.75">
      <c r="A1640" s="192">
        <v>10</v>
      </c>
      <c r="B1640" s="68"/>
      <c r="C1640" s="214" t="s">
        <v>38</v>
      </c>
      <c r="D1640" s="215">
        <v>44987</v>
      </c>
      <c r="E1640" s="192" t="s">
        <v>3804</v>
      </c>
      <c r="F1640" s="192" t="s">
        <v>14</v>
      </c>
      <c r="G1640" s="192">
        <v>2188665</v>
      </c>
      <c r="H1640" s="68"/>
      <c r="I1640" s="198" t="s">
        <v>5117</v>
      </c>
      <c r="J1640" s="68"/>
      <c r="K1640" s="68"/>
      <c r="L1640" s="68"/>
      <c r="M1640" s="68"/>
      <c r="N1640" s="364"/>
      <c r="O1640" s="364"/>
      <c r="P1640" s="216">
        <v>50</v>
      </c>
      <c r="Q1640" s="216">
        <v>0</v>
      </c>
      <c r="R1640" s="68" t="s">
        <v>638</v>
      </c>
      <c r="S1640" s="366"/>
      <c r="T1640" s="278"/>
    </row>
    <row r="1641" spans="1:20" ht="89.25">
      <c r="A1641" s="192">
        <v>78</v>
      </c>
      <c r="B1641" s="68"/>
      <c r="C1641" s="214" t="s">
        <v>1381</v>
      </c>
      <c r="D1641" s="215">
        <v>44987</v>
      </c>
      <c r="E1641" s="192" t="s">
        <v>3805</v>
      </c>
      <c r="F1641" s="192" t="s">
        <v>10</v>
      </c>
      <c r="G1641" s="192">
        <v>1055556</v>
      </c>
      <c r="H1641" s="68"/>
      <c r="I1641" s="198" t="s">
        <v>5118</v>
      </c>
      <c r="J1641" s="68"/>
      <c r="K1641" s="68"/>
      <c r="L1641" s="68"/>
      <c r="M1641" s="68"/>
      <c r="N1641" s="364"/>
      <c r="O1641" s="364"/>
      <c r="P1641" s="216">
        <v>3861.21</v>
      </c>
      <c r="Q1641" s="216">
        <v>0</v>
      </c>
      <c r="R1641" s="68" t="s">
        <v>638</v>
      </c>
      <c r="S1641" s="366"/>
      <c r="T1641" s="278"/>
    </row>
    <row r="1642" spans="1:20" ht="63.75">
      <c r="A1642" s="192">
        <v>46</v>
      </c>
      <c r="B1642" s="68"/>
      <c r="C1642" s="214" t="s">
        <v>1380</v>
      </c>
      <c r="D1642" s="215">
        <v>44987</v>
      </c>
      <c r="E1642" s="192" t="s">
        <v>3806</v>
      </c>
      <c r="F1642" s="192" t="s">
        <v>10</v>
      </c>
      <c r="G1642" s="192">
        <v>1055605</v>
      </c>
      <c r="H1642" s="68"/>
      <c r="I1642" s="198" t="s">
        <v>5119</v>
      </c>
      <c r="J1642" s="68"/>
      <c r="K1642" s="68"/>
      <c r="L1642" s="68"/>
      <c r="M1642" s="68"/>
      <c r="N1642" s="364"/>
      <c r="O1642" s="364"/>
      <c r="P1642" s="216">
        <v>50</v>
      </c>
      <c r="Q1642" s="216">
        <v>0</v>
      </c>
      <c r="R1642" s="68" t="s">
        <v>638</v>
      </c>
      <c r="S1642" s="366"/>
      <c r="T1642" s="278"/>
    </row>
    <row r="1643" spans="1:20" ht="63.75">
      <c r="A1643" s="192">
        <v>572</v>
      </c>
      <c r="B1643" s="68"/>
      <c r="C1643" s="214" t="s">
        <v>166</v>
      </c>
      <c r="D1643" s="215">
        <v>44988</v>
      </c>
      <c r="E1643" s="192" t="s">
        <v>3807</v>
      </c>
      <c r="F1643" s="192" t="s">
        <v>6</v>
      </c>
      <c r="G1643" s="192">
        <v>1144</v>
      </c>
      <c r="H1643" s="68"/>
      <c r="I1643" s="198" t="s">
        <v>5120</v>
      </c>
      <c r="J1643" s="68"/>
      <c r="K1643" s="68"/>
      <c r="L1643" s="68"/>
      <c r="M1643" s="68"/>
      <c r="N1643" s="364"/>
      <c r="O1643" s="364"/>
      <c r="P1643" s="216">
        <v>0</v>
      </c>
      <c r="Q1643" s="216">
        <v>559800</v>
      </c>
      <c r="R1643" s="68" t="s">
        <v>638</v>
      </c>
      <c r="S1643" s="366"/>
      <c r="T1643" s="278"/>
    </row>
    <row r="1644" spans="1:20" ht="76.5">
      <c r="A1644" s="192" t="s">
        <v>544</v>
      </c>
      <c r="B1644" s="68"/>
      <c r="C1644" s="214" t="s">
        <v>683</v>
      </c>
      <c r="D1644" s="215">
        <v>44988</v>
      </c>
      <c r="E1644" s="192" t="s">
        <v>3808</v>
      </c>
      <c r="F1644" s="192" t="s">
        <v>6</v>
      </c>
      <c r="G1644" s="192">
        <v>1772570</v>
      </c>
      <c r="H1644" s="68"/>
      <c r="I1644" s="198" t="s">
        <v>5121</v>
      </c>
      <c r="J1644" s="68"/>
      <c r="K1644" s="68"/>
      <c r="L1644" s="68"/>
      <c r="M1644" s="68"/>
      <c r="N1644" s="364"/>
      <c r="O1644" s="364"/>
      <c r="P1644" s="216">
        <v>0</v>
      </c>
      <c r="Q1644" s="216">
        <v>476662.9</v>
      </c>
      <c r="R1644" s="68" t="s">
        <v>638</v>
      </c>
      <c r="S1644" s="366"/>
      <c r="T1644" s="278"/>
    </row>
    <row r="1645" spans="1:20" ht="76.5">
      <c r="A1645" s="192">
        <v>373</v>
      </c>
      <c r="B1645" s="68"/>
      <c r="C1645" s="214" t="s">
        <v>607</v>
      </c>
      <c r="D1645" s="215">
        <v>44988</v>
      </c>
      <c r="E1645" s="192" t="s">
        <v>3809</v>
      </c>
      <c r="F1645" s="192" t="s">
        <v>6</v>
      </c>
      <c r="G1645" s="192">
        <v>1772571</v>
      </c>
      <c r="H1645" s="68"/>
      <c r="I1645" s="198" t="s">
        <v>5122</v>
      </c>
      <c r="J1645" s="68"/>
      <c r="K1645" s="68"/>
      <c r="L1645" s="68"/>
      <c r="M1645" s="68"/>
      <c r="N1645" s="364"/>
      <c r="O1645" s="364"/>
      <c r="P1645" s="216">
        <v>0</v>
      </c>
      <c r="Q1645" s="216">
        <v>15.51</v>
      </c>
      <c r="R1645" s="68" t="s">
        <v>638</v>
      </c>
      <c r="S1645" s="366"/>
      <c r="T1645" s="278"/>
    </row>
    <row r="1646" spans="1:20" ht="63.75">
      <c r="A1646" s="192">
        <v>303</v>
      </c>
      <c r="B1646" s="68"/>
      <c r="C1646" s="214" t="s">
        <v>130</v>
      </c>
      <c r="D1646" s="215">
        <v>44988</v>
      </c>
      <c r="E1646" s="192" t="s">
        <v>3810</v>
      </c>
      <c r="F1646" s="192" t="s">
        <v>6</v>
      </c>
      <c r="G1646" s="192">
        <v>1772572</v>
      </c>
      <c r="H1646" s="68"/>
      <c r="I1646" s="198" t="s">
        <v>5123</v>
      </c>
      <c r="J1646" s="68"/>
      <c r="K1646" s="68"/>
      <c r="L1646" s="68"/>
      <c r="M1646" s="68"/>
      <c r="N1646" s="364"/>
      <c r="O1646" s="364"/>
      <c r="P1646" s="216">
        <v>0</v>
      </c>
      <c r="Q1646" s="216">
        <v>100000</v>
      </c>
      <c r="R1646" s="68" t="s">
        <v>638</v>
      </c>
      <c r="S1646" s="366"/>
      <c r="T1646" s="278"/>
    </row>
    <row r="1647" spans="1:20" ht="51">
      <c r="A1647" s="192">
        <v>35</v>
      </c>
      <c r="B1647" s="68"/>
      <c r="C1647" s="214" t="s">
        <v>43</v>
      </c>
      <c r="D1647" s="215">
        <v>44988</v>
      </c>
      <c r="E1647" s="192" t="s">
        <v>3811</v>
      </c>
      <c r="F1647" s="192" t="s">
        <v>639</v>
      </c>
      <c r="G1647" s="192">
        <v>5280146</v>
      </c>
      <c r="H1647" s="68"/>
      <c r="I1647" s="198" t="s">
        <v>5124</v>
      </c>
      <c r="J1647" s="68"/>
      <c r="K1647" s="68"/>
      <c r="L1647" s="68"/>
      <c r="M1647" s="68"/>
      <c r="N1647" s="364"/>
      <c r="O1647" s="364"/>
      <c r="P1647" s="216">
        <v>0</v>
      </c>
      <c r="Q1647" s="216">
        <v>1027.3499999999999</v>
      </c>
      <c r="R1647" s="68" t="s">
        <v>638</v>
      </c>
      <c r="S1647" s="366"/>
      <c r="T1647" s="278"/>
    </row>
    <row r="1648" spans="1:20" ht="63.75">
      <c r="A1648" s="192">
        <v>10</v>
      </c>
      <c r="B1648" s="68"/>
      <c r="C1648" s="214" t="s">
        <v>38</v>
      </c>
      <c r="D1648" s="215">
        <v>44988</v>
      </c>
      <c r="E1648" s="192" t="s">
        <v>3812</v>
      </c>
      <c r="F1648" s="192" t="s">
        <v>14</v>
      </c>
      <c r="G1648" s="192">
        <v>2189953</v>
      </c>
      <c r="H1648" s="68"/>
      <c r="I1648" s="198" t="s">
        <v>5125</v>
      </c>
      <c r="J1648" s="68"/>
      <c r="K1648" s="68"/>
      <c r="L1648" s="68"/>
      <c r="M1648" s="68"/>
      <c r="N1648" s="364"/>
      <c r="O1648" s="364"/>
      <c r="P1648" s="216">
        <v>50</v>
      </c>
      <c r="Q1648" s="216">
        <v>0</v>
      </c>
      <c r="R1648" s="68" t="s">
        <v>638</v>
      </c>
      <c r="S1648" s="366"/>
      <c r="T1648" s="278"/>
    </row>
    <row r="1649" spans="1:20" ht="76.5">
      <c r="A1649" s="192">
        <v>10</v>
      </c>
      <c r="B1649" s="68"/>
      <c r="C1649" s="214" t="s">
        <v>38</v>
      </c>
      <c r="D1649" s="215">
        <v>44988</v>
      </c>
      <c r="E1649" s="192" t="s">
        <v>3813</v>
      </c>
      <c r="F1649" s="192" t="s">
        <v>14</v>
      </c>
      <c r="G1649" s="192">
        <v>2190111</v>
      </c>
      <c r="H1649" s="68"/>
      <c r="I1649" s="198" t="s">
        <v>5126</v>
      </c>
      <c r="J1649" s="68"/>
      <c r="K1649" s="68"/>
      <c r="L1649" s="68"/>
      <c r="M1649" s="68"/>
      <c r="N1649" s="364"/>
      <c r="O1649" s="364"/>
      <c r="P1649" s="216">
        <v>50</v>
      </c>
      <c r="Q1649" s="216">
        <v>0</v>
      </c>
      <c r="R1649" s="68" t="s">
        <v>638</v>
      </c>
      <c r="S1649" s="366"/>
      <c r="T1649" s="278"/>
    </row>
    <row r="1650" spans="1:20" ht="76.5">
      <c r="A1650" s="192">
        <v>10</v>
      </c>
      <c r="B1650" s="68"/>
      <c r="C1650" s="214" t="s">
        <v>38</v>
      </c>
      <c r="D1650" s="215">
        <v>44988</v>
      </c>
      <c r="E1650" s="192" t="s">
        <v>3814</v>
      </c>
      <c r="F1650" s="192" t="s">
        <v>14</v>
      </c>
      <c r="G1650" s="192">
        <v>2190113</v>
      </c>
      <c r="H1650" s="68"/>
      <c r="I1650" s="198" t="s">
        <v>5127</v>
      </c>
      <c r="J1650" s="68"/>
      <c r="K1650" s="68"/>
      <c r="L1650" s="68"/>
      <c r="M1650" s="68"/>
      <c r="N1650" s="364"/>
      <c r="O1650" s="364"/>
      <c r="P1650" s="216">
        <v>50</v>
      </c>
      <c r="Q1650" s="216">
        <v>0</v>
      </c>
      <c r="R1650" s="68" t="s">
        <v>638</v>
      </c>
      <c r="S1650" s="366"/>
      <c r="T1650" s="278"/>
    </row>
    <row r="1651" spans="1:20" ht="76.5">
      <c r="A1651" s="192">
        <v>10</v>
      </c>
      <c r="B1651" s="68"/>
      <c r="C1651" s="214" t="s">
        <v>38</v>
      </c>
      <c r="D1651" s="215">
        <v>44988</v>
      </c>
      <c r="E1651" s="192" t="s">
        <v>3815</v>
      </c>
      <c r="F1651" s="192" t="s">
        <v>14</v>
      </c>
      <c r="G1651" s="192">
        <v>2190120</v>
      </c>
      <c r="H1651" s="68"/>
      <c r="I1651" s="198" t="s">
        <v>5128</v>
      </c>
      <c r="J1651" s="68"/>
      <c r="K1651" s="68"/>
      <c r="L1651" s="68"/>
      <c r="M1651" s="68"/>
      <c r="N1651" s="364"/>
      <c r="O1651" s="364"/>
      <c r="P1651" s="216">
        <v>50</v>
      </c>
      <c r="Q1651" s="216">
        <v>0</v>
      </c>
      <c r="R1651" s="68" t="s">
        <v>638</v>
      </c>
      <c r="S1651" s="366"/>
      <c r="T1651" s="278"/>
    </row>
    <row r="1652" spans="1:20" ht="63.75">
      <c r="A1652" s="192">
        <v>10</v>
      </c>
      <c r="B1652" s="68"/>
      <c r="C1652" s="214" t="s">
        <v>38</v>
      </c>
      <c r="D1652" s="215">
        <v>44988</v>
      </c>
      <c r="E1652" s="192" t="s">
        <v>3816</v>
      </c>
      <c r="F1652" s="192" t="s">
        <v>14</v>
      </c>
      <c r="G1652" s="192">
        <v>2190122</v>
      </c>
      <c r="H1652" s="68"/>
      <c r="I1652" s="198" t="s">
        <v>5129</v>
      </c>
      <c r="J1652" s="68"/>
      <c r="K1652" s="68"/>
      <c r="L1652" s="68"/>
      <c r="M1652" s="68"/>
      <c r="N1652" s="364"/>
      <c r="O1652" s="364"/>
      <c r="P1652" s="216">
        <v>50</v>
      </c>
      <c r="Q1652" s="216">
        <v>0</v>
      </c>
      <c r="R1652" s="68" t="s">
        <v>638</v>
      </c>
      <c r="S1652" s="366"/>
      <c r="T1652" s="278"/>
    </row>
    <row r="1653" spans="1:20" ht="63.75">
      <c r="A1653" s="192">
        <v>513</v>
      </c>
      <c r="B1653" s="68"/>
      <c r="C1653" s="214" t="s">
        <v>160</v>
      </c>
      <c r="D1653" s="215">
        <v>44988</v>
      </c>
      <c r="E1653" s="192" t="s">
        <v>3817</v>
      </c>
      <c r="F1653" s="192" t="s">
        <v>10</v>
      </c>
      <c r="G1653" s="192">
        <v>1055653</v>
      </c>
      <c r="H1653" s="68"/>
      <c r="I1653" s="198" t="s">
        <v>5130</v>
      </c>
      <c r="J1653" s="68"/>
      <c r="K1653" s="68"/>
      <c r="L1653" s="68"/>
      <c r="M1653" s="68"/>
      <c r="N1653" s="364"/>
      <c r="O1653" s="364"/>
      <c r="P1653" s="216">
        <v>50</v>
      </c>
      <c r="Q1653" s="216">
        <v>0</v>
      </c>
      <c r="R1653" s="68" t="s">
        <v>638</v>
      </c>
      <c r="S1653" s="366"/>
      <c r="T1653" s="278"/>
    </row>
    <row r="1654" spans="1:20" ht="76.5">
      <c r="A1654" s="192">
        <v>513</v>
      </c>
      <c r="B1654" s="68"/>
      <c r="C1654" s="214" t="s">
        <v>160</v>
      </c>
      <c r="D1654" s="215">
        <v>44988</v>
      </c>
      <c r="E1654" s="192" t="s">
        <v>3818</v>
      </c>
      <c r="F1654" s="192" t="s">
        <v>10</v>
      </c>
      <c r="G1654" s="192">
        <v>1055655</v>
      </c>
      <c r="H1654" s="68"/>
      <c r="I1654" s="198" t="s">
        <v>5131</v>
      </c>
      <c r="J1654" s="68"/>
      <c r="K1654" s="68"/>
      <c r="L1654" s="68"/>
      <c r="M1654" s="68"/>
      <c r="N1654" s="364"/>
      <c r="O1654" s="364"/>
      <c r="P1654" s="216">
        <v>50</v>
      </c>
      <c r="Q1654" s="216">
        <v>0</v>
      </c>
      <c r="R1654" s="68" t="s">
        <v>638</v>
      </c>
      <c r="S1654" s="366"/>
      <c r="T1654" s="278"/>
    </row>
    <row r="1655" spans="1:20" ht="102">
      <c r="A1655" s="192">
        <v>117</v>
      </c>
      <c r="B1655" s="68"/>
      <c r="C1655" s="214" t="s">
        <v>54</v>
      </c>
      <c r="D1655" s="215">
        <v>44988</v>
      </c>
      <c r="E1655" s="192" t="s">
        <v>3819</v>
      </c>
      <c r="F1655" s="192" t="s">
        <v>10</v>
      </c>
      <c r="G1655" s="192">
        <v>1055675</v>
      </c>
      <c r="H1655" s="68"/>
      <c r="I1655" s="198" t="s">
        <v>5132</v>
      </c>
      <c r="J1655" s="68"/>
      <c r="K1655" s="68"/>
      <c r="L1655" s="68"/>
      <c r="M1655" s="68"/>
      <c r="N1655" s="364"/>
      <c r="O1655" s="364"/>
      <c r="P1655" s="216">
        <v>50</v>
      </c>
      <c r="Q1655" s="216">
        <v>0</v>
      </c>
      <c r="R1655" s="68" t="s">
        <v>638</v>
      </c>
      <c r="S1655" s="366"/>
      <c r="T1655" s="278"/>
    </row>
    <row r="1656" spans="1:20" ht="102">
      <c r="A1656" s="192">
        <v>117</v>
      </c>
      <c r="B1656" s="68"/>
      <c r="C1656" s="214" t="s">
        <v>54</v>
      </c>
      <c r="D1656" s="215">
        <v>44988</v>
      </c>
      <c r="E1656" s="192" t="s">
        <v>3820</v>
      </c>
      <c r="F1656" s="192" t="s">
        <v>10</v>
      </c>
      <c r="G1656" s="192">
        <v>1055683</v>
      </c>
      <c r="H1656" s="68"/>
      <c r="I1656" s="198" t="s">
        <v>5133</v>
      </c>
      <c r="J1656" s="68"/>
      <c r="K1656" s="68"/>
      <c r="L1656" s="68"/>
      <c r="M1656" s="68"/>
      <c r="N1656" s="364"/>
      <c r="O1656" s="364"/>
      <c r="P1656" s="216">
        <v>50</v>
      </c>
      <c r="Q1656" s="216">
        <v>0</v>
      </c>
      <c r="R1656" s="68" t="s">
        <v>638</v>
      </c>
      <c r="S1656" s="366"/>
      <c r="T1656" s="278"/>
    </row>
    <row r="1657" spans="1:20" ht="63.75">
      <c r="A1657" s="192">
        <v>10</v>
      </c>
      <c r="B1657" s="68"/>
      <c r="C1657" s="214" t="s">
        <v>38</v>
      </c>
      <c r="D1657" s="215">
        <v>44988</v>
      </c>
      <c r="E1657" s="192" t="s">
        <v>3821</v>
      </c>
      <c r="F1657" s="192" t="s">
        <v>14</v>
      </c>
      <c r="G1657" s="192">
        <v>2190332</v>
      </c>
      <c r="H1657" s="68"/>
      <c r="I1657" s="198" t="s">
        <v>5134</v>
      </c>
      <c r="J1657" s="68"/>
      <c r="K1657" s="68"/>
      <c r="L1657" s="68"/>
      <c r="M1657" s="68"/>
      <c r="N1657" s="364"/>
      <c r="O1657" s="364"/>
      <c r="P1657" s="216">
        <v>50</v>
      </c>
      <c r="Q1657" s="216">
        <v>0</v>
      </c>
      <c r="R1657" s="68" t="s">
        <v>638</v>
      </c>
      <c r="S1657" s="366"/>
      <c r="T1657" s="278"/>
    </row>
    <row r="1658" spans="1:20" ht="63.75">
      <c r="A1658" s="192">
        <v>862</v>
      </c>
      <c r="B1658" s="68"/>
      <c r="C1658" s="214" t="s">
        <v>187</v>
      </c>
      <c r="D1658" s="215">
        <v>44991</v>
      </c>
      <c r="E1658" s="192" t="s">
        <v>3822</v>
      </c>
      <c r="F1658" s="192" t="s">
        <v>639</v>
      </c>
      <c r="G1658" s="192">
        <v>5269838</v>
      </c>
      <c r="H1658" s="68"/>
      <c r="I1658" s="198" t="s">
        <v>5135</v>
      </c>
      <c r="J1658" s="68"/>
      <c r="K1658" s="68"/>
      <c r="L1658" s="68"/>
      <c r="M1658" s="68"/>
      <c r="N1658" s="364"/>
      <c r="O1658" s="364"/>
      <c r="P1658" s="216">
        <v>0</v>
      </c>
      <c r="Q1658" s="216">
        <v>253933.44</v>
      </c>
      <c r="R1658" s="68" t="s">
        <v>638</v>
      </c>
      <c r="S1658" s="366"/>
      <c r="T1658" s="278"/>
    </row>
    <row r="1659" spans="1:20" ht="63.75">
      <c r="A1659" s="192">
        <v>862</v>
      </c>
      <c r="B1659" s="68"/>
      <c r="C1659" s="214" t="s">
        <v>187</v>
      </c>
      <c r="D1659" s="215">
        <v>44991</v>
      </c>
      <c r="E1659" s="192" t="s">
        <v>3822</v>
      </c>
      <c r="F1659" s="192" t="s">
        <v>639</v>
      </c>
      <c r="G1659" s="192">
        <v>5269860</v>
      </c>
      <c r="H1659" s="68"/>
      <c r="I1659" s="198" t="s">
        <v>5136</v>
      </c>
      <c r="J1659" s="68"/>
      <c r="K1659" s="68"/>
      <c r="L1659" s="68"/>
      <c r="M1659" s="68"/>
      <c r="N1659" s="364"/>
      <c r="O1659" s="364"/>
      <c r="P1659" s="216">
        <v>0</v>
      </c>
      <c r="Q1659" s="216">
        <v>4059141.94</v>
      </c>
      <c r="R1659" s="68" t="s">
        <v>638</v>
      </c>
      <c r="S1659" s="366"/>
      <c r="T1659" s="278"/>
    </row>
    <row r="1660" spans="1:20" ht="63.75">
      <c r="A1660" s="192">
        <v>862</v>
      </c>
      <c r="B1660" s="68"/>
      <c r="C1660" s="214" t="s">
        <v>187</v>
      </c>
      <c r="D1660" s="215">
        <v>44991</v>
      </c>
      <c r="E1660" s="192" t="s">
        <v>3822</v>
      </c>
      <c r="F1660" s="192" t="s">
        <v>639</v>
      </c>
      <c r="G1660" s="192">
        <v>5269805</v>
      </c>
      <c r="H1660" s="68"/>
      <c r="I1660" s="198" t="s">
        <v>5137</v>
      </c>
      <c r="J1660" s="68"/>
      <c r="K1660" s="68"/>
      <c r="L1660" s="68"/>
      <c r="M1660" s="68"/>
      <c r="N1660" s="364"/>
      <c r="O1660" s="364"/>
      <c r="P1660" s="216">
        <v>0</v>
      </c>
      <c r="Q1660" s="216">
        <v>12050.13</v>
      </c>
      <c r="R1660" s="68" t="s">
        <v>638</v>
      </c>
      <c r="S1660" s="366"/>
      <c r="T1660" s="278"/>
    </row>
    <row r="1661" spans="1:20" ht="63.75">
      <c r="A1661" s="192">
        <v>862</v>
      </c>
      <c r="B1661" s="68"/>
      <c r="C1661" s="214" t="s">
        <v>187</v>
      </c>
      <c r="D1661" s="215">
        <v>44991</v>
      </c>
      <c r="E1661" s="192" t="s">
        <v>3822</v>
      </c>
      <c r="F1661" s="192" t="s">
        <v>639</v>
      </c>
      <c r="G1661" s="192">
        <v>5269823</v>
      </c>
      <c r="H1661" s="68"/>
      <c r="I1661" s="198" t="s">
        <v>5138</v>
      </c>
      <c r="J1661" s="68"/>
      <c r="K1661" s="68"/>
      <c r="L1661" s="68"/>
      <c r="M1661" s="68"/>
      <c r="N1661" s="364"/>
      <c r="O1661" s="364"/>
      <c r="P1661" s="216">
        <v>0</v>
      </c>
      <c r="Q1661" s="216">
        <v>11983.03</v>
      </c>
      <c r="R1661" s="68" t="s">
        <v>638</v>
      </c>
      <c r="S1661" s="366"/>
      <c r="T1661" s="278"/>
    </row>
    <row r="1662" spans="1:20" ht="63.75">
      <c r="A1662" s="192">
        <v>862</v>
      </c>
      <c r="B1662" s="68"/>
      <c r="C1662" s="214" t="s">
        <v>187</v>
      </c>
      <c r="D1662" s="215">
        <v>44991</v>
      </c>
      <c r="E1662" s="192" t="s">
        <v>3822</v>
      </c>
      <c r="F1662" s="192" t="s">
        <v>639</v>
      </c>
      <c r="G1662" s="192">
        <v>5269609</v>
      </c>
      <c r="H1662" s="68"/>
      <c r="I1662" s="198" t="s">
        <v>5139</v>
      </c>
      <c r="J1662" s="68"/>
      <c r="K1662" s="68"/>
      <c r="L1662" s="68"/>
      <c r="M1662" s="68"/>
      <c r="N1662" s="364"/>
      <c r="O1662" s="364"/>
      <c r="P1662" s="216">
        <v>0</v>
      </c>
      <c r="Q1662" s="216">
        <v>88370.67</v>
      </c>
      <c r="R1662" s="68" t="s">
        <v>638</v>
      </c>
      <c r="S1662" s="366"/>
      <c r="T1662" s="278"/>
    </row>
    <row r="1663" spans="1:20" ht="63.75">
      <c r="A1663" s="192">
        <v>862</v>
      </c>
      <c r="B1663" s="68"/>
      <c r="C1663" s="214" t="s">
        <v>187</v>
      </c>
      <c r="D1663" s="215">
        <v>44991</v>
      </c>
      <c r="E1663" s="192" t="s">
        <v>3822</v>
      </c>
      <c r="F1663" s="192" t="s">
        <v>639</v>
      </c>
      <c r="G1663" s="192">
        <v>5269783</v>
      </c>
      <c r="H1663" s="68"/>
      <c r="I1663" s="198" t="s">
        <v>5140</v>
      </c>
      <c r="J1663" s="68"/>
      <c r="K1663" s="68"/>
      <c r="L1663" s="68"/>
      <c r="M1663" s="68"/>
      <c r="N1663" s="364"/>
      <c r="O1663" s="364"/>
      <c r="P1663" s="216">
        <v>0</v>
      </c>
      <c r="Q1663" s="216">
        <v>6267.66</v>
      </c>
      <c r="R1663" s="68" t="s">
        <v>638</v>
      </c>
      <c r="S1663" s="366"/>
      <c r="T1663" s="278"/>
    </row>
    <row r="1664" spans="1:20" ht="63.75">
      <c r="A1664" s="192">
        <v>862</v>
      </c>
      <c r="B1664" s="68"/>
      <c r="C1664" s="214" t="s">
        <v>187</v>
      </c>
      <c r="D1664" s="215">
        <v>44991</v>
      </c>
      <c r="E1664" s="192" t="s">
        <v>3822</v>
      </c>
      <c r="F1664" s="192" t="s">
        <v>639</v>
      </c>
      <c r="G1664" s="192">
        <v>5269563</v>
      </c>
      <c r="H1664" s="68"/>
      <c r="I1664" s="198" t="s">
        <v>5141</v>
      </c>
      <c r="J1664" s="68"/>
      <c r="K1664" s="68"/>
      <c r="L1664" s="68"/>
      <c r="M1664" s="68"/>
      <c r="N1664" s="364"/>
      <c r="O1664" s="364"/>
      <c r="P1664" s="216">
        <v>0</v>
      </c>
      <c r="Q1664" s="216">
        <v>97956.27</v>
      </c>
      <c r="R1664" s="68" t="s">
        <v>638</v>
      </c>
      <c r="S1664" s="366"/>
      <c r="T1664" s="278"/>
    </row>
    <row r="1665" spans="1:20" ht="63.75">
      <c r="A1665" s="192">
        <v>862</v>
      </c>
      <c r="B1665" s="68"/>
      <c r="C1665" s="214" t="s">
        <v>187</v>
      </c>
      <c r="D1665" s="215">
        <v>44991</v>
      </c>
      <c r="E1665" s="192" t="s">
        <v>3822</v>
      </c>
      <c r="F1665" s="192" t="s">
        <v>639</v>
      </c>
      <c r="G1665" s="192">
        <v>5269525</v>
      </c>
      <c r="H1665" s="68"/>
      <c r="I1665" s="198" t="s">
        <v>5142</v>
      </c>
      <c r="J1665" s="68"/>
      <c r="K1665" s="68"/>
      <c r="L1665" s="68"/>
      <c r="M1665" s="68"/>
      <c r="N1665" s="364"/>
      <c r="O1665" s="364"/>
      <c r="P1665" s="216">
        <v>0</v>
      </c>
      <c r="Q1665" s="216">
        <v>30565.23</v>
      </c>
      <c r="R1665" s="68" t="s">
        <v>638</v>
      </c>
      <c r="S1665" s="366"/>
      <c r="T1665" s="278"/>
    </row>
    <row r="1666" spans="1:20" ht="63.75">
      <c r="A1666" s="192">
        <v>862</v>
      </c>
      <c r="B1666" s="68"/>
      <c r="C1666" s="214" t="s">
        <v>187</v>
      </c>
      <c r="D1666" s="215">
        <v>44991</v>
      </c>
      <c r="E1666" s="192" t="s">
        <v>3822</v>
      </c>
      <c r="F1666" s="192" t="s">
        <v>639</v>
      </c>
      <c r="G1666" s="192">
        <v>5269541</v>
      </c>
      <c r="H1666" s="68"/>
      <c r="I1666" s="198" t="s">
        <v>5143</v>
      </c>
      <c r="J1666" s="68"/>
      <c r="K1666" s="68"/>
      <c r="L1666" s="68"/>
      <c r="M1666" s="68"/>
      <c r="N1666" s="364"/>
      <c r="O1666" s="364"/>
      <c r="P1666" s="216">
        <v>0</v>
      </c>
      <c r="Q1666" s="216">
        <v>308031.90000000002</v>
      </c>
      <c r="R1666" s="68" t="s">
        <v>638</v>
      </c>
      <c r="S1666" s="366"/>
      <c r="T1666" s="278"/>
    </row>
    <row r="1667" spans="1:20" ht="63.75">
      <c r="A1667" s="192">
        <v>862</v>
      </c>
      <c r="B1667" s="68"/>
      <c r="C1667" s="214" t="s">
        <v>187</v>
      </c>
      <c r="D1667" s="215">
        <v>44991</v>
      </c>
      <c r="E1667" s="192" t="s">
        <v>3822</v>
      </c>
      <c r="F1667" s="192" t="s">
        <v>639</v>
      </c>
      <c r="G1667" s="192">
        <v>5269489</v>
      </c>
      <c r="H1667" s="68"/>
      <c r="I1667" s="198" t="s">
        <v>5144</v>
      </c>
      <c r="J1667" s="68"/>
      <c r="K1667" s="68"/>
      <c r="L1667" s="68"/>
      <c r="M1667" s="68"/>
      <c r="N1667" s="364"/>
      <c r="O1667" s="364"/>
      <c r="P1667" s="216">
        <v>0</v>
      </c>
      <c r="Q1667" s="216">
        <v>20061.43</v>
      </c>
      <c r="R1667" s="68" t="s">
        <v>638</v>
      </c>
      <c r="S1667" s="366"/>
      <c r="T1667" s="278"/>
    </row>
    <row r="1668" spans="1:20" ht="63.75">
      <c r="A1668" s="192">
        <v>862</v>
      </c>
      <c r="B1668" s="68"/>
      <c r="C1668" s="214" t="s">
        <v>187</v>
      </c>
      <c r="D1668" s="215">
        <v>44991</v>
      </c>
      <c r="E1668" s="192" t="s">
        <v>3822</v>
      </c>
      <c r="F1668" s="192" t="s">
        <v>639</v>
      </c>
      <c r="G1668" s="192">
        <v>5269077</v>
      </c>
      <c r="H1668" s="68"/>
      <c r="I1668" s="198" t="s">
        <v>5145</v>
      </c>
      <c r="J1668" s="68"/>
      <c r="K1668" s="68"/>
      <c r="L1668" s="68"/>
      <c r="M1668" s="68"/>
      <c r="N1668" s="364"/>
      <c r="O1668" s="364"/>
      <c r="P1668" s="216">
        <v>0</v>
      </c>
      <c r="Q1668" s="216">
        <v>64152.66</v>
      </c>
      <c r="R1668" s="68" t="s">
        <v>638</v>
      </c>
      <c r="S1668" s="366"/>
      <c r="T1668" s="278"/>
    </row>
    <row r="1669" spans="1:20" ht="63.75">
      <c r="A1669" s="192">
        <v>862</v>
      </c>
      <c r="B1669" s="68"/>
      <c r="C1669" s="214" t="s">
        <v>187</v>
      </c>
      <c r="D1669" s="215">
        <v>44991</v>
      </c>
      <c r="E1669" s="192" t="s">
        <v>3822</v>
      </c>
      <c r="F1669" s="192" t="s">
        <v>639</v>
      </c>
      <c r="G1669" s="192">
        <v>5269248</v>
      </c>
      <c r="H1669" s="68"/>
      <c r="I1669" s="198" t="s">
        <v>5146</v>
      </c>
      <c r="J1669" s="68"/>
      <c r="K1669" s="68"/>
      <c r="L1669" s="68"/>
      <c r="M1669" s="68"/>
      <c r="N1669" s="364"/>
      <c r="O1669" s="364"/>
      <c r="P1669" s="216">
        <v>0</v>
      </c>
      <c r="Q1669" s="216">
        <v>28295.89</v>
      </c>
      <c r="R1669" s="68" t="s">
        <v>638</v>
      </c>
      <c r="S1669" s="366"/>
      <c r="T1669" s="278"/>
    </row>
    <row r="1670" spans="1:20" ht="63.75">
      <c r="A1670" s="192">
        <v>862</v>
      </c>
      <c r="B1670" s="68"/>
      <c r="C1670" s="214" t="s">
        <v>187</v>
      </c>
      <c r="D1670" s="215">
        <v>44991</v>
      </c>
      <c r="E1670" s="192" t="s">
        <v>3822</v>
      </c>
      <c r="F1670" s="192" t="s">
        <v>639</v>
      </c>
      <c r="G1670" s="192">
        <v>5269425</v>
      </c>
      <c r="H1670" s="68"/>
      <c r="I1670" s="198" t="s">
        <v>5147</v>
      </c>
      <c r="J1670" s="68"/>
      <c r="K1670" s="68"/>
      <c r="L1670" s="68"/>
      <c r="M1670" s="68"/>
      <c r="N1670" s="364"/>
      <c r="O1670" s="364"/>
      <c r="P1670" s="216">
        <v>0</v>
      </c>
      <c r="Q1670" s="216">
        <v>48762.12</v>
      </c>
      <c r="R1670" s="68" t="s">
        <v>638</v>
      </c>
      <c r="S1670" s="366"/>
      <c r="T1670" s="278"/>
    </row>
    <row r="1671" spans="1:20" ht="63.75">
      <c r="A1671" s="192">
        <v>862</v>
      </c>
      <c r="B1671" s="68"/>
      <c r="C1671" s="214" t="s">
        <v>187</v>
      </c>
      <c r="D1671" s="215">
        <v>44991</v>
      </c>
      <c r="E1671" s="192" t="s">
        <v>3822</v>
      </c>
      <c r="F1671" s="192" t="s">
        <v>639</v>
      </c>
      <c r="G1671" s="192">
        <v>5268847</v>
      </c>
      <c r="H1671" s="68"/>
      <c r="I1671" s="198" t="s">
        <v>5148</v>
      </c>
      <c r="J1671" s="68"/>
      <c r="K1671" s="68"/>
      <c r="L1671" s="68"/>
      <c r="M1671" s="68"/>
      <c r="N1671" s="364"/>
      <c r="O1671" s="364"/>
      <c r="P1671" s="216">
        <v>0</v>
      </c>
      <c r="Q1671" s="216">
        <v>35090.69</v>
      </c>
      <c r="R1671" s="68" t="s">
        <v>638</v>
      </c>
      <c r="S1671" s="366"/>
      <c r="T1671" s="278"/>
    </row>
    <row r="1672" spans="1:20" ht="63.75">
      <c r="A1672" s="192">
        <v>862</v>
      </c>
      <c r="B1672" s="68"/>
      <c r="C1672" s="214" t="s">
        <v>187</v>
      </c>
      <c r="D1672" s="215">
        <v>44991</v>
      </c>
      <c r="E1672" s="192" t="s">
        <v>3822</v>
      </c>
      <c r="F1672" s="192" t="s">
        <v>639</v>
      </c>
      <c r="G1672" s="192">
        <v>5268496</v>
      </c>
      <c r="H1672" s="68"/>
      <c r="I1672" s="198" t="s">
        <v>5149</v>
      </c>
      <c r="J1672" s="68"/>
      <c r="K1672" s="68"/>
      <c r="L1672" s="68"/>
      <c r="M1672" s="68"/>
      <c r="N1672" s="364"/>
      <c r="O1672" s="364"/>
      <c r="P1672" s="216">
        <v>0</v>
      </c>
      <c r="Q1672" s="216">
        <v>4308.55</v>
      </c>
      <c r="R1672" s="68" t="s">
        <v>638</v>
      </c>
      <c r="S1672" s="366"/>
      <c r="T1672" s="278"/>
    </row>
    <row r="1673" spans="1:20" ht="63.75">
      <c r="A1673" s="192">
        <v>862</v>
      </c>
      <c r="B1673" s="68"/>
      <c r="C1673" s="214" t="s">
        <v>187</v>
      </c>
      <c r="D1673" s="215">
        <v>44991</v>
      </c>
      <c r="E1673" s="192" t="s">
        <v>3822</v>
      </c>
      <c r="F1673" s="192" t="s">
        <v>639</v>
      </c>
      <c r="G1673" s="192">
        <v>5268247</v>
      </c>
      <c r="H1673" s="68"/>
      <c r="I1673" s="198" t="s">
        <v>5150</v>
      </c>
      <c r="J1673" s="68"/>
      <c r="K1673" s="68"/>
      <c r="L1673" s="68"/>
      <c r="M1673" s="68"/>
      <c r="N1673" s="364"/>
      <c r="O1673" s="364"/>
      <c r="P1673" s="216">
        <v>0</v>
      </c>
      <c r="Q1673" s="216">
        <v>81610.84</v>
      </c>
      <c r="R1673" s="68" t="s">
        <v>638</v>
      </c>
      <c r="S1673" s="366"/>
      <c r="T1673" s="278"/>
    </row>
    <row r="1674" spans="1:20" ht="63.75">
      <c r="A1674" s="192">
        <v>862</v>
      </c>
      <c r="B1674" s="68"/>
      <c r="C1674" s="214" t="s">
        <v>187</v>
      </c>
      <c r="D1674" s="215">
        <v>44991</v>
      </c>
      <c r="E1674" s="192" t="s">
        <v>3822</v>
      </c>
      <c r="F1674" s="192" t="s">
        <v>639</v>
      </c>
      <c r="G1674" s="192">
        <v>5267751</v>
      </c>
      <c r="H1674" s="68"/>
      <c r="I1674" s="198" t="s">
        <v>5151</v>
      </c>
      <c r="J1674" s="68"/>
      <c r="K1674" s="68"/>
      <c r="L1674" s="68"/>
      <c r="M1674" s="68"/>
      <c r="N1674" s="364"/>
      <c r="O1674" s="364"/>
      <c r="P1674" s="216">
        <v>0</v>
      </c>
      <c r="Q1674" s="216">
        <v>3726130.07</v>
      </c>
      <c r="R1674" s="68" t="s">
        <v>638</v>
      </c>
      <c r="S1674" s="366"/>
      <c r="T1674" s="278"/>
    </row>
    <row r="1675" spans="1:20" ht="63.75">
      <c r="A1675" s="192">
        <v>862</v>
      </c>
      <c r="B1675" s="68"/>
      <c r="C1675" s="214" t="s">
        <v>187</v>
      </c>
      <c r="D1675" s="215">
        <v>44991</v>
      </c>
      <c r="E1675" s="192" t="s">
        <v>3822</v>
      </c>
      <c r="F1675" s="192" t="s">
        <v>639</v>
      </c>
      <c r="G1675" s="192">
        <v>5269513</v>
      </c>
      <c r="H1675" s="68"/>
      <c r="I1675" s="198" t="s">
        <v>5152</v>
      </c>
      <c r="J1675" s="68"/>
      <c r="K1675" s="68"/>
      <c r="L1675" s="68"/>
      <c r="M1675" s="68"/>
      <c r="N1675" s="364"/>
      <c r="O1675" s="364"/>
      <c r="P1675" s="216">
        <v>0</v>
      </c>
      <c r="Q1675" s="216">
        <v>45209.94</v>
      </c>
      <c r="R1675" s="68" t="s">
        <v>638</v>
      </c>
      <c r="S1675" s="366"/>
      <c r="T1675" s="278"/>
    </row>
    <row r="1676" spans="1:20" ht="63.75">
      <c r="A1676" s="192">
        <v>862</v>
      </c>
      <c r="B1676" s="68"/>
      <c r="C1676" s="214" t="s">
        <v>187</v>
      </c>
      <c r="D1676" s="215">
        <v>44991</v>
      </c>
      <c r="E1676" s="192" t="s">
        <v>3822</v>
      </c>
      <c r="F1676" s="192" t="s">
        <v>639</v>
      </c>
      <c r="G1676" s="192">
        <v>5267513</v>
      </c>
      <c r="H1676" s="68"/>
      <c r="I1676" s="198" t="s">
        <v>5153</v>
      </c>
      <c r="J1676" s="68"/>
      <c r="K1676" s="68"/>
      <c r="L1676" s="68"/>
      <c r="M1676" s="68"/>
      <c r="N1676" s="364"/>
      <c r="O1676" s="364"/>
      <c r="P1676" s="216">
        <v>0</v>
      </c>
      <c r="Q1676" s="216">
        <v>19847.47</v>
      </c>
      <c r="R1676" s="68" t="s">
        <v>638</v>
      </c>
      <c r="S1676" s="366"/>
      <c r="T1676" s="278"/>
    </row>
    <row r="1677" spans="1:20" ht="63.75">
      <c r="A1677" s="192">
        <v>862</v>
      </c>
      <c r="B1677" s="68"/>
      <c r="C1677" s="214" t="s">
        <v>187</v>
      </c>
      <c r="D1677" s="215">
        <v>44991</v>
      </c>
      <c r="E1677" s="192" t="s">
        <v>3822</v>
      </c>
      <c r="F1677" s="192" t="s">
        <v>639</v>
      </c>
      <c r="G1677" s="192">
        <v>5267202</v>
      </c>
      <c r="H1677" s="68"/>
      <c r="I1677" s="198" t="s">
        <v>5154</v>
      </c>
      <c r="J1677" s="68"/>
      <c r="K1677" s="68"/>
      <c r="L1677" s="68"/>
      <c r="M1677" s="68"/>
      <c r="N1677" s="364"/>
      <c r="O1677" s="364"/>
      <c r="P1677" s="216">
        <v>0</v>
      </c>
      <c r="Q1677" s="216">
        <v>41060.629999999997</v>
      </c>
      <c r="R1677" s="68" t="s">
        <v>638</v>
      </c>
      <c r="S1677" s="366"/>
      <c r="T1677" s="278"/>
    </row>
    <row r="1678" spans="1:20" ht="63.75">
      <c r="A1678" s="192">
        <v>862</v>
      </c>
      <c r="B1678" s="68"/>
      <c r="C1678" s="214" t="s">
        <v>187</v>
      </c>
      <c r="D1678" s="215">
        <v>44991</v>
      </c>
      <c r="E1678" s="192" t="s">
        <v>3822</v>
      </c>
      <c r="F1678" s="192" t="s">
        <v>639</v>
      </c>
      <c r="G1678" s="192">
        <v>5267371</v>
      </c>
      <c r="H1678" s="68"/>
      <c r="I1678" s="198" t="s">
        <v>5155</v>
      </c>
      <c r="J1678" s="68"/>
      <c r="K1678" s="68"/>
      <c r="L1678" s="68"/>
      <c r="M1678" s="68"/>
      <c r="N1678" s="364"/>
      <c r="O1678" s="364"/>
      <c r="P1678" s="216">
        <v>0</v>
      </c>
      <c r="Q1678" s="216">
        <v>53652.29</v>
      </c>
      <c r="R1678" s="68" t="s">
        <v>638</v>
      </c>
      <c r="S1678" s="366"/>
      <c r="T1678" s="278"/>
    </row>
    <row r="1679" spans="1:20" ht="63.75">
      <c r="A1679" s="192">
        <v>862</v>
      </c>
      <c r="B1679" s="68"/>
      <c r="C1679" s="214" t="s">
        <v>187</v>
      </c>
      <c r="D1679" s="215">
        <v>44991</v>
      </c>
      <c r="E1679" s="192" t="s">
        <v>3822</v>
      </c>
      <c r="F1679" s="192" t="s">
        <v>639</v>
      </c>
      <c r="G1679" s="192">
        <v>5265258</v>
      </c>
      <c r="H1679" s="68"/>
      <c r="I1679" s="198" t="s">
        <v>5156</v>
      </c>
      <c r="J1679" s="68"/>
      <c r="K1679" s="68"/>
      <c r="L1679" s="68"/>
      <c r="M1679" s="68"/>
      <c r="N1679" s="364"/>
      <c r="O1679" s="364"/>
      <c r="P1679" s="216">
        <v>0</v>
      </c>
      <c r="Q1679" s="216">
        <v>45009.56</v>
      </c>
      <c r="R1679" s="68" t="s">
        <v>638</v>
      </c>
      <c r="S1679" s="366"/>
      <c r="T1679" s="278"/>
    </row>
    <row r="1680" spans="1:20" ht="63.75">
      <c r="A1680" s="192">
        <v>862</v>
      </c>
      <c r="B1680" s="68"/>
      <c r="C1680" s="214" t="s">
        <v>187</v>
      </c>
      <c r="D1680" s="215">
        <v>44991</v>
      </c>
      <c r="E1680" s="192" t="s">
        <v>3822</v>
      </c>
      <c r="F1680" s="192" t="s">
        <v>639</v>
      </c>
      <c r="G1680" s="192">
        <v>5265362</v>
      </c>
      <c r="H1680" s="68"/>
      <c r="I1680" s="198" t="s">
        <v>5157</v>
      </c>
      <c r="J1680" s="68"/>
      <c r="K1680" s="68"/>
      <c r="L1680" s="68"/>
      <c r="M1680" s="68"/>
      <c r="N1680" s="364"/>
      <c r="O1680" s="364"/>
      <c r="P1680" s="216">
        <v>0</v>
      </c>
      <c r="Q1680" s="216">
        <v>3115.7</v>
      </c>
      <c r="R1680" s="68" t="s">
        <v>638</v>
      </c>
      <c r="S1680" s="366"/>
      <c r="T1680" s="278"/>
    </row>
    <row r="1681" spans="1:20" ht="63.75">
      <c r="A1681" s="192">
        <v>862</v>
      </c>
      <c r="B1681" s="68"/>
      <c r="C1681" s="214" t="s">
        <v>187</v>
      </c>
      <c r="D1681" s="215">
        <v>44991</v>
      </c>
      <c r="E1681" s="192" t="s">
        <v>3822</v>
      </c>
      <c r="F1681" s="192" t="s">
        <v>639</v>
      </c>
      <c r="G1681" s="192">
        <v>5267062</v>
      </c>
      <c r="H1681" s="68"/>
      <c r="I1681" s="198" t="s">
        <v>5158</v>
      </c>
      <c r="J1681" s="68"/>
      <c r="K1681" s="68"/>
      <c r="L1681" s="68"/>
      <c r="M1681" s="68"/>
      <c r="N1681" s="364"/>
      <c r="O1681" s="364"/>
      <c r="P1681" s="216">
        <v>0</v>
      </c>
      <c r="Q1681" s="216">
        <v>3098.84</v>
      </c>
      <c r="R1681" s="68" t="s">
        <v>638</v>
      </c>
      <c r="S1681" s="366"/>
      <c r="T1681" s="278"/>
    </row>
    <row r="1682" spans="1:20" ht="63.75">
      <c r="A1682" s="192">
        <v>862</v>
      </c>
      <c r="B1682" s="68"/>
      <c r="C1682" s="214" t="s">
        <v>187</v>
      </c>
      <c r="D1682" s="215">
        <v>44991</v>
      </c>
      <c r="E1682" s="192" t="s">
        <v>3822</v>
      </c>
      <c r="F1682" s="192" t="s">
        <v>639</v>
      </c>
      <c r="G1682" s="192">
        <v>5265649</v>
      </c>
      <c r="H1682" s="68"/>
      <c r="I1682" s="198" t="s">
        <v>5159</v>
      </c>
      <c r="J1682" s="68"/>
      <c r="K1682" s="68"/>
      <c r="L1682" s="68"/>
      <c r="M1682" s="68"/>
      <c r="N1682" s="364"/>
      <c r="O1682" s="364"/>
      <c r="P1682" s="216">
        <v>0</v>
      </c>
      <c r="Q1682" s="216">
        <v>1507404.5</v>
      </c>
      <c r="R1682" s="68" t="s">
        <v>638</v>
      </c>
      <c r="S1682" s="366"/>
      <c r="T1682" s="278"/>
    </row>
    <row r="1683" spans="1:20" ht="63.75">
      <c r="A1683" s="192">
        <v>862</v>
      </c>
      <c r="B1683" s="68"/>
      <c r="C1683" s="214" t="s">
        <v>187</v>
      </c>
      <c r="D1683" s="215">
        <v>44991</v>
      </c>
      <c r="E1683" s="192" t="s">
        <v>3822</v>
      </c>
      <c r="F1683" s="192" t="s">
        <v>639</v>
      </c>
      <c r="G1683" s="192">
        <v>5266795</v>
      </c>
      <c r="H1683" s="68"/>
      <c r="I1683" s="198" t="s">
        <v>5160</v>
      </c>
      <c r="J1683" s="68"/>
      <c r="K1683" s="68"/>
      <c r="L1683" s="68"/>
      <c r="M1683" s="68"/>
      <c r="N1683" s="364"/>
      <c r="O1683" s="364"/>
      <c r="P1683" s="216">
        <v>0</v>
      </c>
      <c r="Q1683" s="216">
        <v>100798.61</v>
      </c>
      <c r="R1683" s="68" t="s">
        <v>638</v>
      </c>
      <c r="S1683" s="366"/>
      <c r="T1683" s="278"/>
    </row>
    <row r="1684" spans="1:20" ht="63.75">
      <c r="A1684" s="192">
        <v>862</v>
      </c>
      <c r="B1684" s="68"/>
      <c r="C1684" s="214" t="s">
        <v>187</v>
      </c>
      <c r="D1684" s="215">
        <v>44991</v>
      </c>
      <c r="E1684" s="192" t="s">
        <v>3822</v>
      </c>
      <c r="F1684" s="192" t="s">
        <v>639</v>
      </c>
      <c r="G1684" s="192">
        <v>5264448</v>
      </c>
      <c r="H1684" s="68"/>
      <c r="I1684" s="198" t="s">
        <v>5161</v>
      </c>
      <c r="J1684" s="68"/>
      <c r="K1684" s="68"/>
      <c r="L1684" s="68"/>
      <c r="M1684" s="68"/>
      <c r="N1684" s="364"/>
      <c r="O1684" s="364"/>
      <c r="P1684" s="216">
        <v>0</v>
      </c>
      <c r="Q1684" s="216">
        <v>99073.5</v>
      </c>
      <c r="R1684" s="68" t="s">
        <v>638</v>
      </c>
      <c r="S1684" s="366"/>
      <c r="T1684" s="278"/>
    </row>
    <row r="1685" spans="1:20" ht="63.75">
      <c r="A1685" s="192">
        <v>862</v>
      </c>
      <c r="B1685" s="68"/>
      <c r="C1685" s="214" t="s">
        <v>187</v>
      </c>
      <c r="D1685" s="215">
        <v>44991</v>
      </c>
      <c r="E1685" s="192" t="s">
        <v>3822</v>
      </c>
      <c r="F1685" s="192" t="s">
        <v>639</v>
      </c>
      <c r="G1685" s="192">
        <v>5265869</v>
      </c>
      <c r="H1685" s="68"/>
      <c r="I1685" s="198" t="s">
        <v>5162</v>
      </c>
      <c r="J1685" s="68"/>
      <c r="K1685" s="68"/>
      <c r="L1685" s="68"/>
      <c r="M1685" s="68"/>
      <c r="N1685" s="364"/>
      <c r="O1685" s="364"/>
      <c r="P1685" s="216">
        <v>0</v>
      </c>
      <c r="Q1685" s="216">
        <v>124001.05</v>
      </c>
      <c r="R1685" s="68" t="s">
        <v>638</v>
      </c>
      <c r="S1685" s="366"/>
      <c r="T1685" s="278"/>
    </row>
    <row r="1686" spans="1:20" ht="63.75">
      <c r="A1686" s="192">
        <v>862</v>
      </c>
      <c r="B1686" s="68"/>
      <c r="C1686" s="214" t="s">
        <v>187</v>
      </c>
      <c r="D1686" s="215">
        <v>44991</v>
      </c>
      <c r="E1686" s="192" t="s">
        <v>3822</v>
      </c>
      <c r="F1686" s="192" t="s">
        <v>639</v>
      </c>
      <c r="G1686" s="192">
        <v>5264599</v>
      </c>
      <c r="H1686" s="68"/>
      <c r="I1686" s="198" t="s">
        <v>5163</v>
      </c>
      <c r="J1686" s="68"/>
      <c r="K1686" s="68"/>
      <c r="L1686" s="68"/>
      <c r="M1686" s="68"/>
      <c r="N1686" s="364"/>
      <c r="O1686" s="364"/>
      <c r="P1686" s="216">
        <v>0</v>
      </c>
      <c r="Q1686" s="216">
        <v>10626.86</v>
      </c>
      <c r="R1686" s="68" t="s">
        <v>638</v>
      </c>
      <c r="S1686" s="366"/>
      <c r="T1686" s="278"/>
    </row>
    <row r="1687" spans="1:20" ht="63.75">
      <c r="A1687" s="192">
        <v>862</v>
      </c>
      <c r="B1687" s="68"/>
      <c r="C1687" s="214" t="s">
        <v>187</v>
      </c>
      <c r="D1687" s="215">
        <v>44991</v>
      </c>
      <c r="E1687" s="192" t="s">
        <v>3822</v>
      </c>
      <c r="F1687" s="192" t="s">
        <v>639</v>
      </c>
      <c r="G1687" s="192">
        <v>5261983</v>
      </c>
      <c r="H1687" s="68"/>
      <c r="I1687" s="198" t="s">
        <v>5164</v>
      </c>
      <c r="J1687" s="68"/>
      <c r="K1687" s="68"/>
      <c r="L1687" s="68"/>
      <c r="M1687" s="68"/>
      <c r="N1687" s="364"/>
      <c r="O1687" s="364"/>
      <c r="P1687" s="216">
        <v>0</v>
      </c>
      <c r="Q1687" s="216">
        <v>11548.89</v>
      </c>
      <c r="R1687" s="68" t="s">
        <v>638</v>
      </c>
      <c r="S1687" s="366"/>
      <c r="T1687" s="278"/>
    </row>
    <row r="1688" spans="1:20" ht="63.75">
      <c r="A1688" s="192">
        <v>513</v>
      </c>
      <c r="B1688" s="68"/>
      <c r="C1688" s="214" t="s">
        <v>160</v>
      </c>
      <c r="D1688" s="215">
        <v>44991</v>
      </c>
      <c r="E1688" s="192" t="s">
        <v>3823</v>
      </c>
      <c r="F1688" s="192" t="s">
        <v>14</v>
      </c>
      <c r="G1688" s="192">
        <v>2191407</v>
      </c>
      <c r="H1688" s="68"/>
      <c r="I1688" s="198" t="s">
        <v>5165</v>
      </c>
      <c r="J1688" s="68"/>
      <c r="K1688" s="68"/>
      <c r="L1688" s="68"/>
      <c r="M1688" s="68"/>
      <c r="N1688" s="364"/>
      <c r="O1688" s="364"/>
      <c r="P1688" s="216">
        <v>444.93</v>
      </c>
      <c r="Q1688" s="216">
        <v>0</v>
      </c>
      <c r="R1688" s="68" t="s">
        <v>638</v>
      </c>
      <c r="S1688" s="366"/>
      <c r="T1688" s="278"/>
    </row>
    <row r="1689" spans="1:20" ht="102">
      <c r="A1689" s="192">
        <v>680</v>
      </c>
      <c r="B1689" s="68"/>
      <c r="C1689" s="214" t="s">
        <v>179</v>
      </c>
      <c r="D1689" s="215">
        <v>44991</v>
      </c>
      <c r="E1689" s="192" t="s">
        <v>3824</v>
      </c>
      <c r="F1689" s="192" t="s">
        <v>601</v>
      </c>
      <c r="G1689" s="192">
        <v>17788</v>
      </c>
      <c r="H1689" s="68"/>
      <c r="I1689" s="198" t="s">
        <v>5166</v>
      </c>
      <c r="J1689" s="68"/>
      <c r="K1689" s="68"/>
      <c r="L1689" s="68"/>
      <c r="M1689" s="68"/>
      <c r="N1689" s="364"/>
      <c r="O1689" s="364"/>
      <c r="P1689" s="216">
        <v>63.41</v>
      </c>
      <c r="Q1689" s="216">
        <v>0</v>
      </c>
      <c r="R1689" s="68" t="s">
        <v>638</v>
      </c>
      <c r="S1689" s="366"/>
      <c r="T1689" s="278"/>
    </row>
    <row r="1690" spans="1:20" ht="63.75">
      <c r="A1690" s="192">
        <v>513</v>
      </c>
      <c r="B1690" s="68"/>
      <c r="C1690" s="214" t="s">
        <v>160</v>
      </c>
      <c r="D1690" s="215">
        <v>44991</v>
      </c>
      <c r="E1690" s="192" t="s">
        <v>3825</v>
      </c>
      <c r="F1690" s="192" t="s">
        <v>601</v>
      </c>
      <c r="G1690" s="192">
        <v>2191407</v>
      </c>
      <c r="H1690" s="68"/>
      <c r="I1690" s="198" t="s">
        <v>5167</v>
      </c>
      <c r="J1690" s="68"/>
      <c r="K1690" s="68"/>
      <c r="L1690" s="68"/>
      <c r="M1690" s="68"/>
      <c r="N1690" s="364"/>
      <c r="O1690" s="364"/>
      <c r="P1690" s="216">
        <v>444.94</v>
      </c>
      <c r="Q1690" s="216">
        <v>0</v>
      </c>
      <c r="R1690" s="68" t="s">
        <v>638</v>
      </c>
      <c r="S1690" s="366"/>
      <c r="T1690" s="278"/>
    </row>
    <row r="1691" spans="1:20" ht="63.75">
      <c r="A1691" s="192">
        <v>862</v>
      </c>
      <c r="B1691" s="68"/>
      <c r="C1691" s="214" t="s">
        <v>187</v>
      </c>
      <c r="D1691" s="215">
        <v>44991</v>
      </c>
      <c r="E1691" s="192" t="s">
        <v>3826</v>
      </c>
      <c r="F1691" s="192" t="s">
        <v>639</v>
      </c>
      <c r="G1691" s="192">
        <v>5264156</v>
      </c>
      <c r="H1691" s="68"/>
      <c r="I1691" s="198" t="s">
        <v>5168</v>
      </c>
      <c r="J1691" s="68"/>
      <c r="K1691" s="68"/>
      <c r="L1691" s="68"/>
      <c r="M1691" s="68"/>
      <c r="N1691" s="364"/>
      <c r="O1691" s="364"/>
      <c r="P1691" s="216">
        <v>0</v>
      </c>
      <c r="Q1691" s="216">
        <v>438340.53</v>
      </c>
      <c r="R1691" s="68" t="s">
        <v>638</v>
      </c>
      <c r="S1691" s="366"/>
      <c r="T1691" s="278"/>
    </row>
    <row r="1692" spans="1:20" ht="63.75">
      <c r="A1692" s="192">
        <v>862</v>
      </c>
      <c r="B1692" s="68"/>
      <c r="C1692" s="214" t="s">
        <v>187</v>
      </c>
      <c r="D1692" s="215">
        <v>44991</v>
      </c>
      <c r="E1692" s="192" t="s">
        <v>3826</v>
      </c>
      <c r="F1692" s="192" t="s">
        <v>639</v>
      </c>
      <c r="G1692" s="192">
        <v>5263350</v>
      </c>
      <c r="H1692" s="68"/>
      <c r="I1692" s="198" t="s">
        <v>5169</v>
      </c>
      <c r="J1692" s="68"/>
      <c r="K1692" s="68"/>
      <c r="L1692" s="68"/>
      <c r="M1692" s="68"/>
      <c r="N1692" s="364"/>
      <c r="O1692" s="364"/>
      <c r="P1692" s="216">
        <v>0</v>
      </c>
      <c r="Q1692" s="216">
        <v>20443.099999999999</v>
      </c>
      <c r="R1692" s="68" t="s">
        <v>638</v>
      </c>
      <c r="S1692" s="366"/>
      <c r="T1692" s="278"/>
    </row>
    <row r="1693" spans="1:20" ht="63.75">
      <c r="A1693" s="192">
        <v>862</v>
      </c>
      <c r="B1693" s="68"/>
      <c r="C1693" s="214" t="s">
        <v>187</v>
      </c>
      <c r="D1693" s="215">
        <v>44991</v>
      </c>
      <c r="E1693" s="192" t="s">
        <v>3826</v>
      </c>
      <c r="F1693" s="192" t="s">
        <v>639</v>
      </c>
      <c r="G1693" s="192">
        <v>5263532</v>
      </c>
      <c r="H1693" s="68"/>
      <c r="I1693" s="198" t="s">
        <v>5170</v>
      </c>
      <c r="J1693" s="68"/>
      <c r="K1693" s="68"/>
      <c r="L1693" s="68"/>
      <c r="M1693" s="68"/>
      <c r="N1693" s="364"/>
      <c r="O1693" s="364"/>
      <c r="P1693" s="216">
        <v>0</v>
      </c>
      <c r="Q1693" s="216">
        <v>5711.96</v>
      </c>
      <c r="R1693" s="68" t="s">
        <v>638</v>
      </c>
      <c r="S1693" s="366"/>
      <c r="T1693" s="278"/>
    </row>
    <row r="1694" spans="1:20" ht="63.75">
      <c r="A1694" s="192">
        <v>862</v>
      </c>
      <c r="B1694" s="68"/>
      <c r="C1694" s="214" t="s">
        <v>187</v>
      </c>
      <c r="D1694" s="215">
        <v>44991</v>
      </c>
      <c r="E1694" s="192" t="s">
        <v>3826</v>
      </c>
      <c r="F1694" s="192" t="s">
        <v>639</v>
      </c>
      <c r="G1694" s="192">
        <v>5263698</v>
      </c>
      <c r="H1694" s="68"/>
      <c r="I1694" s="198" t="s">
        <v>5171</v>
      </c>
      <c r="J1694" s="68"/>
      <c r="K1694" s="68"/>
      <c r="L1694" s="68"/>
      <c r="M1694" s="68"/>
      <c r="N1694" s="364"/>
      <c r="O1694" s="364"/>
      <c r="P1694" s="216">
        <v>0</v>
      </c>
      <c r="Q1694" s="216">
        <v>6395865.1200000001</v>
      </c>
      <c r="R1694" s="68" t="s">
        <v>638</v>
      </c>
      <c r="S1694" s="366"/>
      <c r="T1694" s="278"/>
    </row>
    <row r="1695" spans="1:20" ht="63.75">
      <c r="A1695" s="192">
        <v>862</v>
      </c>
      <c r="B1695" s="68"/>
      <c r="C1695" s="214" t="s">
        <v>187</v>
      </c>
      <c r="D1695" s="215">
        <v>44991</v>
      </c>
      <c r="E1695" s="192" t="s">
        <v>3826</v>
      </c>
      <c r="F1695" s="192" t="s">
        <v>639</v>
      </c>
      <c r="G1695" s="192">
        <v>5263105</v>
      </c>
      <c r="H1695" s="68"/>
      <c r="I1695" s="198" t="s">
        <v>5172</v>
      </c>
      <c r="J1695" s="68"/>
      <c r="K1695" s="68"/>
      <c r="L1695" s="68"/>
      <c r="M1695" s="68"/>
      <c r="N1695" s="364"/>
      <c r="O1695" s="364"/>
      <c r="P1695" s="216">
        <v>0</v>
      </c>
      <c r="Q1695" s="216">
        <v>848792.59</v>
      </c>
      <c r="R1695" s="68" t="s">
        <v>638</v>
      </c>
      <c r="S1695" s="366"/>
      <c r="T1695" s="278"/>
    </row>
    <row r="1696" spans="1:20" ht="63.75">
      <c r="A1696" s="192">
        <v>862</v>
      </c>
      <c r="B1696" s="68"/>
      <c r="C1696" s="214" t="s">
        <v>187</v>
      </c>
      <c r="D1696" s="215">
        <v>44991</v>
      </c>
      <c r="E1696" s="192" t="s">
        <v>3826</v>
      </c>
      <c r="F1696" s="192" t="s">
        <v>639</v>
      </c>
      <c r="G1696" s="192">
        <v>5263150</v>
      </c>
      <c r="H1696" s="68"/>
      <c r="I1696" s="198" t="s">
        <v>5173</v>
      </c>
      <c r="J1696" s="68"/>
      <c r="K1696" s="68"/>
      <c r="L1696" s="68"/>
      <c r="M1696" s="68"/>
      <c r="N1696" s="364"/>
      <c r="O1696" s="364"/>
      <c r="P1696" s="216">
        <v>0</v>
      </c>
      <c r="Q1696" s="216">
        <v>2571.96</v>
      </c>
      <c r="R1696" s="68" t="s">
        <v>638</v>
      </c>
      <c r="S1696" s="366"/>
      <c r="T1696" s="278"/>
    </row>
    <row r="1697" spans="1:20" ht="63.75">
      <c r="A1697" s="192">
        <v>862</v>
      </c>
      <c r="B1697" s="68"/>
      <c r="C1697" s="214" t="s">
        <v>187</v>
      </c>
      <c r="D1697" s="215">
        <v>44991</v>
      </c>
      <c r="E1697" s="192" t="s">
        <v>3826</v>
      </c>
      <c r="F1697" s="192" t="s">
        <v>639</v>
      </c>
      <c r="G1697" s="192">
        <v>5262727</v>
      </c>
      <c r="H1697" s="68"/>
      <c r="I1697" s="198" t="s">
        <v>5174</v>
      </c>
      <c r="J1697" s="68"/>
      <c r="K1697" s="68"/>
      <c r="L1697" s="68"/>
      <c r="M1697" s="68"/>
      <c r="N1697" s="364"/>
      <c r="O1697" s="364"/>
      <c r="P1697" s="216">
        <v>0</v>
      </c>
      <c r="Q1697" s="216">
        <v>3007103.68</v>
      </c>
      <c r="R1697" s="68" t="s">
        <v>638</v>
      </c>
      <c r="S1697" s="366"/>
      <c r="T1697" s="278"/>
    </row>
    <row r="1698" spans="1:20" ht="63.75">
      <c r="A1698" s="192">
        <v>862</v>
      </c>
      <c r="B1698" s="68"/>
      <c r="C1698" s="214" t="s">
        <v>187</v>
      </c>
      <c r="D1698" s="215">
        <v>44991</v>
      </c>
      <c r="E1698" s="192" t="s">
        <v>3826</v>
      </c>
      <c r="F1698" s="192" t="s">
        <v>639</v>
      </c>
      <c r="G1698" s="192">
        <v>5262005</v>
      </c>
      <c r="H1698" s="68"/>
      <c r="I1698" s="198" t="s">
        <v>5174</v>
      </c>
      <c r="J1698" s="68"/>
      <c r="K1698" s="68"/>
      <c r="L1698" s="68"/>
      <c r="M1698" s="68"/>
      <c r="N1698" s="364"/>
      <c r="O1698" s="364"/>
      <c r="P1698" s="216">
        <v>0</v>
      </c>
      <c r="Q1698" s="216">
        <v>2862283.73</v>
      </c>
      <c r="R1698" s="68" t="s">
        <v>638</v>
      </c>
      <c r="S1698" s="366"/>
      <c r="T1698" s="278"/>
    </row>
    <row r="1699" spans="1:20" ht="63.75">
      <c r="A1699" s="192">
        <v>862</v>
      </c>
      <c r="B1699" s="68"/>
      <c r="C1699" s="214" t="s">
        <v>187</v>
      </c>
      <c r="D1699" s="215">
        <v>44991</v>
      </c>
      <c r="E1699" s="192" t="s">
        <v>3826</v>
      </c>
      <c r="F1699" s="192" t="s">
        <v>639</v>
      </c>
      <c r="G1699" s="192">
        <v>5262713</v>
      </c>
      <c r="H1699" s="68"/>
      <c r="I1699" s="198" t="s">
        <v>5174</v>
      </c>
      <c r="J1699" s="68"/>
      <c r="K1699" s="68"/>
      <c r="L1699" s="68"/>
      <c r="M1699" s="68"/>
      <c r="N1699" s="364"/>
      <c r="O1699" s="364"/>
      <c r="P1699" s="216">
        <v>0</v>
      </c>
      <c r="Q1699" s="216">
        <v>4191866.72</v>
      </c>
      <c r="R1699" s="68" t="s">
        <v>638</v>
      </c>
      <c r="S1699" s="366"/>
      <c r="T1699" s="278"/>
    </row>
    <row r="1700" spans="1:20" ht="114.75">
      <c r="A1700" s="192">
        <v>210</v>
      </c>
      <c r="B1700" s="68"/>
      <c r="C1700" s="214" t="s">
        <v>89</v>
      </c>
      <c r="D1700" s="215">
        <v>44991</v>
      </c>
      <c r="E1700" s="192" t="s">
        <v>3826</v>
      </c>
      <c r="F1700" s="192" t="s">
        <v>600</v>
      </c>
      <c r="G1700" s="192">
        <v>5280242</v>
      </c>
      <c r="H1700" s="68"/>
      <c r="I1700" s="198" t="s">
        <v>5175</v>
      </c>
      <c r="J1700" s="68"/>
      <c r="K1700" s="68"/>
      <c r="L1700" s="68"/>
      <c r="M1700" s="68"/>
      <c r="N1700" s="364"/>
      <c r="O1700" s="364"/>
      <c r="P1700" s="216">
        <v>0</v>
      </c>
      <c r="Q1700" s="216">
        <v>1071</v>
      </c>
      <c r="R1700" s="68" t="s">
        <v>638</v>
      </c>
      <c r="S1700" s="366"/>
      <c r="T1700" s="278"/>
    </row>
    <row r="1701" spans="1:20" ht="63.75">
      <c r="A1701" s="192">
        <v>862</v>
      </c>
      <c r="B1701" s="68"/>
      <c r="C1701" s="214" t="s">
        <v>187</v>
      </c>
      <c r="D1701" s="215">
        <v>44991</v>
      </c>
      <c r="E1701" s="192" t="s">
        <v>3826</v>
      </c>
      <c r="F1701" s="192" t="s">
        <v>639</v>
      </c>
      <c r="G1701" s="192">
        <v>5263922</v>
      </c>
      <c r="H1701" s="68"/>
      <c r="I1701" s="198" t="s">
        <v>5176</v>
      </c>
      <c r="J1701" s="68"/>
      <c r="K1701" s="68"/>
      <c r="L1701" s="68"/>
      <c r="M1701" s="68"/>
      <c r="N1701" s="364"/>
      <c r="O1701" s="364"/>
      <c r="P1701" s="216">
        <v>0</v>
      </c>
      <c r="Q1701" s="216">
        <v>6080.33</v>
      </c>
      <c r="R1701" s="68" t="s">
        <v>638</v>
      </c>
      <c r="S1701" s="366"/>
      <c r="T1701" s="278"/>
    </row>
    <row r="1702" spans="1:20" ht="76.5">
      <c r="A1702" s="192">
        <v>117</v>
      </c>
      <c r="B1702" s="68"/>
      <c r="C1702" s="214" t="s">
        <v>54</v>
      </c>
      <c r="D1702" s="215">
        <v>44991</v>
      </c>
      <c r="E1702" s="192" t="s">
        <v>3827</v>
      </c>
      <c r="F1702" s="192" t="s">
        <v>10</v>
      </c>
      <c r="G1702" s="192">
        <v>1055802</v>
      </c>
      <c r="H1702" s="68"/>
      <c r="I1702" s="198" t="s">
        <v>5177</v>
      </c>
      <c r="J1702" s="68"/>
      <c r="K1702" s="68"/>
      <c r="L1702" s="68"/>
      <c r="M1702" s="68"/>
      <c r="N1702" s="364"/>
      <c r="O1702" s="364"/>
      <c r="P1702" s="216">
        <v>50</v>
      </c>
      <c r="Q1702" s="216">
        <v>0</v>
      </c>
      <c r="R1702" s="68" t="s">
        <v>638</v>
      </c>
      <c r="S1702" s="366"/>
      <c r="T1702" s="278"/>
    </row>
    <row r="1703" spans="1:20" ht="76.5">
      <c r="A1703" s="192">
        <v>117</v>
      </c>
      <c r="B1703" s="68"/>
      <c r="C1703" s="214" t="s">
        <v>54</v>
      </c>
      <c r="D1703" s="215">
        <v>44991</v>
      </c>
      <c r="E1703" s="192" t="s">
        <v>3828</v>
      </c>
      <c r="F1703" s="192" t="s">
        <v>10</v>
      </c>
      <c r="G1703" s="192">
        <v>1055765</v>
      </c>
      <c r="H1703" s="68"/>
      <c r="I1703" s="198" t="s">
        <v>5178</v>
      </c>
      <c r="J1703" s="68"/>
      <c r="K1703" s="68"/>
      <c r="L1703" s="68"/>
      <c r="M1703" s="68"/>
      <c r="N1703" s="364"/>
      <c r="O1703" s="364"/>
      <c r="P1703" s="216">
        <v>50</v>
      </c>
      <c r="Q1703" s="216">
        <v>0</v>
      </c>
      <c r="R1703" s="68" t="s">
        <v>638</v>
      </c>
      <c r="S1703" s="366"/>
      <c r="T1703" s="278"/>
    </row>
    <row r="1704" spans="1:20" ht="76.5">
      <c r="A1704" s="192">
        <v>117</v>
      </c>
      <c r="B1704" s="68"/>
      <c r="C1704" s="214" t="s">
        <v>54</v>
      </c>
      <c r="D1704" s="215">
        <v>44991</v>
      </c>
      <c r="E1704" s="192" t="s">
        <v>3829</v>
      </c>
      <c r="F1704" s="192" t="s">
        <v>10</v>
      </c>
      <c r="G1704" s="192">
        <v>1055779</v>
      </c>
      <c r="H1704" s="68"/>
      <c r="I1704" s="198" t="s">
        <v>5179</v>
      </c>
      <c r="J1704" s="68"/>
      <c r="K1704" s="68"/>
      <c r="L1704" s="68"/>
      <c r="M1704" s="68"/>
      <c r="N1704" s="364"/>
      <c r="O1704" s="364"/>
      <c r="P1704" s="216">
        <v>50</v>
      </c>
      <c r="Q1704" s="216">
        <v>0</v>
      </c>
      <c r="R1704" s="68" t="s">
        <v>638</v>
      </c>
      <c r="S1704" s="366"/>
      <c r="T1704" s="278"/>
    </row>
    <row r="1705" spans="1:20" ht="76.5">
      <c r="A1705" s="192">
        <v>117</v>
      </c>
      <c r="B1705" s="68"/>
      <c r="C1705" s="214" t="s">
        <v>54</v>
      </c>
      <c r="D1705" s="215">
        <v>44991</v>
      </c>
      <c r="E1705" s="192" t="s">
        <v>3830</v>
      </c>
      <c r="F1705" s="192" t="s">
        <v>10</v>
      </c>
      <c r="G1705" s="192">
        <v>1055781</v>
      </c>
      <c r="H1705" s="68"/>
      <c r="I1705" s="198" t="s">
        <v>5180</v>
      </c>
      <c r="J1705" s="68"/>
      <c r="K1705" s="68"/>
      <c r="L1705" s="68"/>
      <c r="M1705" s="68"/>
      <c r="N1705" s="364"/>
      <c r="O1705" s="364"/>
      <c r="P1705" s="216">
        <v>50</v>
      </c>
      <c r="Q1705" s="216">
        <v>0</v>
      </c>
      <c r="R1705" s="68" t="s">
        <v>638</v>
      </c>
      <c r="S1705" s="366"/>
      <c r="T1705" s="278"/>
    </row>
    <row r="1706" spans="1:20" ht="76.5">
      <c r="A1706" s="192">
        <v>573</v>
      </c>
      <c r="B1706" s="68"/>
      <c r="C1706" s="214" t="s">
        <v>167</v>
      </c>
      <c r="D1706" s="215">
        <v>44991</v>
      </c>
      <c r="E1706" s="192" t="s">
        <v>3831</v>
      </c>
      <c r="F1706" s="192" t="s">
        <v>10</v>
      </c>
      <c r="G1706" s="192">
        <v>1055810</v>
      </c>
      <c r="H1706" s="68"/>
      <c r="I1706" s="198" t="s">
        <v>5181</v>
      </c>
      <c r="J1706" s="68"/>
      <c r="K1706" s="68"/>
      <c r="L1706" s="68"/>
      <c r="M1706" s="68"/>
      <c r="N1706" s="364"/>
      <c r="O1706" s="364"/>
      <c r="P1706" s="216">
        <v>50</v>
      </c>
      <c r="Q1706" s="216">
        <v>0</v>
      </c>
      <c r="R1706" s="68" t="s">
        <v>638</v>
      </c>
      <c r="S1706" s="366"/>
      <c r="T1706" s="278"/>
    </row>
    <row r="1707" spans="1:20" ht="63.75">
      <c r="A1707" s="192">
        <v>10</v>
      </c>
      <c r="B1707" s="68"/>
      <c r="C1707" s="214" t="s">
        <v>38</v>
      </c>
      <c r="D1707" s="215">
        <v>44991</v>
      </c>
      <c r="E1707" s="192" t="s">
        <v>3832</v>
      </c>
      <c r="F1707" s="192" t="s">
        <v>14</v>
      </c>
      <c r="G1707" s="192">
        <v>2191993</v>
      </c>
      <c r="H1707" s="68"/>
      <c r="I1707" s="198" t="s">
        <v>5182</v>
      </c>
      <c r="J1707" s="68"/>
      <c r="K1707" s="68"/>
      <c r="L1707" s="68"/>
      <c r="M1707" s="68"/>
      <c r="N1707" s="364"/>
      <c r="O1707" s="364"/>
      <c r="P1707" s="216">
        <v>50</v>
      </c>
      <c r="Q1707" s="216">
        <v>0</v>
      </c>
      <c r="R1707" s="68" t="s">
        <v>638</v>
      </c>
      <c r="S1707" s="366"/>
      <c r="T1707" s="278"/>
    </row>
    <row r="1708" spans="1:20" ht="63.75">
      <c r="A1708" s="192">
        <v>10</v>
      </c>
      <c r="B1708" s="68"/>
      <c r="C1708" s="214" t="s">
        <v>38</v>
      </c>
      <c r="D1708" s="215">
        <v>44991</v>
      </c>
      <c r="E1708" s="192" t="s">
        <v>3833</v>
      </c>
      <c r="F1708" s="192" t="s">
        <v>14</v>
      </c>
      <c r="G1708" s="192">
        <v>2191995</v>
      </c>
      <c r="H1708" s="68"/>
      <c r="I1708" s="198" t="s">
        <v>5183</v>
      </c>
      <c r="J1708" s="68"/>
      <c r="K1708" s="68"/>
      <c r="L1708" s="68"/>
      <c r="M1708" s="68"/>
      <c r="N1708" s="364"/>
      <c r="O1708" s="364"/>
      <c r="P1708" s="216">
        <v>50</v>
      </c>
      <c r="Q1708" s="216">
        <v>0</v>
      </c>
      <c r="R1708" s="68" t="s">
        <v>638</v>
      </c>
      <c r="S1708" s="366"/>
      <c r="T1708" s="278"/>
    </row>
    <row r="1709" spans="1:20" ht="102">
      <c r="A1709" s="192">
        <v>132</v>
      </c>
      <c r="B1709" s="68"/>
      <c r="C1709" s="214" t="s">
        <v>59</v>
      </c>
      <c r="D1709" s="215">
        <v>44991</v>
      </c>
      <c r="E1709" s="192" t="s">
        <v>3834</v>
      </c>
      <c r="F1709" s="192" t="s">
        <v>10</v>
      </c>
      <c r="G1709" s="192">
        <v>1055775</v>
      </c>
      <c r="H1709" s="68"/>
      <c r="I1709" s="198" t="s">
        <v>5184</v>
      </c>
      <c r="J1709" s="68"/>
      <c r="K1709" s="68"/>
      <c r="L1709" s="68"/>
      <c r="M1709" s="68"/>
      <c r="N1709" s="364"/>
      <c r="O1709" s="364"/>
      <c r="P1709" s="216">
        <v>601.13</v>
      </c>
      <c r="Q1709" s="216">
        <v>0</v>
      </c>
      <c r="R1709" s="68" t="s">
        <v>638</v>
      </c>
      <c r="S1709" s="366"/>
      <c r="T1709" s="278"/>
    </row>
    <row r="1710" spans="1:20" ht="63.75">
      <c r="A1710" s="192">
        <v>513</v>
      </c>
      <c r="B1710" s="68"/>
      <c r="C1710" s="214" t="s">
        <v>160</v>
      </c>
      <c r="D1710" s="215">
        <v>44991</v>
      </c>
      <c r="E1710" s="192" t="s">
        <v>3835</v>
      </c>
      <c r="F1710" s="192" t="s">
        <v>10</v>
      </c>
      <c r="G1710" s="192">
        <v>1055807</v>
      </c>
      <c r="H1710" s="68"/>
      <c r="I1710" s="198" t="s">
        <v>5185</v>
      </c>
      <c r="J1710" s="68"/>
      <c r="K1710" s="68"/>
      <c r="L1710" s="68"/>
      <c r="M1710" s="68"/>
      <c r="N1710" s="364"/>
      <c r="O1710" s="364"/>
      <c r="P1710" s="216">
        <v>50</v>
      </c>
      <c r="Q1710" s="216">
        <v>0</v>
      </c>
      <c r="R1710" s="68" t="s">
        <v>638</v>
      </c>
      <c r="S1710" s="366"/>
      <c r="T1710" s="278"/>
    </row>
    <row r="1711" spans="1:20" ht="38.25">
      <c r="A1711" s="192">
        <v>283</v>
      </c>
      <c r="B1711" s="68"/>
      <c r="C1711" s="214" t="s">
        <v>115</v>
      </c>
      <c r="D1711" s="215">
        <v>44992</v>
      </c>
      <c r="E1711" s="192" t="s">
        <v>3836</v>
      </c>
      <c r="F1711" s="192" t="s">
        <v>6</v>
      </c>
      <c r="G1711" s="192">
        <v>1773855</v>
      </c>
      <c r="H1711" s="68"/>
      <c r="I1711" s="198" t="s">
        <v>5186</v>
      </c>
      <c r="J1711" s="68"/>
      <c r="K1711" s="68"/>
      <c r="L1711" s="68"/>
      <c r="M1711" s="68"/>
      <c r="N1711" s="364"/>
      <c r="O1711" s="364"/>
      <c r="P1711" s="216">
        <v>0</v>
      </c>
      <c r="Q1711" s="216">
        <v>17166.12</v>
      </c>
      <c r="R1711" s="68" t="s">
        <v>638</v>
      </c>
      <c r="S1711" s="366"/>
      <c r="T1711" s="278"/>
    </row>
    <row r="1712" spans="1:20" ht="102">
      <c r="A1712" s="192">
        <v>291</v>
      </c>
      <c r="B1712" s="68"/>
      <c r="C1712" s="214" t="s">
        <v>119</v>
      </c>
      <c r="D1712" s="215">
        <v>44992</v>
      </c>
      <c r="E1712" s="192" t="s">
        <v>3837</v>
      </c>
      <c r="F1712" s="192" t="s">
        <v>601</v>
      </c>
      <c r="G1712" s="192">
        <v>17796</v>
      </c>
      <c r="H1712" s="68"/>
      <c r="I1712" s="198" t="s">
        <v>5187</v>
      </c>
      <c r="J1712" s="68"/>
      <c r="K1712" s="68"/>
      <c r="L1712" s="68"/>
      <c r="M1712" s="68"/>
      <c r="N1712" s="364"/>
      <c r="O1712" s="364"/>
      <c r="P1712" s="216">
        <v>641759.27</v>
      </c>
      <c r="Q1712" s="216">
        <v>0</v>
      </c>
      <c r="R1712" s="68" t="s">
        <v>638</v>
      </c>
      <c r="S1712" s="366"/>
      <c r="T1712" s="278"/>
    </row>
    <row r="1713" spans="1:20" ht="76.5">
      <c r="A1713" s="192">
        <v>10</v>
      </c>
      <c r="B1713" s="68"/>
      <c r="C1713" s="214" t="s">
        <v>38</v>
      </c>
      <c r="D1713" s="215">
        <v>44992</v>
      </c>
      <c r="E1713" s="192" t="s">
        <v>3838</v>
      </c>
      <c r="F1713" s="192" t="s">
        <v>14</v>
      </c>
      <c r="G1713" s="192">
        <v>2193742</v>
      </c>
      <c r="H1713" s="68"/>
      <c r="I1713" s="198" t="s">
        <v>5188</v>
      </c>
      <c r="J1713" s="68"/>
      <c r="K1713" s="68"/>
      <c r="L1713" s="68"/>
      <c r="M1713" s="68"/>
      <c r="N1713" s="364"/>
      <c r="O1713" s="364"/>
      <c r="P1713" s="216">
        <v>50</v>
      </c>
      <c r="Q1713" s="216">
        <v>0</v>
      </c>
      <c r="R1713" s="68" t="s">
        <v>638</v>
      </c>
      <c r="S1713" s="366"/>
      <c r="T1713" s="278"/>
    </row>
    <row r="1714" spans="1:20" ht="76.5">
      <c r="A1714" s="192">
        <v>10</v>
      </c>
      <c r="B1714" s="68"/>
      <c r="C1714" s="214" t="s">
        <v>38</v>
      </c>
      <c r="D1714" s="215">
        <v>44992</v>
      </c>
      <c r="E1714" s="192" t="s">
        <v>3839</v>
      </c>
      <c r="F1714" s="192" t="s">
        <v>14</v>
      </c>
      <c r="G1714" s="192">
        <v>2193744</v>
      </c>
      <c r="H1714" s="68"/>
      <c r="I1714" s="198" t="s">
        <v>5189</v>
      </c>
      <c r="J1714" s="68"/>
      <c r="K1714" s="68"/>
      <c r="L1714" s="68"/>
      <c r="M1714" s="68"/>
      <c r="N1714" s="364"/>
      <c r="O1714" s="364"/>
      <c r="P1714" s="216">
        <v>50</v>
      </c>
      <c r="Q1714" s="216">
        <v>0</v>
      </c>
      <c r="R1714" s="68" t="s">
        <v>638</v>
      </c>
      <c r="S1714" s="366"/>
      <c r="T1714" s="278"/>
    </row>
    <row r="1715" spans="1:20" ht="51">
      <c r="A1715" s="192">
        <v>593</v>
      </c>
      <c r="B1715" s="68"/>
      <c r="C1715" s="214" t="s">
        <v>1288</v>
      </c>
      <c r="D1715" s="215">
        <v>44992</v>
      </c>
      <c r="E1715" s="192" t="s">
        <v>3840</v>
      </c>
      <c r="F1715" s="192" t="s">
        <v>14</v>
      </c>
      <c r="G1715" s="192">
        <v>2193746</v>
      </c>
      <c r="H1715" s="68"/>
      <c r="I1715" s="198" t="s">
        <v>5190</v>
      </c>
      <c r="J1715" s="68"/>
      <c r="K1715" s="68"/>
      <c r="L1715" s="68"/>
      <c r="M1715" s="68"/>
      <c r="N1715" s="364"/>
      <c r="O1715" s="364"/>
      <c r="P1715" s="216">
        <v>50</v>
      </c>
      <c r="Q1715" s="216">
        <v>0</v>
      </c>
      <c r="R1715" s="68" t="s">
        <v>638</v>
      </c>
      <c r="S1715" s="366"/>
      <c r="T1715" s="278"/>
    </row>
    <row r="1716" spans="1:20" ht="76.5">
      <c r="A1716" s="192">
        <v>117</v>
      </c>
      <c r="B1716" s="68"/>
      <c r="C1716" s="214" t="s">
        <v>54</v>
      </c>
      <c r="D1716" s="215">
        <v>44992</v>
      </c>
      <c r="E1716" s="192" t="s">
        <v>3841</v>
      </c>
      <c r="F1716" s="192" t="s">
        <v>10</v>
      </c>
      <c r="G1716" s="192">
        <v>1055863</v>
      </c>
      <c r="H1716" s="68"/>
      <c r="I1716" s="198" t="s">
        <v>5191</v>
      </c>
      <c r="J1716" s="68"/>
      <c r="K1716" s="68"/>
      <c r="L1716" s="68"/>
      <c r="M1716" s="68"/>
      <c r="N1716" s="364"/>
      <c r="O1716" s="364"/>
      <c r="P1716" s="216">
        <v>50</v>
      </c>
      <c r="Q1716" s="216">
        <v>0</v>
      </c>
      <c r="R1716" s="68" t="s">
        <v>638</v>
      </c>
      <c r="S1716" s="366"/>
      <c r="T1716" s="278"/>
    </row>
    <row r="1717" spans="1:20" ht="76.5">
      <c r="A1717" s="192" t="s">
        <v>542</v>
      </c>
      <c r="B1717" s="68"/>
      <c r="C1717" s="214" t="s">
        <v>691</v>
      </c>
      <c r="D1717" s="215">
        <v>44992</v>
      </c>
      <c r="E1717" s="192" t="s">
        <v>3842</v>
      </c>
      <c r="F1717" s="192" t="s">
        <v>10</v>
      </c>
      <c r="G1717" s="192">
        <v>1055850</v>
      </c>
      <c r="H1717" s="68"/>
      <c r="I1717" s="198" t="s">
        <v>5192</v>
      </c>
      <c r="J1717" s="68"/>
      <c r="K1717" s="68"/>
      <c r="L1717" s="68"/>
      <c r="M1717" s="68"/>
      <c r="N1717" s="364"/>
      <c r="O1717" s="364"/>
      <c r="P1717" s="216">
        <v>50</v>
      </c>
      <c r="Q1717" s="216">
        <v>0</v>
      </c>
      <c r="R1717" s="68" t="s">
        <v>638</v>
      </c>
      <c r="S1717" s="366"/>
      <c r="T1717" s="278"/>
    </row>
    <row r="1718" spans="1:20" ht="76.5">
      <c r="A1718" s="192">
        <v>117</v>
      </c>
      <c r="B1718" s="68"/>
      <c r="C1718" s="214" t="s">
        <v>54</v>
      </c>
      <c r="D1718" s="215">
        <v>44993</v>
      </c>
      <c r="E1718" s="192" t="s">
        <v>3843</v>
      </c>
      <c r="F1718" s="192" t="s">
        <v>10</v>
      </c>
      <c r="G1718" s="192">
        <v>1055915</v>
      </c>
      <c r="H1718" s="68"/>
      <c r="I1718" s="198" t="s">
        <v>5193</v>
      </c>
      <c r="J1718" s="68"/>
      <c r="K1718" s="68"/>
      <c r="L1718" s="68"/>
      <c r="M1718" s="68"/>
      <c r="N1718" s="364"/>
      <c r="O1718" s="364"/>
      <c r="P1718" s="216">
        <v>50</v>
      </c>
      <c r="Q1718" s="216">
        <v>0</v>
      </c>
      <c r="R1718" s="68" t="s">
        <v>638</v>
      </c>
      <c r="S1718" s="366"/>
      <c r="T1718" s="278"/>
    </row>
    <row r="1719" spans="1:20" ht="63.75">
      <c r="A1719" s="192">
        <v>514</v>
      </c>
      <c r="B1719" s="68"/>
      <c r="C1719" s="214" t="s">
        <v>161</v>
      </c>
      <c r="D1719" s="215">
        <v>44993</v>
      </c>
      <c r="E1719" s="192" t="s">
        <v>3844</v>
      </c>
      <c r="F1719" s="192" t="s">
        <v>6</v>
      </c>
      <c r="G1719" s="192">
        <v>1774933</v>
      </c>
      <c r="H1719" s="68"/>
      <c r="I1719" s="198" t="s">
        <v>5194</v>
      </c>
      <c r="J1719" s="68"/>
      <c r="K1719" s="68"/>
      <c r="L1719" s="68"/>
      <c r="M1719" s="68"/>
      <c r="N1719" s="364"/>
      <c r="O1719" s="364"/>
      <c r="P1719" s="216">
        <v>0</v>
      </c>
      <c r="Q1719" s="216">
        <v>3844881.92</v>
      </c>
      <c r="R1719" s="68" t="s">
        <v>638</v>
      </c>
      <c r="S1719" s="366"/>
      <c r="T1719" s="278"/>
    </row>
    <row r="1720" spans="1:20" ht="76.5">
      <c r="A1720" s="192">
        <v>10</v>
      </c>
      <c r="B1720" s="68"/>
      <c r="C1720" s="214" t="s">
        <v>38</v>
      </c>
      <c r="D1720" s="215">
        <v>44993</v>
      </c>
      <c r="E1720" s="192" t="s">
        <v>3845</v>
      </c>
      <c r="F1720" s="192" t="s">
        <v>14</v>
      </c>
      <c r="G1720" s="192">
        <v>2195179</v>
      </c>
      <c r="H1720" s="68"/>
      <c r="I1720" s="198" t="s">
        <v>5195</v>
      </c>
      <c r="J1720" s="68"/>
      <c r="K1720" s="68"/>
      <c r="L1720" s="68"/>
      <c r="M1720" s="68"/>
      <c r="N1720" s="364"/>
      <c r="O1720" s="364"/>
      <c r="P1720" s="216">
        <v>50</v>
      </c>
      <c r="Q1720" s="216">
        <v>0</v>
      </c>
      <c r="R1720" s="68" t="s">
        <v>638</v>
      </c>
      <c r="S1720" s="366"/>
      <c r="T1720" s="278"/>
    </row>
    <row r="1721" spans="1:20" ht="76.5">
      <c r="A1721" s="192">
        <v>10</v>
      </c>
      <c r="B1721" s="68"/>
      <c r="C1721" s="214" t="s">
        <v>38</v>
      </c>
      <c r="D1721" s="215">
        <v>44993</v>
      </c>
      <c r="E1721" s="192" t="s">
        <v>3846</v>
      </c>
      <c r="F1721" s="192" t="s">
        <v>14</v>
      </c>
      <c r="G1721" s="192">
        <v>2195177</v>
      </c>
      <c r="H1721" s="68"/>
      <c r="I1721" s="198" t="s">
        <v>5196</v>
      </c>
      <c r="J1721" s="68"/>
      <c r="K1721" s="68"/>
      <c r="L1721" s="68"/>
      <c r="M1721" s="68"/>
      <c r="N1721" s="364"/>
      <c r="O1721" s="364"/>
      <c r="P1721" s="216">
        <v>50</v>
      </c>
      <c r="Q1721" s="216">
        <v>0</v>
      </c>
      <c r="R1721" s="68" t="s">
        <v>638</v>
      </c>
      <c r="S1721" s="366"/>
      <c r="T1721" s="278"/>
    </row>
    <row r="1722" spans="1:20" ht="76.5">
      <c r="A1722" s="192">
        <v>10</v>
      </c>
      <c r="B1722" s="68"/>
      <c r="C1722" s="214" t="s">
        <v>38</v>
      </c>
      <c r="D1722" s="215">
        <v>44993</v>
      </c>
      <c r="E1722" s="192" t="s">
        <v>3847</v>
      </c>
      <c r="F1722" s="192" t="s">
        <v>14</v>
      </c>
      <c r="G1722" s="192">
        <v>2195314</v>
      </c>
      <c r="H1722" s="68"/>
      <c r="I1722" s="198" t="s">
        <v>5197</v>
      </c>
      <c r="J1722" s="68"/>
      <c r="K1722" s="68"/>
      <c r="L1722" s="68"/>
      <c r="M1722" s="68"/>
      <c r="N1722" s="364"/>
      <c r="O1722" s="364"/>
      <c r="P1722" s="216">
        <v>50</v>
      </c>
      <c r="Q1722" s="216">
        <v>0</v>
      </c>
      <c r="R1722" s="68" t="s">
        <v>638</v>
      </c>
      <c r="S1722" s="366"/>
      <c r="T1722" s="278"/>
    </row>
    <row r="1723" spans="1:20" ht="102">
      <c r="A1723" s="192">
        <v>222</v>
      </c>
      <c r="B1723" s="68"/>
      <c r="C1723" s="214" t="s">
        <v>93</v>
      </c>
      <c r="D1723" s="215">
        <v>44993</v>
      </c>
      <c r="E1723" s="192" t="s">
        <v>3848</v>
      </c>
      <c r="F1723" s="192" t="s">
        <v>601</v>
      </c>
      <c r="G1723" s="192">
        <v>17800</v>
      </c>
      <c r="H1723" s="68"/>
      <c r="I1723" s="198" t="s">
        <v>5198</v>
      </c>
      <c r="J1723" s="68"/>
      <c r="K1723" s="68"/>
      <c r="L1723" s="68"/>
      <c r="M1723" s="68"/>
      <c r="N1723" s="364"/>
      <c r="O1723" s="364"/>
      <c r="P1723" s="216">
        <v>2177.92</v>
      </c>
      <c r="Q1723" s="216">
        <v>0</v>
      </c>
      <c r="R1723" s="68" t="s">
        <v>638</v>
      </c>
      <c r="S1723" s="366"/>
      <c r="T1723" s="278"/>
    </row>
    <row r="1724" spans="1:20" ht="76.5">
      <c r="A1724" s="192">
        <v>862</v>
      </c>
      <c r="B1724" s="68"/>
      <c r="C1724" s="214" t="s">
        <v>187</v>
      </c>
      <c r="D1724" s="215">
        <v>44994</v>
      </c>
      <c r="E1724" s="192" t="s">
        <v>3849</v>
      </c>
      <c r="F1724" s="192" t="s">
        <v>639</v>
      </c>
      <c r="G1724" s="192">
        <v>5294753</v>
      </c>
      <c r="H1724" s="68"/>
      <c r="I1724" s="198" t="s">
        <v>5199</v>
      </c>
      <c r="J1724" s="68"/>
      <c r="K1724" s="68"/>
      <c r="L1724" s="68"/>
      <c r="M1724" s="68"/>
      <c r="N1724" s="364"/>
      <c r="O1724" s="364"/>
      <c r="P1724" s="216">
        <v>2892101.07</v>
      </c>
      <c r="Q1724" s="216">
        <v>0</v>
      </c>
      <c r="R1724" s="68" t="s">
        <v>638</v>
      </c>
      <c r="S1724" s="366"/>
      <c r="T1724" s="278"/>
    </row>
    <row r="1725" spans="1:20" ht="63.75">
      <c r="A1725" s="192">
        <v>862</v>
      </c>
      <c r="B1725" s="68"/>
      <c r="C1725" s="214" t="s">
        <v>187</v>
      </c>
      <c r="D1725" s="215">
        <v>44994</v>
      </c>
      <c r="E1725" s="192" t="s">
        <v>3850</v>
      </c>
      <c r="F1725" s="192" t="s">
        <v>639</v>
      </c>
      <c r="G1725" s="192">
        <v>5291434</v>
      </c>
      <c r="H1725" s="68"/>
      <c r="I1725" s="198" t="s">
        <v>5200</v>
      </c>
      <c r="J1725" s="68"/>
      <c r="K1725" s="68"/>
      <c r="L1725" s="68"/>
      <c r="M1725" s="68"/>
      <c r="N1725" s="364"/>
      <c r="O1725" s="364"/>
      <c r="P1725" s="216">
        <v>0</v>
      </c>
      <c r="Q1725" s="216">
        <v>137014.67000000001</v>
      </c>
      <c r="R1725" s="68" t="s">
        <v>638</v>
      </c>
      <c r="S1725" s="366"/>
      <c r="T1725" s="278"/>
    </row>
    <row r="1726" spans="1:20" ht="63.75">
      <c r="A1726" s="192">
        <v>340</v>
      </c>
      <c r="B1726" s="68"/>
      <c r="C1726" s="214" t="s">
        <v>136</v>
      </c>
      <c r="D1726" s="215">
        <v>44994</v>
      </c>
      <c r="E1726" s="192" t="s">
        <v>3851</v>
      </c>
      <c r="F1726" s="192" t="s">
        <v>6</v>
      </c>
      <c r="G1726" s="192">
        <v>2196516</v>
      </c>
      <c r="H1726" s="68"/>
      <c r="I1726" s="198" t="s">
        <v>5201</v>
      </c>
      <c r="J1726" s="68"/>
      <c r="K1726" s="68"/>
      <c r="L1726" s="68"/>
      <c r="M1726" s="68"/>
      <c r="N1726" s="364"/>
      <c r="O1726" s="364"/>
      <c r="P1726" s="216">
        <v>0</v>
      </c>
      <c r="Q1726" s="216">
        <v>27318.92</v>
      </c>
      <c r="R1726" s="68" t="s">
        <v>638</v>
      </c>
      <c r="S1726" s="366"/>
      <c r="T1726" s="278"/>
    </row>
    <row r="1727" spans="1:20" ht="63.75">
      <c r="A1727" s="192">
        <v>287</v>
      </c>
      <c r="B1727" s="68"/>
      <c r="C1727" s="214" t="s">
        <v>116</v>
      </c>
      <c r="D1727" s="215">
        <v>44994</v>
      </c>
      <c r="E1727" s="192" t="s">
        <v>3852</v>
      </c>
      <c r="F1727" s="192" t="s">
        <v>10</v>
      </c>
      <c r="G1727" s="192">
        <v>2196367</v>
      </c>
      <c r="H1727" s="68"/>
      <c r="I1727" s="198" t="s">
        <v>5202</v>
      </c>
      <c r="J1727" s="68"/>
      <c r="K1727" s="68"/>
      <c r="L1727" s="68"/>
      <c r="M1727" s="68"/>
      <c r="N1727" s="364"/>
      <c r="O1727" s="364"/>
      <c r="P1727" s="216">
        <v>50</v>
      </c>
      <c r="Q1727" s="216">
        <v>0</v>
      </c>
      <c r="R1727" s="68" t="s">
        <v>638</v>
      </c>
      <c r="S1727" s="366"/>
      <c r="T1727" s="278"/>
    </row>
    <row r="1728" spans="1:20" ht="63.75">
      <c r="A1728" s="192">
        <v>340</v>
      </c>
      <c r="B1728" s="68"/>
      <c r="C1728" s="214" t="s">
        <v>136</v>
      </c>
      <c r="D1728" s="215">
        <v>44994</v>
      </c>
      <c r="E1728" s="192" t="s">
        <v>3853</v>
      </c>
      <c r="F1728" s="192" t="s">
        <v>14</v>
      </c>
      <c r="G1728" s="192">
        <v>2196517</v>
      </c>
      <c r="H1728" s="68"/>
      <c r="I1728" s="198" t="s">
        <v>5203</v>
      </c>
      <c r="J1728" s="68"/>
      <c r="K1728" s="68"/>
      <c r="L1728" s="68"/>
      <c r="M1728" s="68"/>
      <c r="N1728" s="364"/>
      <c r="O1728" s="364"/>
      <c r="P1728" s="216">
        <v>50</v>
      </c>
      <c r="Q1728" s="216">
        <v>0</v>
      </c>
      <c r="R1728" s="68" t="s">
        <v>638</v>
      </c>
      <c r="S1728" s="366"/>
      <c r="T1728" s="278"/>
    </row>
    <row r="1729" spans="1:20" ht="63.75">
      <c r="A1729" s="192">
        <v>340</v>
      </c>
      <c r="B1729" s="68"/>
      <c r="C1729" s="214" t="s">
        <v>136</v>
      </c>
      <c r="D1729" s="215">
        <v>44994</v>
      </c>
      <c r="E1729" s="192" t="s">
        <v>3854</v>
      </c>
      <c r="F1729" s="192" t="s">
        <v>6</v>
      </c>
      <c r="G1729" s="192">
        <v>2196526</v>
      </c>
      <c r="H1729" s="68"/>
      <c r="I1729" s="198" t="s">
        <v>5204</v>
      </c>
      <c r="J1729" s="68"/>
      <c r="K1729" s="68"/>
      <c r="L1729" s="68"/>
      <c r="M1729" s="68"/>
      <c r="N1729" s="364"/>
      <c r="O1729" s="364"/>
      <c r="P1729" s="216">
        <v>0</v>
      </c>
      <c r="Q1729" s="216">
        <v>118261.8</v>
      </c>
      <c r="R1729" s="68" t="s">
        <v>638</v>
      </c>
      <c r="S1729" s="366"/>
      <c r="T1729" s="278"/>
    </row>
    <row r="1730" spans="1:20" ht="51">
      <c r="A1730" s="192">
        <v>342</v>
      </c>
      <c r="B1730" s="68"/>
      <c r="C1730" s="214" t="s">
        <v>137</v>
      </c>
      <c r="D1730" s="215">
        <v>44994</v>
      </c>
      <c r="E1730" s="192" t="s">
        <v>3855</v>
      </c>
      <c r="F1730" s="192" t="s">
        <v>6</v>
      </c>
      <c r="G1730" s="192">
        <v>1775517</v>
      </c>
      <c r="H1730" s="68"/>
      <c r="I1730" s="198" t="s">
        <v>5205</v>
      </c>
      <c r="J1730" s="68"/>
      <c r="K1730" s="68"/>
      <c r="L1730" s="68"/>
      <c r="M1730" s="68"/>
      <c r="N1730" s="364"/>
      <c r="O1730" s="364"/>
      <c r="P1730" s="216">
        <v>0</v>
      </c>
      <c r="Q1730" s="216">
        <v>3383901.4</v>
      </c>
      <c r="R1730" s="68" t="s">
        <v>638</v>
      </c>
      <c r="S1730" s="366"/>
      <c r="T1730" s="278"/>
    </row>
    <row r="1731" spans="1:20" ht="76.5">
      <c r="A1731" s="192">
        <v>10</v>
      </c>
      <c r="B1731" s="68"/>
      <c r="C1731" s="214" t="s">
        <v>38</v>
      </c>
      <c r="D1731" s="215">
        <v>44994</v>
      </c>
      <c r="E1731" s="192" t="s">
        <v>3856</v>
      </c>
      <c r="F1731" s="192" t="s">
        <v>14</v>
      </c>
      <c r="G1731" s="192">
        <v>2196529</v>
      </c>
      <c r="H1731" s="68"/>
      <c r="I1731" s="198" t="s">
        <v>5206</v>
      </c>
      <c r="J1731" s="68"/>
      <c r="K1731" s="68"/>
      <c r="L1731" s="68"/>
      <c r="M1731" s="68"/>
      <c r="N1731" s="364"/>
      <c r="O1731" s="364"/>
      <c r="P1731" s="216">
        <v>50</v>
      </c>
      <c r="Q1731" s="216">
        <v>0</v>
      </c>
      <c r="R1731" s="68" t="s">
        <v>638</v>
      </c>
      <c r="S1731" s="366"/>
      <c r="T1731" s="278"/>
    </row>
    <row r="1732" spans="1:20" ht="63.75">
      <c r="A1732" s="192">
        <v>340</v>
      </c>
      <c r="B1732" s="68"/>
      <c r="C1732" s="214" t="s">
        <v>136</v>
      </c>
      <c r="D1732" s="215">
        <v>44994</v>
      </c>
      <c r="E1732" s="192" t="s">
        <v>3857</v>
      </c>
      <c r="F1732" s="192" t="s">
        <v>14</v>
      </c>
      <c r="G1732" s="192">
        <v>2196527</v>
      </c>
      <c r="H1732" s="68"/>
      <c r="I1732" s="198" t="s">
        <v>5207</v>
      </c>
      <c r="J1732" s="68"/>
      <c r="K1732" s="68"/>
      <c r="L1732" s="68"/>
      <c r="M1732" s="68"/>
      <c r="N1732" s="364"/>
      <c r="O1732" s="364"/>
      <c r="P1732" s="216">
        <v>50</v>
      </c>
      <c r="Q1732" s="216">
        <v>0</v>
      </c>
      <c r="R1732" s="68" t="s">
        <v>638</v>
      </c>
      <c r="S1732" s="366"/>
      <c r="T1732" s="278"/>
    </row>
    <row r="1733" spans="1:20" ht="76.5">
      <c r="A1733" s="192">
        <v>10</v>
      </c>
      <c r="B1733" s="68"/>
      <c r="C1733" s="214" t="s">
        <v>38</v>
      </c>
      <c r="D1733" s="215">
        <v>44994</v>
      </c>
      <c r="E1733" s="192" t="s">
        <v>3858</v>
      </c>
      <c r="F1733" s="192" t="s">
        <v>14</v>
      </c>
      <c r="G1733" s="192">
        <v>2196525</v>
      </c>
      <c r="H1733" s="68"/>
      <c r="I1733" s="198" t="s">
        <v>5208</v>
      </c>
      <c r="J1733" s="68"/>
      <c r="K1733" s="68"/>
      <c r="L1733" s="68"/>
      <c r="M1733" s="68"/>
      <c r="N1733" s="364"/>
      <c r="O1733" s="364"/>
      <c r="P1733" s="216">
        <v>50</v>
      </c>
      <c r="Q1733" s="216">
        <v>0</v>
      </c>
      <c r="R1733" s="68" t="s">
        <v>638</v>
      </c>
      <c r="S1733" s="366"/>
      <c r="T1733" s="278"/>
    </row>
    <row r="1734" spans="1:20" ht="63.75">
      <c r="A1734" s="192">
        <v>10</v>
      </c>
      <c r="B1734" s="68"/>
      <c r="C1734" s="214" t="s">
        <v>38</v>
      </c>
      <c r="D1734" s="215">
        <v>44994</v>
      </c>
      <c r="E1734" s="192" t="s">
        <v>3859</v>
      </c>
      <c r="F1734" s="192" t="s">
        <v>14</v>
      </c>
      <c r="G1734" s="192">
        <v>2196523</v>
      </c>
      <c r="H1734" s="68"/>
      <c r="I1734" s="198" t="s">
        <v>5209</v>
      </c>
      <c r="J1734" s="68"/>
      <c r="K1734" s="68"/>
      <c r="L1734" s="68"/>
      <c r="M1734" s="68"/>
      <c r="N1734" s="364"/>
      <c r="O1734" s="364"/>
      <c r="P1734" s="216">
        <v>50</v>
      </c>
      <c r="Q1734" s="216">
        <v>0</v>
      </c>
      <c r="R1734" s="68" t="s">
        <v>638</v>
      </c>
      <c r="S1734" s="366"/>
      <c r="T1734" s="278"/>
    </row>
    <row r="1735" spans="1:20" ht="76.5">
      <c r="A1735" s="192">
        <v>10</v>
      </c>
      <c r="B1735" s="68"/>
      <c r="C1735" s="214" t="s">
        <v>38</v>
      </c>
      <c r="D1735" s="215">
        <v>44994</v>
      </c>
      <c r="E1735" s="192" t="s">
        <v>3860</v>
      </c>
      <c r="F1735" s="192" t="s">
        <v>14</v>
      </c>
      <c r="G1735" s="192">
        <v>2196519</v>
      </c>
      <c r="H1735" s="68"/>
      <c r="I1735" s="198" t="s">
        <v>5210</v>
      </c>
      <c r="J1735" s="68"/>
      <c r="K1735" s="68"/>
      <c r="L1735" s="68"/>
      <c r="M1735" s="68"/>
      <c r="N1735" s="364"/>
      <c r="O1735" s="364"/>
      <c r="P1735" s="216">
        <v>50</v>
      </c>
      <c r="Q1735" s="216">
        <v>0</v>
      </c>
      <c r="R1735" s="68" t="s">
        <v>638</v>
      </c>
      <c r="S1735" s="366"/>
      <c r="T1735" s="278"/>
    </row>
    <row r="1736" spans="1:20" ht="76.5">
      <c r="A1736" s="192">
        <v>10</v>
      </c>
      <c r="B1736" s="68"/>
      <c r="C1736" s="214" t="s">
        <v>38</v>
      </c>
      <c r="D1736" s="215">
        <v>44994</v>
      </c>
      <c r="E1736" s="192" t="s">
        <v>3861</v>
      </c>
      <c r="F1736" s="192" t="s">
        <v>14</v>
      </c>
      <c r="G1736" s="192">
        <v>2196521</v>
      </c>
      <c r="H1736" s="68"/>
      <c r="I1736" s="198" t="s">
        <v>5211</v>
      </c>
      <c r="J1736" s="68"/>
      <c r="K1736" s="68"/>
      <c r="L1736" s="68"/>
      <c r="M1736" s="68"/>
      <c r="N1736" s="364"/>
      <c r="O1736" s="364"/>
      <c r="P1736" s="216">
        <v>50</v>
      </c>
      <c r="Q1736" s="216">
        <v>0</v>
      </c>
      <c r="R1736" s="68" t="s">
        <v>638</v>
      </c>
      <c r="S1736" s="366"/>
      <c r="T1736" s="278"/>
    </row>
    <row r="1737" spans="1:20" ht="76.5">
      <c r="A1737" s="192">
        <v>10</v>
      </c>
      <c r="B1737" s="68"/>
      <c r="C1737" s="214" t="s">
        <v>38</v>
      </c>
      <c r="D1737" s="215">
        <v>44994</v>
      </c>
      <c r="E1737" s="192" t="s">
        <v>3862</v>
      </c>
      <c r="F1737" s="192" t="s">
        <v>14</v>
      </c>
      <c r="G1737" s="192">
        <v>2196531</v>
      </c>
      <c r="H1737" s="68"/>
      <c r="I1737" s="198" t="s">
        <v>5212</v>
      </c>
      <c r="J1737" s="68"/>
      <c r="K1737" s="68"/>
      <c r="L1737" s="68"/>
      <c r="M1737" s="68"/>
      <c r="N1737" s="364"/>
      <c r="O1737" s="364"/>
      <c r="P1737" s="216">
        <v>50</v>
      </c>
      <c r="Q1737" s="216">
        <v>0</v>
      </c>
      <c r="R1737" s="68" t="s">
        <v>638</v>
      </c>
      <c r="S1737" s="366"/>
      <c r="T1737" s="278"/>
    </row>
    <row r="1738" spans="1:20" ht="63.75">
      <c r="A1738" s="192">
        <v>597</v>
      </c>
      <c r="B1738" s="68"/>
      <c r="C1738" s="214" t="s">
        <v>677</v>
      </c>
      <c r="D1738" s="215">
        <v>44994</v>
      </c>
      <c r="E1738" s="192" t="s">
        <v>3863</v>
      </c>
      <c r="F1738" s="192" t="s">
        <v>6</v>
      </c>
      <c r="G1738" s="192">
        <v>2196785</v>
      </c>
      <c r="H1738" s="68"/>
      <c r="I1738" s="198" t="s">
        <v>5213</v>
      </c>
      <c r="J1738" s="68"/>
      <c r="K1738" s="68"/>
      <c r="L1738" s="68"/>
      <c r="M1738" s="68"/>
      <c r="N1738" s="364"/>
      <c r="O1738" s="364"/>
      <c r="P1738" s="216">
        <v>0</v>
      </c>
      <c r="Q1738" s="216">
        <v>65938.320000000007</v>
      </c>
      <c r="R1738" s="68" t="s">
        <v>638</v>
      </c>
      <c r="S1738" s="366"/>
      <c r="T1738" s="278"/>
    </row>
    <row r="1739" spans="1:20" ht="89.25">
      <c r="A1739" s="192">
        <v>86</v>
      </c>
      <c r="B1739" s="68"/>
      <c r="C1739" s="214" t="s">
        <v>50</v>
      </c>
      <c r="D1739" s="215">
        <v>44994</v>
      </c>
      <c r="E1739" s="192" t="s">
        <v>3864</v>
      </c>
      <c r="F1739" s="192" t="s">
        <v>6</v>
      </c>
      <c r="G1739" s="192">
        <v>1775551</v>
      </c>
      <c r="H1739" s="68"/>
      <c r="I1739" s="198" t="s">
        <v>5214</v>
      </c>
      <c r="J1739" s="68"/>
      <c r="K1739" s="68"/>
      <c r="L1739" s="68"/>
      <c r="M1739" s="68"/>
      <c r="N1739" s="364"/>
      <c r="O1739" s="364"/>
      <c r="P1739" s="216">
        <v>0</v>
      </c>
      <c r="Q1739" s="216">
        <v>66384.97</v>
      </c>
      <c r="R1739" s="68" t="s">
        <v>638</v>
      </c>
      <c r="S1739" s="366"/>
      <c r="T1739" s="278"/>
    </row>
    <row r="1740" spans="1:20" ht="76.5">
      <c r="A1740" s="192" t="s">
        <v>544</v>
      </c>
      <c r="B1740" s="68"/>
      <c r="C1740" s="214" t="s">
        <v>683</v>
      </c>
      <c r="D1740" s="215">
        <v>44994</v>
      </c>
      <c r="E1740" s="192" t="s">
        <v>3865</v>
      </c>
      <c r="F1740" s="192" t="s">
        <v>6</v>
      </c>
      <c r="G1740" s="192">
        <v>1775554</v>
      </c>
      <c r="H1740" s="68"/>
      <c r="I1740" s="198" t="s">
        <v>5215</v>
      </c>
      <c r="J1740" s="68"/>
      <c r="K1740" s="68"/>
      <c r="L1740" s="68"/>
      <c r="M1740" s="68"/>
      <c r="N1740" s="364"/>
      <c r="O1740" s="364"/>
      <c r="P1740" s="216">
        <v>0</v>
      </c>
      <c r="Q1740" s="216">
        <v>260348.41</v>
      </c>
      <c r="R1740" s="68" t="s">
        <v>638</v>
      </c>
      <c r="S1740" s="366"/>
      <c r="T1740" s="278"/>
    </row>
    <row r="1741" spans="1:20" ht="63.75">
      <c r="A1741" s="192">
        <v>597</v>
      </c>
      <c r="B1741" s="68"/>
      <c r="C1741" s="214" t="s">
        <v>677</v>
      </c>
      <c r="D1741" s="215">
        <v>44994</v>
      </c>
      <c r="E1741" s="192" t="s">
        <v>3866</v>
      </c>
      <c r="F1741" s="192" t="s">
        <v>14</v>
      </c>
      <c r="G1741" s="192">
        <v>2196786</v>
      </c>
      <c r="H1741" s="68"/>
      <c r="I1741" s="198" t="s">
        <v>5216</v>
      </c>
      <c r="J1741" s="68"/>
      <c r="K1741" s="68"/>
      <c r="L1741" s="68"/>
      <c r="M1741" s="68"/>
      <c r="N1741" s="364"/>
      <c r="O1741" s="364"/>
      <c r="P1741" s="216">
        <v>50</v>
      </c>
      <c r="Q1741" s="216">
        <v>0</v>
      </c>
      <c r="R1741" s="68" t="s">
        <v>638</v>
      </c>
      <c r="S1741" s="366"/>
      <c r="T1741" s="278"/>
    </row>
    <row r="1742" spans="1:20" ht="76.5">
      <c r="A1742" s="192">
        <v>10</v>
      </c>
      <c r="B1742" s="68"/>
      <c r="C1742" s="214" t="s">
        <v>38</v>
      </c>
      <c r="D1742" s="215">
        <v>44994</v>
      </c>
      <c r="E1742" s="192" t="s">
        <v>3867</v>
      </c>
      <c r="F1742" s="192" t="s">
        <v>14</v>
      </c>
      <c r="G1742" s="192">
        <v>2196784</v>
      </c>
      <c r="H1742" s="68"/>
      <c r="I1742" s="198" t="s">
        <v>5217</v>
      </c>
      <c r="J1742" s="68"/>
      <c r="K1742" s="68"/>
      <c r="L1742" s="68"/>
      <c r="M1742" s="68"/>
      <c r="N1742" s="364"/>
      <c r="O1742" s="364"/>
      <c r="P1742" s="216">
        <v>50</v>
      </c>
      <c r="Q1742" s="216">
        <v>0</v>
      </c>
      <c r="R1742" s="68" t="s">
        <v>638</v>
      </c>
      <c r="S1742" s="366"/>
      <c r="T1742" s="278"/>
    </row>
    <row r="1743" spans="1:20" ht="76.5">
      <c r="A1743" s="192">
        <v>513</v>
      </c>
      <c r="B1743" s="68"/>
      <c r="C1743" s="214" t="s">
        <v>160</v>
      </c>
      <c r="D1743" s="215">
        <v>44994</v>
      </c>
      <c r="E1743" s="192" t="s">
        <v>3868</v>
      </c>
      <c r="F1743" s="192" t="s">
        <v>10</v>
      </c>
      <c r="G1743" s="192">
        <v>1055958</v>
      </c>
      <c r="H1743" s="68"/>
      <c r="I1743" s="198" t="s">
        <v>5218</v>
      </c>
      <c r="J1743" s="68"/>
      <c r="K1743" s="68"/>
      <c r="L1743" s="68"/>
      <c r="M1743" s="68"/>
      <c r="N1743" s="364"/>
      <c r="O1743" s="364"/>
      <c r="P1743" s="216">
        <v>50</v>
      </c>
      <c r="Q1743" s="216">
        <v>0</v>
      </c>
      <c r="R1743" s="68" t="s">
        <v>638</v>
      </c>
      <c r="S1743" s="366"/>
      <c r="T1743" s="278"/>
    </row>
    <row r="1744" spans="1:20" ht="63.75">
      <c r="A1744" s="192">
        <v>513</v>
      </c>
      <c r="B1744" s="68"/>
      <c r="C1744" s="214" t="s">
        <v>160</v>
      </c>
      <c r="D1744" s="215">
        <v>44994</v>
      </c>
      <c r="E1744" s="192" t="s">
        <v>3869</v>
      </c>
      <c r="F1744" s="192" t="s">
        <v>10</v>
      </c>
      <c r="G1744" s="192">
        <v>1055957</v>
      </c>
      <c r="H1744" s="68"/>
      <c r="I1744" s="198" t="s">
        <v>5219</v>
      </c>
      <c r="J1744" s="68"/>
      <c r="K1744" s="68"/>
      <c r="L1744" s="68"/>
      <c r="M1744" s="68"/>
      <c r="N1744" s="364"/>
      <c r="O1744" s="364"/>
      <c r="P1744" s="216">
        <v>50</v>
      </c>
      <c r="Q1744" s="216">
        <v>0</v>
      </c>
      <c r="R1744" s="68" t="s">
        <v>638</v>
      </c>
      <c r="S1744" s="366"/>
      <c r="T1744" s="278"/>
    </row>
    <row r="1745" spans="1:20" ht="51">
      <c r="A1745" s="192" t="s">
        <v>541</v>
      </c>
      <c r="B1745" s="68"/>
      <c r="C1745" s="214" t="s">
        <v>590</v>
      </c>
      <c r="D1745" s="215">
        <v>44994</v>
      </c>
      <c r="E1745" s="192" t="s">
        <v>3870</v>
      </c>
      <c r="F1745" s="192" t="s">
        <v>12</v>
      </c>
      <c r="G1745" s="192">
        <v>247</v>
      </c>
      <c r="H1745" s="68"/>
      <c r="I1745" s="198" t="s">
        <v>5220</v>
      </c>
      <c r="J1745" s="68"/>
      <c r="K1745" s="68"/>
      <c r="L1745" s="68"/>
      <c r="M1745" s="68"/>
      <c r="N1745" s="364"/>
      <c r="O1745" s="364"/>
      <c r="P1745" s="216">
        <v>172975000</v>
      </c>
      <c r="Q1745" s="216">
        <v>0</v>
      </c>
      <c r="R1745" s="68" t="s">
        <v>638</v>
      </c>
      <c r="S1745" s="366"/>
      <c r="T1745" s="278"/>
    </row>
    <row r="1746" spans="1:20" ht="63.75">
      <c r="A1746" s="192">
        <v>340</v>
      </c>
      <c r="B1746" s="68"/>
      <c r="C1746" s="214" t="s">
        <v>136</v>
      </c>
      <c r="D1746" s="215">
        <v>44994</v>
      </c>
      <c r="E1746" s="192" t="s">
        <v>3871</v>
      </c>
      <c r="F1746" s="192" t="s">
        <v>6</v>
      </c>
      <c r="G1746" s="192">
        <v>2197085</v>
      </c>
      <c r="H1746" s="68"/>
      <c r="I1746" s="198" t="s">
        <v>5221</v>
      </c>
      <c r="J1746" s="68"/>
      <c r="K1746" s="68"/>
      <c r="L1746" s="68"/>
      <c r="M1746" s="68"/>
      <c r="N1746" s="364"/>
      <c r="O1746" s="364"/>
      <c r="P1746" s="216">
        <v>0</v>
      </c>
      <c r="Q1746" s="216">
        <v>36182.93</v>
      </c>
      <c r="R1746" s="68" t="s">
        <v>638</v>
      </c>
      <c r="S1746" s="366"/>
      <c r="T1746" s="278"/>
    </row>
    <row r="1747" spans="1:20" ht="51">
      <c r="A1747" s="192">
        <v>340</v>
      </c>
      <c r="B1747" s="68"/>
      <c r="C1747" s="214" t="s">
        <v>136</v>
      </c>
      <c r="D1747" s="215">
        <v>44994</v>
      </c>
      <c r="E1747" s="192" t="s">
        <v>3872</v>
      </c>
      <c r="F1747" s="192" t="s">
        <v>14</v>
      </c>
      <c r="G1747" s="192">
        <v>2197086</v>
      </c>
      <c r="H1747" s="68"/>
      <c r="I1747" s="198" t="s">
        <v>5222</v>
      </c>
      <c r="J1747" s="68"/>
      <c r="K1747" s="68"/>
      <c r="L1747" s="68"/>
      <c r="M1747" s="68"/>
      <c r="N1747" s="364"/>
      <c r="O1747" s="364"/>
      <c r="P1747" s="216">
        <v>50</v>
      </c>
      <c r="Q1747" s="216">
        <v>0</v>
      </c>
      <c r="R1747" s="68" t="s">
        <v>638</v>
      </c>
      <c r="S1747" s="366"/>
      <c r="T1747" s="278"/>
    </row>
    <row r="1748" spans="1:20" ht="76.5">
      <c r="A1748" s="192">
        <v>10</v>
      </c>
      <c r="B1748" s="68"/>
      <c r="C1748" s="214" t="s">
        <v>38</v>
      </c>
      <c r="D1748" s="215">
        <v>44994</v>
      </c>
      <c r="E1748" s="192" t="s">
        <v>3873</v>
      </c>
      <c r="F1748" s="192" t="s">
        <v>14</v>
      </c>
      <c r="G1748" s="192">
        <v>2197099</v>
      </c>
      <c r="H1748" s="68"/>
      <c r="I1748" s="198" t="s">
        <v>5223</v>
      </c>
      <c r="J1748" s="68"/>
      <c r="K1748" s="68"/>
      <c r="L1748" s="68"/>
      <c r="M1748" s="68"/>
      <c r="N1748" s="364"/>
      <c r="O1748" s="364"/>
      <c r="P1748" s="216">
        <v>50</v>
      </c>
      <c r="Q1748" s="216">
        <v>0</v>
      </c>
      <c r="R1748" s="68" t="s">
        <v>638</v>
      </c>
      <c r="S1748" s="366"/>
      <c r="T1748" s="278"/>
    </row>
    <row r="1749" spans="1:20" ht="76.5">
      <c r="A1749" s="192">
        <v>10</v>
      </c>
      <c r="B1749" s="68"/>
      <c r="C1749" s="214" t="s">
        <v>38</v>
      </c>
      <c r="D1749" s="215">
        <v>44994</v>
      </c>
      <c r="E1749" s="192" t="s">
        <v>3874</v>
      </c>
      <c r="F1749" s="192" t="s">
        <v>14</v>
      </c>
      <c r="G1749" s="192">
        <v>2197093</v>
      </c>
      <c r="H1749" s="68"/>
      <c r="I1749" s="198" t="s">
        <v>5224</v>
      </c>
      <c r="J1749" s="68"/>
      <c r="K1749" s="68"/>
      <c r="L1749" s="68"/>
      <c r="M1749" s="68"/>
      <c r="N1749" s="364"/>
      <c r="O1749" s="364"/>
      <c r="P1749" s="216">
        <v>50</v>
      </c>
      <c r="Q1749" s="216">
        <v>0</v>
      </c>
      <c r="R1749" s="68" t="s">
        <v>638</v>
      </c>
      <c r="S1749" s="366"/>
      <c r="T1749" s="278"/>
    </row>
    <row r="1750" spans="1:20" ht="76.5">
      <c r="A1750" s="192">
        <v>10</v>
      </c>
      <c r="B1750" s="68"/>
      <c r="C1750" s="214" t="s">
        <v>38</v>
      </c>
      <c r="D1750" s="215">
        <v>44994</v>
      </c>
      <c r="E1750" s="192" t="s">
        <v>3875</v>
      </c>
      <c r="F1750" s="192" t="s">
        <v>14</v>
      </c>
      <c r="G1750" s="192">
        <v>2197095</v>
      </c>
      <c r="H1750" s="68"/>
      <c r="I1750" s="198" t="s">
        <v>5225</v>
      </c>
      <c r="J1750" s="68"/>
      <c r="K1750" s="68"/>
      <c r="L1750" s="68"/>
      <c r="M1750" s="68"/>
      <c r="N1750" s="364"/>
      <c r="O1750" s="364"/>
      <c r="P1750" s="216">
        <v>50</v>
      </c>
      <c r="Q1750" s="216">
        <v>0</v>
      </c>
      <c r="R1750" s="68" t="s">
        <v>638</v>
      </c>
      <c r="S1750" s="366"/>
      <c r="T1750" s="278"/>
    </row>
    <row r="1751" spans="1:20" ht="63.75">
      <c r="A1751" s="192">
        <v>10</v>
      </c>
      <c r="B1751" s="68"/>
      <c r="C1751" s="214" t="s">
        <v>38</v>
      </c>
      <c r="D1751" s="215">
        <v>44994</v>
      </c>
      <c r="E1751" s="192" t="s">
        <v>3876</v>
      </c>
      <c r="F1751" s="192" t="s">
        <v>14</v>
      </c>
      <c r="G1751" s="192">
        <v>2197097</v>
      </c>
      <c r="H1751" s="68"/>
      <c r="I1751" s="198" t="s">
        <v>5226</v>
      </c>
      <c r="J1751" s="68"/>
      <c r="K1751" s="68"/>
      <c r="L1751" s="68"/>
      <c r="M1751" s="68"/>
      <c r="N1751" s="364"/>
      <c r="O1751" s="364"/>
      <c r="P1751" s="216">
        <v>50</v>
      </c>
      <c r="Q1751" s="216">
        <v>0</v>
      </c>
      <c r="R1751" s="68" t="s">
        <v>638</v>
      </c>
      <c r="S1751" s="366"/>
      <c r="T1751" s="278"/>
    </row>
    <row r="1752" spans="1:20" ht="76.5">
      <c r="A1752" s="192">
        <v>513</v>
      </c>
      <c r="B1752" s="68"/>
      <c r="C1752" s="214" t="s">
        <v>160</v>
      </c>
      <c r="D1752" s="215">
        <v>44994</v>
      </c>
      <c r="E1752" s="192" t="s">
        <v>3877</v>
      </c>
      <c r="F1752" s="192" t="s">
        <v>10</v>
      </c>
      <c r="G1752" s="192">
        <v>1056013</v>
      </c>
      <c r="H1752" s="68"/>
      <c r="I1752" s="198" t="s">
        <v>5227</v>
      </c>
      <c r="J1752" s="68"/>
      <c r="K1752" s="68"/>
      <c r="L1752" s="68"/>
      <c r="M1752" s="68"/>
      <c r="N1752" s="364"/>
      <c r="O1752" s="364"/>
      <c r="P1752" s="216">
        <v>50</v>
      </c>
      <c r="Q1752" s="216">
        <v>0</v>
      </c>
      <c r="R1752" s="68" t="s">
        <v>638</v>
      </c>
      <c r="S1752" s="366"/>
      <c r="T1752" s="278"/>
    </row>
    <row r="1753" spans="1:20" ht="76.5">
      <c r="A1753" s="192" t="s">
        <v>541</v>
      </c>
      <c r="B1753" s="68"/>
      <c r="C1753" s="214" t="s">
        <v>590</v>
      </c>
      <c r="D1753" s="215">
        <v>44995</v>
      </c>
      <c r="E1753" s="192" t="s">
        <v>3878</v>
      </c>
      <c r="F1753" s="192" t="s">
        <v>6</v>
      </c>
      <c r="G1753" s="192">
        <v>1776104</v>
      </c>
      <c r="H1753" s="68"/>
      <c r="I1753" s="198" t="s">
        <v>5228</v>
      </c>
      <c r="J1753" s="68"/>
      <c r="K1753" s="68"/>
      <c r="L1753" s="68"/>
      <c r="M1753" s="68"/>
      <c r="N1753" s="364"/>
      <c r="O1753" s="364"/>
      <c r="P1753" s="216">
        <v>0</v>
      </c>
      <c r="Q1753" s="216">
        <v>3000000</v>
      </c>
      <c r="R1753" s="68" t="s">
        <v>638</v>
      </c>
      <c r="S1753" s="366"/>
      <c r="T1753" s="278"/>
    </row>
    <row r="1754" spans="1:20" ht="76.5">
      <c r="A1754" s="192" t="s">
        <v>541</v>
      </c>
      <c r="B1754" s="68"/>
      <c r="C1754" s="214" t="s">
        <v>590</v>
      </c>
      <c r="D1754" s="215">
        <v>44995</v>
      </c>
      <c r="E1754" s="192" t="s">
        <v>3879</v>
      </c>
      <c r="F1754" s="192" t="s">
        <v>6</v>
      </c>
      <c r="G1754" s="192">
        <v>1776105</v>
      </c>
      <c r="H1754" s="68"/>
      <c r="I1754" s="198" t="s">
        <v>5228</v>
      </c>
      <c r="J1754" s="68"/>
      <c r="K1754" s="68"/>
      <c r="L1754" s="68"/>
      <c r="M1754" s="68"/>
      <c r="N1754" s="364"/>
      <c r="O1754" s="364"/>
      <c r="P1754" s="216">
        <v>0</v>
      </c>
      <c r="Q1754" s="216">
        <v>3000000</v>
      </c>
      <c r="R1754" s="68" t="s">
        <v>638</v>
      </c>
      <c r="S1754" s="366"/>
      <c r="T1754" s="278"/>
    </row>
    <row r="1755" spans="1:20" ht="76.5">
      <c r="A1755" s="192" t="s">
        <v>541</v>
      </c>
      <c r="B1755" s="68"/>
      <c r="C1755" s="214" t="s">
        <v>590</v>
      </c>
      <c r="D1755" s="215">
        <v>44995</v>
      </c>
      <c r="E1755" s="192" t="s">
        <v>3880</v>
      </c>
      <c r="F1755" s="192" t="s">
        <v>6</v>
      </c>
      <c r="G1755" s="192">
        <v>1776106</v>
      </c>
      <c r="H1755" s="68"/>
      <c r="I1755" s="198" t="s">
        <v>5228</v>
      </c>
      <c r="J1755" s="68"/>
      <c r="K1755" s="68"/>
      <c r="L1755" s="68"/>
      <c r="M1755" s="68"/>
      <c r="N1755" s="364"/>
      <c r="O1755" s="364"/>
      <c r="P1755" s="216">
        <v>0</v>
      </c>
      <c r="Q1755" s="216">
        <v>3000000</v>
      </c>
      <c r="R1755" s="68" t="s">
        <v>638</v>
      </c>
      <c r="S1755" s="366"/>
      <c r="T1755" s="278"/>
    </row>
    <row r="1756" spans="1:20" ht="76.5">
      <c r="A1756" s="192" t="s">
        <v>541</v>
      </c>
      <c r="B1756" s="68"/>
      <c r="C1756" s="214" t="s">
        <v>590</v>
      </c>
      <c r="D1756" s="215">
        <v>44995</v>
      </c>
      <c r="E1756" s="192" t="s">
        <v>3881</v>
      </c>
      <c r="F1756" s="192" t="s">
        <v>6</v>
      </c>
      <c r="G1756" s="192">
        <v>1776107</v>
      </c>
      <c r="H1756" s="68"/>
      <c r="I1756" s="198" t="s">
        <v>5228</v>
      </c>
      <c r="J1756" s="68"/>
      <c r="K1756" s="68"/>
      <c r="L1756" s="68"/>
      <c r="M1756" s="68"/>
      <c r="N1756" s="364"/>
      <c r="O1756" s="364"/>
      <c r="P1756" s="216">
        <v>0</v>
      </c>
      <c r="Q1756" s="216">
        <v>3000000</v>
      </c>
      <c r="R1756" s="68" t="s">
        <v>638</v>
      </c>
      <c r="S1756" s="366"/>
      <c r="T1756" s="278"/>
    </row>
    <row r="1757" spans="1:20" ht="76.5">
      <c r="A1757" s="192" t="s">
        <v>541</v>
      </c>
      <c r="B1757" s="68"/>
      <c r="C1757" s="214" t="s">
        <v>590</v>
      </c>
      <c r="D1757" s="215">
        <v>44995</v>
      </c>
      <c r="E1757" s="192" t="s">
        <v>3882</v>
      </c>
      <c r="F1757" s="192" t="s">
        <v>6</v>
      </c>
      <c r="G1757" s="192">
        <v>1776108</v>
      </c>
      <c r="H1757" s="68"/>
      <c r="I1757" s="198" t="s">
        <v>5228</v>
      </c>
      <c r="J1757" s="68"/>
      <c r="K1757" s="68"/>
      <c r="L1757" s="68"/>
      <c r="M1757" s="68"/>
      <c r="N1757" s="364"/>
      <c r="O1757" s="364"/>
      <c r="P1757" s="216">
        <v>0</v>
      </c>
      <c r="Q1757" s="216">
        <v>3000000</v>
      </c>
      <c r="R1757" s="68" t="s">
        <v>638</v>
      </c>
      <c r="S1757" s="366"/>
      <c r="T1757" s="278"/>
    </row>
    <row r="1758" spans="1:20" ht="76.5">
      <c r="A1758" s="192" t="s">
        <v>541</v>
      </c>
      <c r="B1758" s="68"/>
      <c r="C1758" s="214" t="s">
        <v>590</v>
      </c>
      <c r="D1758" s="215">
        <v>44995</v>
      </c>
      <c r="E1758" s="192" t="s">
        <v>3883</v>
      </c>
      <c r="F1758" s="192" t="s">
        <v>6</v>
      </c>
      <c r="G1758" s="192">
        <v>1776110</v>
      </c>
      <c r="H1758" s="68"/>
      <c r="I1758" s="198" t="s">
        <v>5228</v>
      </c>
      <c r="J1758" s="68"/>
      <c r="K1758" s="68"/>
      <c r="L1758" s="68"/>
      <c r="M1758" s="68"/>
      <c r="N1758" s="364"/>
      <c r="O1758" s="364"/>
      <c r="P1758" s="216">
        <v>0</v>
      </c>
      <c r="Q1758" s="216">
        <v>3000000</v>
      </c>
      <c r="R1758" s="68" t="s">
        <v>638</v>
      </c>
      <c r="S1758" s="366"/>
      <c r="T1758" s="278"/>
    </row>
    <row r="1759" spans="1:20" ht="76.5">
      <c r="A1759" s="192" t="s">
        <v>541</v>
      </c>
      <c r="B1759" s="68"/>
      <c r="C1759" s="214" t="s">
        <v>590</v>
      </c>
      <c r="D1759" s="215">
        <v>44995</v>
      </c>
      <c r="E1759" s="192" t="s">
        <v>3884</v>
      </c>
      <c r="F1759" s="192" t="s">
        <v>6</v>
      </c>
      <c r="G1759" s="192">
        <v>1776118</v>
      </c>
      <c r="H1759" s="68"/>
      <c r="I1759" s="198" t="s">
        <v>5228</v>
      </c>
      <c r="J1759" s="68"/>
      <c r="K1759" s="68"/>
      <c r="L1759" s="68"/>
      <c r="M1759" s="68"/>
      <c r="N1759" s="364"/>
      <c r="O1759" s="364"/>
      <c r="P1759" s="216">
        <v>0</v>
      </c>
      <c r="Q1759" s="216">
        <v>1461878.94</v>
      </c>
      <c r="R1759" s="68" t="s">
        <v>638</v>
      </c>
      <c r="S1759" s="366"/>
      <c r="T1759" s="278"/>
    </row>
    <row r="1760" spans="1:20" ht="63.75">
      <c r="A1760" s="192">
        <v>525</v>
      </c>
      <c r="B1760" s="68"/>
      <c r="C1760" s="214" t="s">
        <v>164</v>
      </c>
      <c r="D1760" s="215">
        <v>44995</v>
      </c>
      <c r="E1760" s="192" t="s">
        <v>3885</v>
      </c>
      <c r="F1760" s="192" t="s">
        <v>6</v>
      </c>
      <c r="G1760" s="192">
        <v>2198577</v>
      </c>
      <c r="H1760" s="68"/>
      <c r="I1760" s="198" t="s">
        <v>5229</v>
      </c>
      <c r="J1760" s="68"/>
      <c r="K1760" s="68"/>
      <c r="L1760" s="68"/>
      <c r="M1760" s="68"/>
      <c r="N1760" s="364"/>
      <c r="O1760" s="364"/>
      <c r="P1760" s="216">
        <v>0</v>
      </c>
      <c r="Q1760" s="216">
        <v>788900</v>
      </c>
      <c r="R1760" s="68" t="s">
        <v>638</v>
      </c>
      <c r="S1760" s="366"/>
      <c r="T1760" s="278"/>
    </row>
    <row r="1761" spans="1:20" ht="63.75">
      <c r="A1761" s="192">
        <v>340</v>
      </c>
      <c r="B1761" s="68"/>
      <c r="C1761" s="214" t="s">
        <v>136</v>
      </c>
      <c r="D1761" s="215">
        <v>44995</v>
      </c>
      <c r="E1761" s="192" t="s">
        <v>3886</v>
      </c>
      <c r="F1761" s="192" t="s">
        <v>6</v>
      </c>
      <c r="G1761" s="192">
        <v>2198579</v>
      </c>
      <c r="H1761" s="68"/>
      <c r="I1761" s="198" t="s">
        <v>5230</v>
      </c>
      <c r="J1761" s="68"/>
      <c r="K1761" s="68"/>
      <c r="L1761" s="68"/>
      <c r="M1761" s="68"/>
      <c r="N1761" s="364"/>
      <c r="O1761" s="364"/>
      <c r="P1761" s="216">
        <v>0</v>
      </c>
      <c r="Q1761" s="216">
        <v>17493</v>
      </c>
      <c r="R1761" s="68" t="s">
        <v>638</v>
      </c>
      <c r="S1761" s="366"/>
      <c r="T1761" s="278"/>
    </row>
    <row r="1762" spans="1:20" ht="76.5">
      <c r="A1762" s="192">
        <v>340</v>
      </c>
      <c r="B1762" s="68"/>
      <c r="C1762" s="214" t="s">
        <v>136</v>
      </c>
      <c r="D1762" s="215">
        <v>44995</v>
      </c>
      <c r="E1762" s="192" t="s">
        <v>3887</v>
      </c>
      <c r="F1762" s="192" t="s">
        <v>6</v>
      </c>
      <c r="G1762" s="192">
        <v>2198581</v>
      </c>
      <c r="H1762" s="68"/>
      <c r="I1762" s="198" t="s">
        <v>5231</v>
      </c>
      <c r="J1762" s="68"/>
      <c r="K1762" s="68"/>
      <c r="L1762" s="68"/>
      <c r="M1762" s="68"/>
      <c r="N1762" s="364"/>
      <c r="O1762" s="364"/>
      <c r="P1762" s="216">
        <v>0</v>
      </c>
      <c r="Q1762" s="216">
        <v>64586.9</v>
      </c>
      <c r="R1762" s="68" t="s">
        <v>638</v>
      </c>
      <c r="S1762" s="366"/>
      <c r="T1762" s="278"/>
    </row>
    <row r="1763" spans="1:20" ht="63.75">
      <c r="A1763" s="192">
        <v>340</v>
      </c>
      <c r="B1763" s="68"/>
      <c r="C1763" s="214" t="s">
        <v>136</v>
      </c>
      <c r="D1763" s="215">
        <v>44995</v>
      </c>
      <c r="E1763" s="192" t="s">
        <v>3888</v>
      </c>
      <c r="F1763" s="192" t="s">
        <v>6</v>
      </c>
      <c r="G1763" s="192">
        <v>2198587</v>
      </c>
      <c r="H1763" s="68"/>
      <c r="I1763" s="198" t="s">
        <v>5232</v>
      </c>
      <c r="J1763" s="68"/>
      <c r="K1763" s="68"/>
      <c r="L1763" s="68"/>
      <c r="M1763" s="68"/>
      <c r="N1763" s="364"/>
      <c r="O1763" s="364"/>
      <c r="P1763" s="216">
        <v>0</v>
      </c>
      <c r="Q1763" s="216">
        <v>80762.78</v>
      </c>
      <c r="R1763" s="68" t="s">
        <v>638</v>
      </c>
      <c r="S1763" s="366"/>
      <c r="T1763" s="278"/>
    </row>
    <row r="1764" spans="1:20" ht="63.75">
      <c r="A1764" s="192">
        <v>340</v>
      </c>
      <c r="B1764" s="68"/>
      <c r="C1764" s="214" t="s">
        <v>136</v>
      </c>
      <c r="D1764" s="215">
        <v>44995</v>
      </c>
      <c r="E1764" s="192" t="s">
        <v>3889</v>
      </c>
      <c r="F1764" s="192" t="s">
        <v>14</v>
      </c>
      <c r="G1764" s="192">
        <v>2198580</v>
      </c>
      <c r="H1764" s="68"/>
      <c r="I1764" s="198" t="s">
        <v>5233</v>
      </c>
      <c r="J1764" s="68"/>
      <c r="K1764" s="68"/>
      <c r="L1764" s="68"/>
      <c r="M1764" s="68"/>
      <c r="N1764" s="364"/>
      <c r="O1764" s="364"/>
      <c r="P1764" s="216">
        <v>50</v>
      </c>
      <c r="Q1764" s="216">
        <v>0</v>
      </c>
      <c r="R1764" s="68" t="s">
        <v>638</v>
      </c>
      <c r="S1764" s="366"/>
      <c r="T1764" s="278"/>
    </row>
    <row r="1765" spans="1:20" ht="63.75">
      <c r="A1765" s="192">
        <v>340</v>
      </c>
      <c r="B1765" s="68"/>
      <c r="C1765" s="214" t="s">
        <v>136</v>
      </c>
      <c r="D1765" s="215">
        <v>44995</v>
      </c>
      <c r="E1765" s="192" t="s">
        <v>3890</v>
      </c>
      <c r="F1765" s="192" t="s">
        <v>14</v>
      </c>
      <c r="G1765" s="192">
        <v>2198582</v>
      </c>
      <c r="H1765" s="68"/>
      <c r="I1765" s="198" t="s">
        <v>5234</v>
      </c>
      <c r="J1765" s="68"/>
      <c r="K1765" s="68"/>
      <c r="L1765" s="68"/>
      <c r="M1765" s="68"/>
      <c r="N1765" s="364"/>
      <c r="O1765" s="364"/>
      <c r="P1765" s="216">
        <v>50</v>
      </c>
      <c r="Q1765" s="216">
        <v>0</v>
      </c>
      <c r="R1765" s="68" t="s">
        <v>638</v>
      </c>
      <c r="S1765" s="366"/>
      <c r="T1765" s="278"/>
    </row>
    <row r="1766" spans="1:20" ht="76.5">
      <c r="A1766" s="192">
        <v>10</v>
      </c>
      <c r="B1766" s="68"/>
      <c r="C1766" s="214" t="s">
        <v>38</v>
      </c>
      <c r="D1766" s="215">
        <v>44995</v>
      </c>
      <c r="E1766" s="192" t="s">
        <v>3891</v>
      </c>
      <c r="F1766" s="192" t="s">
        <v>14</v>
      </c>
      <c r="G1766" s="192">
        <v>2198584</v>
      </c>
      <c r="H1766" s="68"/>
      <c r="I1766" s="198" t="s">
        <v>5235</v>
      </c>
      <c r="J1766" s="68"/>
      <c r="K1766" s="68"/>
      <c r="L1766" s="68"/>
      <c r="M1766" s="68"/>
      <c r="N1766" s="364"/>
      <c r="O1766" s="364"/>
      <c r="P1766" s="216">
        <v>50</v>
      </c>
      <c r="Q1766" s="216">
        <v>0</v>
      </c>
      <c r="R1766" s="68" t="s">
        <v>638</v>
      </c>
      <c r="S1766" s="366"/>
      <c r="T1766" s="278"/>
    </row>
    <row r="1767" spans="1:20" ht="76.5">
      <c r="A1767" s="192">
        <v>10</v>
      </c>
      <c r="B1767" s="68"/>
      <c r="C1767" s="214" t="s">
        <v>38</v>
      </c>
      <c r="D1767" s="215">
        <v>44995</v>
      </c>
      <c r="E1767" s="192" t="s">
        <v>3892</v>
      </c>
      <c r="F1767" s="192" t="s">
        <v>14</v>
      </c>
      <c r="G1767" s="192">
        <v>2198586</v>
      </c>
      <c r="H1767" s="68"/>
      <c r="I1767" s="198" t="s">
        <v>5236</v>
      </c>
      <c r="J1767" s="68"/>
      <c r="K1767" s="68"/>
      <c r="L1767" s="68"/>
      <c r="M1767" s="68"/>
      <c r="N1767" s="364"/>
      <c r="O1767" s="364"/>
      <c r="P1767" s="216">
        <v>50</v>
      </c>
      <c r="Q1767" s="216">
        <v>0</v>
      </c>
      <c r="R1767" s="68" t="s">
        <v>638</v>
      </c>
      <c r="S1767" s="366"/>
      <c r="T1767" s="278"/>
    </row>
    <row r="1768" spans="1:20" ht="51">
      <c r="A1768" s="192">
        <v>340</v>
      </c>
      <c r="B1768" s="68"/>
      <c r="C1768" s="214" t="s">
        <v>136</v>
      </c>
      <c r="D1768" s="215">
        <v>44995</v>
      </c>
      <c r="E1768" s="192" t="s">
        <v>3893</v>
      </c>
      <c r="F1768" s="192" t="s">
        <v>14</v>
      </c>
      <c r="G1768" s="192">
        <v>2198588</v>
      </c>
      <c r="H1768" s="68"/>
      <c r="I1768" s="198" t="s">
        <v>5237</v>
      </c>
      <c r="J1768" s="68"/>
      <c r="K1768" s="68"/>
      <c r="L1768" s="68"/>
      <c r="M1768" s="68"/>
      <c r="N1768" s="364"/>
      <c r="O1768" s="364"/>
      <c r="P1768" s="216">
        <v>50</v>
      </c>
      <c r="Q1768" s="216">
        <v>0</v>
      </c>
      <c r="R1768" s="68" t="s">
        <v>638</v>
      </c>
      <c r="S1768" s="366"/>
      <c r="T1768" s="278"/>
    </row>
    <row r="1769" spans="1:20" ht="63.75">
      <c r="A1769" s="192">
        <v>513</v>
      </c>
      <c r="B1769" s="68"/>
      <c r="C1769" s="214" t="s">
        <v>160</v>
      </c>
      <c r="D1769" s="215">
        <v>44995</v>
      </c>
      <c r="E1769" s="192" t="s">
        <v>3894</v>
      </c>
      <c r="F1769" s="192" t="s">
        <v>10</v>
      </c>
      <c r="G1769" s="192">
        <v>1056051</v>
      </c>
      <c r="H1769" s="68"/>
      <c r="I1769" s="198" t="s">
        <v>5238</v>
      </c>
      <c r="J1769" s="68"/>
      <c r="K1769" s="68"/>
      <c r="L1769" s="68"/>
      <c r="M1769" s="68"/>
      <c r="N1769" s="364"/>
      <c r="O1769" s="364"/>
      <c r="P1769" s="216">
        <v>50</v>
      </c>
      <c r="Q1769" s="216">
        <v>0</v>
      </c>
      <c r="R1769" s="68" t="s">
        <v>638</v>
      </c>
      <c r="S1769" s="366"/>
      <c r="T1769" s="278"/>
    </row>
    <row r="1770" spans="1:20" ht="63.75">
      <c r="A1770" s="192">
        <v>513</v>
      </c>
      <c r="B1770" s="68"/>
      <c r="C1770" s="214" t="s">
        <v>160</v>
      </c>
      <c r="D1770" s="215">
        <v>44995</v>
      </c>
      <c r="E1770" s="192" t="s">
        <v>3895</v>
      </c>
      <c r="F1770" s="192" t="s">
        <v>10</v>
      </c>
      <c r="G1770" s="192">
        <v>1056053</v>
      </c>
      <c r="H1770" s="68"/>
      <c r="I1770" s="198" t="s">
        <v>5239</v>
      </c>
      <c r="J1770" s="68"/>
      <c r="K1770" s="68"/>
      <c r="L1770" s="68"/>
      <c r="M1770" s="68"/>
      <c r="N1770" s="364"/>
      <c r="O1770" s="364"/>
      <c r="P1770" s="216">
        <v>50</v>
      </c>
      <c r="Q1770" s="216">
        <v>0</v>
      </c>
      <c r="R1770" s="68" t="s">
        <v>638</v>
      </c>
      <c r="S1770" s="366"/>
      <c r="T1770" s="278"/>
    </row>
    <row r="1771" spans="1:20" ht="89.25">
      <c r="A1771" s="192">
        <v>117</v>
      </c>
      <c r="B1771" s="68"/>
      <c r="C1771" s="214" t="s">
        <v>54</v>
      </c>
      <c r="D1771" s="215">
        <v>44995</v>
      </c>
      <c r="E1771" s="192" t="s">
        <v>3896</v>
      </c>
      <c r="F1771" s="192" t="s">
        <v>10</v>
      </c>
      <c r="G1771" s="192">
        <v>1056058</v>
      </c>
      <c r="H1771" s="68"/>
      <c r="I1771" s="198" t="s">
        <v>5240</v>
      </c>
      <c r="J1771" s="68"/>
      <c r="K1771" s="68"/>
      <c r="L1771" s="68"/>
      <c r="M1771" s="68"/>
      <c r="N1771" s="364"/>
      <c r="O1771" s="364"/>
      <c r="P1771" s="216">
        <v>50</v>
      </c>
      <c r="Q1771" s="216">
        <v>0</v>
      </c>
      <c r="R1771" s="68" t="s">
        <v>638</v>
      </c>
      <c r="S1771" s="366"/>
      <c r="T1771" s="278"/>
    </row>
    <row r="1772" spans="1:20" ht="76.5">
      <c r="A1772" s="192">
        <v>10</v>
      </c>
      <c r="B1772" s="68"/>
      <c r="C1772" s="214" t="s">
        <v>38</v>
      </c>
      <c r="D1772" s="215">
        <v>44998</v>
      </c>
      <c r="E1772" s="192" t="s">
        <v>3897</v>
      </c>
      <c r="F1772" s="192" t="s">
        <v>14</v>
      </c>
      <c r="G1772" s="192">
        <v>2200301</v>
      </c>
      <c r="H1772" s="68"/>
      <c r="I1772" s="198" t="s">
        <v>5126</v>
      </c>
      <c r="J1772" s="68"/>
      <c r="K1772" s="68"/>
      <c r="L1772" s="68"/>
      <c r="M1772" s="68"/>
      <c r="N1772" s="364"/>
      <c r="O1772" s="364"/>
      <c r="P1772" s="216">
        <v>50</v>
      </c>
      <c r="Q1772" s="216">
        <v>0</v>
      </c>
      <c r="R1772" s="68" t="s">
        <v>638</v>
      </c>
      <c r="S1772" s="366"/>
      <c r="T1772" s="278"/>
    </row>
    <row r="1773" spans="1:20" ht="76.5">
      <c r="A1773" s="192">
        <v>10</v>
      </c>
      <c r="B1773" s="68"/>
      <c r="C1773" s="214" t="s">
        <v>38</v>
      </c>
      <c r="D1773" s="215">
        <v>44998</v>
      </c>
      <c r="E1773" s="192" t="s">
        <v>3898</v>
      </c>
      <c r="F1773" s="192" t="s">
        <v>14</v>
      </c>
      <c r="G1773" s="192">
        <v>2200293</v>
      </c>
      <c r="H1773" s="68"/>
      <c r="I1773" s="198" t="s">
        <v>5241</v>
      </c>
      <c r="J1773" s="68"/>
      <c r="K1773" s="68"/>
      <c r="L1773" s="68"/>
      <c r="M1773" s="68"/>
      <c r="N1773" s="364"/>
      <c r="O1773" s="364"/>
      <c r="P1773" s="216">
        <v>50</v>
      </c>
      <c r="Q1773" s="216">
        <v>0</v>
      </c>
      <c r="R1773" s="68" t="s">
        <v>638</v>
      </c>
      <c r="S1773" s="366"/>
      <c r="T1773" s="278"/>
    </row>
    <row r="1774" spans="1:20" ht="76.5">
      <c r="A1774" s="192">
        <v>10</v>
      </c>
      <c r="B1774" s="68"/>
      <c r="C1774" s="214" t="s">
        <v>38</v>
      </c>
      <c r="D1774" s="215">
        <v>44998</v>
      </c>
      <c r="E1774" s="192" t="s">
        <v>3899</v>
      </c>
      <c r="F1774" s="192" t="s">
        <v>14</v>
      </c>
      <c r="G1774" s="192">
        <v>2200295</v>
      </c>
      <c r="H1774" s="68"/>
      <c r="I1774" s="198" t="s">
        <v>5242</v>
      </c>
      <c r="J1774" s="68"/>
      <c r="K1774" s="68"/>
      <c r="L1774" s="68"/>
      <c r="M1774" s="68"/>
      <c r="N1774" s="364"/>
      <c r="O1774" s="364"/>
      <c r="P1774" s="216">
        <v>50</v>
      </c>
      <c r="Q1774" s="216">
        <v>0</v>
      </c>
      <c r="R1774" s="68" t="s">
        <v>638</v>
      </c>
      <c r="S1774" s="366"/>
      <c r="T1774" s="278"/>
    </row>
    <row r="1775" spans="1:20" ht="76.5">
      <c r="A1775" s="192">
        <v>10</v>
      </c>
      <c r="B1775" s="68"/>
      <c r="C1775" s="214" t="s">
        <v>38</v>
      </c>
      <c r="D1775" s="215">
        <v>44998</v>
      </c>
      <c r="E1775" s="192" t="s">
        <v>3900</v>
      </c>
      <c r="F1775" s="192" t="s">
        <v>14</v>
      </c>
      <c r="G1775" s="192">
        <v>2200303</v>
      </c>
      <c r="H1775" s="68"/>
      <c r="I1775" s="198" t="s">
        <v>5243</v>
      </c>
      <c r="J1775" s="68"/>
      <c r="K1775" s="68"/>
      <c r="L1775" s="68"/>
      <c r="M1775" s="68"/>
      <c r="N1775" s="364"/>
      <c r="O1775" s="364"/>
      <c r="P1775" s="216">
        <v>50</v>
      </c>
      <c r="Q1775" s="216">
        <v>0</v>
      </c>
      <c r="R1775" s="68" t="s">
        <v>638</v>
      </c>
      <c r="S1775" s="366"/>
      <c r="T1775" s="278"/>
    </row>
    <row r="1776" spans="1:20" ht="76.5">
      <c r="A1776" s="192">
        <v>10</v>
      </c>
      <c r="B1776" s="68"/>
      <c r="C1776" s="214" t="s">
        <v>38</v>
      </c>
      <c r="D1776" s="215">
        <v>44998</v>
      </c>
      <c r="E1776" s="192" t="s">
        <v>3901</v>
      </c>
      <c r="F1776" s="192" t="s">
        <v>14</v>
      </c>
      <c r="G1776" s="192">
        <v>2200297</v>
      </c>
      <c r="H1776" s="68"/>
      <c r="I1776" s="198" t="s">
        <v>5244</v>
      </c>
      <c r="J1776" s="68"/>
      <c r="K1776" s="68"/>
      <c r="L1776" s="68"/>
      <c r="M1776" s="68"/>
      <c r="N1776" s="364"/>
      <c r="O1776" s="364"/>
      <c r="P1776" s="216">
        <v>50</v>
      </c>
      <c r="Q1776" s="216">
        <v>0</v>
      </c>
      <c r="R1776" s="68" t="s">
        <v>638</v>
      </c>
      <c r="S1776" s="366"/>
      <c r="T1776" s="278"/>
    </row>
    <row r="1777" spans="1:20" ht="63.75">
      <c r="A1777" s="192">
        <v>10</v>
      </c>
      <c r="B1777" s="68"/>
      <c r="C1777" s="214" t="s">
        <v>38</v>
      </c>
      <c r="D1777" s="215">
        <v>44998</v>
      </c>
      <c r="E1777" s="192" t="s">
        <v>3902</v>
      </c>
      <c r="F1777" s="192" t="s">
        <v>14</v>
      </c>
      <c r="G1777" s="192">
        <v>2200299</v>
      </c>
      <c r="H1777" s="68"/>
      <c r="I1777" s="198" t="s">
        <v>5125</v>
      </c>
      <c r="J1777" s="68"/>
      <c r="K1777" s="68"/>
      <c r="L1777" s="68"/>
      <c r="M1777" s="68"/>
      <c r="N1777" s="364"/>
      <c r="O1777" s="364"/>
      <c r="P1777" s="216">
        <v>50</v>
      </c>
      <c r="Q1777" s="216">
        <v>0</v>
      </c>
      <c r="R1777" s="68" t="s">
        <v>638</v>
      </c>
      <c r="S1777" s="366"/>
      <c r="T1777" s="278"/>
    </row>
    <row r="1778" spans="1:20" ht="76.5">
      <c r="A1778" s="192">
        <v>10</v>
      </c>
      <c r="B1778" s="68"/>
      <c r="C1778" s="214" t="s">
        <v>38</v>
      </c>
      <c r="D1778" s="215">
        <v>44998</v>
      </c>
      <c r="E1778" s="192" t="s">
        <v>3903</v>
      </c>
      <c r="F1778" s="192" t="s">
        <v>14</v>
      </c>
      <c r="G1778" s="192">
        <v>2200291</v>
      </c>
      <c r="H1778" s="68"/>
      <c r="I1778" s="198" t="s">
        <v>5245</v>
      </c>
      <c r="J1778" s="68"/>
      <c r="K1778" s="68"/>
      <c r="L1778" s="68"/>
      <c r="M1778" s="68"/>
      <c r="N1778" s="364"/>
      <c r="O1778" s="364"/>
      <c r="P1778" s="216">
        <v>50</v>
      </c>
      <c r="Q1778" s="216">
        <v>0</v>
      </c>
      <c r="R1778" s="68" t="s">
        <v>638</v>
      </c>
      <c r="S1778" s="366"/>
      <c r="T1778" s="278"/>
    </row>
    <row r="1779" spans="1:20" ht="63.75">
      <c r="A1779" s="192">
        <v>10</v>
      </c>
      <c r="B1779" s="68"/>
      <c r="C1779" s="214" t="s">
        <v>38</v>
      </c>
      <c r="D1779" s="215">
        <v>44998</v>
      </c>
      <c r="E1779" s="192" t="s">
        <v>3904</v>
      </c>
      <c r="F1779" s="192" t="s">
        <v>14</v>
      </c>
      <c r="G1779" s="192">
        <v>2200453</v>
      </c>
      <c r="H1779" s="68"/>
      <c r="I1779" s="198" t="s">
        <v>5246</v>
      </c>
      <c r="J1779" s="68"/>
      <c r="K1779" s="68"/>
      <c r="L1779" s="68"/>
      <c r="M1779" s="68"/>
      <c r="N1779" s="364"/>
      <c r="O1779" s="364"/>
      <c r="P1779" s="216">
        <v>50</v>
      </c>
      <c r="Q1779" s="216">
        <v>0</v>
      </c>
      <c r="R1779" s="68" t="s">
        <v>638</v>
      </c>
      <c r="S1779" s="366"/>
      <c r="T1779" s="278"/>
    </row>
    <row r="1780" spans="1:20" ht="76.5">
      <c r="A1780" s="192">
        <v>10</v>
      </c>
      <c r="B1780" s="68"/>
      <c r="C1780" s="214" t="s">
        <v>38</v>
      </c>
      <c r="D1780" s="215">
        <v>44998</v>
      </c>
      <c r="E1780" s="192" t="s">
        <v>3905</v>
      </c>
      <c r="F1780" s="192" t="s">
        <v>14</v>
      </c>
      <c r="G1780" s="192">
        <v>2200451</v>
      </c>
      <c r="H1780" s="68"/>
      <c r="I1780" s="198" t="s">
        <v>5247</v>
      </c>
      <c r="J1780" s="68"/>
      <c r="K1780" s="68"/>
      <c r="L1780" s="68"/>
      <c r="M1780" s="68"/>
      <c r="N1780" s="364"/>
      <c r="O1780" s="364"/>
      <c r="P1780" s="216">
        <v>50</v>
      </c>
      <c r="Q1780" s="216">
        <v>0</v>
      </c>
      <c r="R1780" s="68" t="s">
        <v>638</v>
      </c>
      <c r="S1780" s="366"/>
      <c r="T1780" s="278"/>
    </row>
    <row r="1781" spans="1:20" ht="76.5">
      <c r="A1781" s="192">
        <v>10</v>
      </c>
      <c r="B1781" s="68"/>
      <c r="C1781" s="214" t="s">
        <v>38</v>
      </c>
      <c r="D1781" s="215">
        <v>44998</v>
      </c>
      <c r="E1781" s="192" t="s">
        <v>3906</v>
      </c>
      <c r="F1781" s="192" t="s">
        <v>14</v>
      </c>
      <c r="G1781" s="192">
        <v>2200584</v>
      </c>
      <c r="H1781" s="68"/>
      <c r="I1781" s="198" t="s">
        <v>5248</v>
      </c>
      <c r="J1781" s="68"/>
      <c r="K1781" s="68"/>
      <c r="L1781" s="68"/>
      <c r="M1781" s="68"/>
      <c r="N1781" s="364"/>
      <c r="O1781" s="364"/>
      <c r="P1781" s="216">
        <v>50</v>
      </c>
      <c r="Q1781" s="216">
        <v>0</v>
      </c>
      <c r="R1781" s="68" t="s">
        <v>638</v>
      </c>
      <c r="S1781" s="366"/>
      <c r="T1781" s="278"/>
    </row>
    <row r="1782" spans="1:20" ht="76.5">
      <c r="A1782" s="192">
        <v>117</v>
      </c>
      <c r="B1782" s="68"/>
      <c r="C1782" s="214" t="s">
        <v>54</v>
      </c>
      <c r="D1782" s="215">
        <v>44998</v>
      </c>
      <c r="E1782" s="192" t="s">
        <v>3907</v>
      </c>
      <c r="F1782" s="192" t="s">
        <v>10</v>
      </c>
      <c r="G1782" s="192">
        <v>1056155</v>
      </c>
      <c r="H1782" s="68"/>
      <c r="I1782" s="198" t="s">
        <v>5249</v>
      </c>
      <c r="J1782" s="68"/>
      <c r="K1782" s="68"/>
      <c r="L1782" s="68"/>
      <c r="M1782" s="68"/>
      <c r="N1782" s="364"/>
      <c r="O1782" s="364"/>
      <c r="P1782" s="216">
        <v>50</v>
      </c>
      <c r="Q1782" s="216">
        <v>0</v>
      </c>
      <c r="R1782" s="68" t="s">
        <v>638</v>
      </c>
      <c r="S1782" s="366"/>
      <c r="T1782" s="278"/>
    </row>
    <row r="1783" spans="1:20" ht="89.25">
      <c r="A1783" s="192">
        <v>683</v>
      </c>
      <c r="B1783" s="68"/>
      <c r="C1783" s="214" t="s">
        <v>1251</v>
      </c>
      <c r="D1783" s="215">
        <v>44998</v>
      </c>
      <c r="E1783" s="192" t="s">
        <v>3908</v>
      </c>
      <c r="F1783" s="192" t="s">
        <v>10</v>
      </c>
      <c r="G1783" s="192">
        <v>1056163</v>
      </c>
      <c r="H1783" s="68"/>
      <c r="I1783" s="198" t="s">
        <v>5250</v>
      </c>
      <c r="J1783" s="68"/>
      <c r="K1783" s="68"/>
      <c r="L1783" s="68"/>
      <c r="M1783" s="68"/>
      <c r="N1783" s="364"/>
      <c r="O1783" s="364"/>
      <c r="P1783" s="216">
        <v>50</v>
      </c>
      <c r="Q1783" s="216">
        <v>0</v>
      </c>
      <c r="R1783" s="68" t="s">
        <v>638</v>
      </c>
      <c r="S1783" s="366"/>
      <c r="T1783" s="278"/>
    </row>
    <row r="1784" spans="1:20" ht="76.5">
      <c r="A1784" s="192">
        <v>680</v>
      </c>
      <c r="B1784" s="68"/>
      <c r="C1784" s="214" t="s">
        <v>179</v>
      </c>
      <c r="D1784" s="215">
        <v>44998</v>
      </c>
      <c r="E1784" s="192" t="s">
        <v>3909</v>
      </c>
      <c r="F1784" s="192" t="s">
        <v>12</v>
      </c>
      <c r="G1784" s="192">
        <v>1056175</v>
      </c>
      <c r="H1784" s="68"/>
      <c r="I1784" s="198" t="s">
        <v>5251</v>
      </c>
      <c r="J1784" s="68"/>
      <c r="K1784" s="68"/>
      <c r="L1784" s="68"/>
      <c r="M1784" s="68"/>
      <c r="N1784" s="364"/>
      <c r="O1784" s="364"/>
      <c r="P1784" s="216">
        <v>111.08</v>
      </c>
      <c r="Q1784" s="216">
        <v>0</v>
      </c>
      <c r="R1784" s="68" t="s">
        <v>638</v>
      </c>
      <c r="S1784" s="366"/>
      <c r="T1784" s="278"/>
    </row>
    <row r="1785" spans="1:20" ht="89.25">
      <c r="A1785" s="192">
        <v>680</v>
      </c>
      <c r="B1785" s="68"/>
      <c r="C1785" s="214" t="s">
        <v>179</v>
      </c>
      <c r="D1785" s="215">
        <v>44998</v>
      </c>
      <c r="E1785" s="192" t="s">
        <v>3910</v>
      </c>
      <c r="F1785" s="192" t="s">
        <v>10</v>
      </c>
      <c r="G1785" s="192">
        <v>1056175</v>
      </c>
      <c r="H1785" s="68"/>
      <c r="I1785" s="198" t="s">
        <v>5252</v>
      </c>
      <c r="J1785" s="68"/>
      <c r="K1785" s="68"/>
      <c r="L1785" s="68"/>
      <c r="M1785" s="68"/>
      <c r="N1785" s="364"/>
      <c r="O1785" s="364"/>
      <c r="P1785" s="216">
        <v>50</v>
      </c>
      <c r="Q1785" s="216">
        <v>0</v>
      </c>
      <c r="R1785" s="68" t="s">
        <v>638</v>
      </c>
      <c r="S1785" s="366"/>
      <c r="T1785" s="278"/>
    </row>
    <row r="1786" spans="1:20" ht="38.25">
      <c r="A1786" s="192">
        <v>283</v>
      </c>
      <c r="B1786" s="68"/>
      <c r="C1786" s="214" t="s">
        <v>115</v>
      </c>
      <c r="D1786" s="215">
        <v>44999</v>
      </c>
      <c r="E1786" s="192" t="s">
        <v>3911</v>
      </c>
      <c r="F1786" s="192" t="s">
        <v>6</v>
      </c>
      <c r="G1786" s="192">
        <v>1777579</v>
      </c>
      <c r="H1786" s="68"/>
      <c r="I1786" s="198" t="s">
        <v>5253</v>
      </c>
      <c r="J1786" s="68"/>
      <c r="K1786" s="68"/>
      <c r="L1786" s="68"/>
      <c r="M1786" s="68"/>
      <c r="N1786" s="364"/>
      <c r="O1786" s="364"/>
      <c r="P1786" s="216">
        <v>0</v>
      </c>
      <c r="Q1786" s="216">
        <v>381235.91</v>
      </c>
      <c r="R1786" s="68" t="s">
        <v>638</v>
      </c>
      <c r="S1786" s="366"/>
      <c r="T1786" s="278"/>
    </row>
    <row r="1787" spans="1:20" ht="38.25">
      <c r="A1787" s="192">
        <v>283</v>
      </c>
      <c r="B1787" s="68"/>
      <c r="C1787" s="214" t="s">
        <v>115</v>
      </c>
      <c r="D1787" s="215">
        <v>44999</v>
      </c>
      <c r="E1787" s="192" t="s">
        <v>3912</v>
      </c>
      <c r="F1787" s="192" t="s">
        <v>6</v>
      </c>
      <c r="G1787" s="192">
        <v>1777580</v>
      </c>
      <c r="H1787" s="68"/>
      <c r="I1787" s="198" t="s">
        <v>2040</v>
      </c>
      <c r="J1787" s="68"/>
      <c r="K1787" s="68"/>
      <c r="L1787" s="68"/>
      <c r="M1787" s="68"/>
      <c r="N1787" s="364"/>
      <c r="O1787" s="364"/>
      <c r="P1787" s="216">
        <v>0</v>
      </c>
      <c r="Q1787" s="216">
        <v>2498496.31</v>
      </c>
      <c r="R1787" s="68" t="s">
        <v>638</v>
      </c>
      <c r="S1787" s="366"/>
      <c r="T1787" s="278"/>
    </row>
    <row r="1788" spans="1:20" ht="63.75">
      <c r="A1788" s="192" t="s">
        <v>542</v>
      </c>
      <c r="B1788" s="68"/>
      <c r="C1788" s="214" t="s">
        <v>691</v>
      </c>
      <c r="D1788" s="215">
        <v>44999</v>
      </c>
      <c r="E1788" s="192" t="s">
        <v>3913</v>
      </c>
      <c r="F1788" s="192" t="s">
        <v>10</v>
      </c>
      <c r="G1788" s="192">
        <v>17068</v>
      </c>
      <c r="H1788" s="68"/>
      <c r="I1788" s="198" t="s">
        <v>5254</v>
      </c>
      <c r="J1788" s="68"/>
      <c r="K1788" s="68"/>
      <c r="L1788" s="68"/>
      <c r="M1788" s="68"/>
      <c r="N1788" s="364"/>
      <c r="O1788" s="364"/>
      <c r="P1788" s="216">
        <v>1226.56</v>
      </c>
      <c r="Q1788" s="216">
        <v>0</v>
      </c>
      <c r="R1788" s="68" t="s">
        <v>638</v>
      </c>
      <c r="S1788" s="366"/>
      <c r="T1788" s="278"/>
    </row>
    <row r="1789" spans="1:20" ht="76.5">
      <c r="A1789" s="192" t="s">
        <v>541</v>
      </c>
      <c r="B1789" s="68"/>
      <c r="C1789" s="214" t="s">
        <v>590</v>
      </c>
      <c r="D1789" s="215">
        <v>44999</v>
      </c>
      <c r="E1789" s="192" t="s">
        <v>3914</v>
      </c>
      <c r="F1789" s="192" t="s">
        <v>6</v>
      </c>
      <c r="G1789" s="192">
        <v>1777740</v>
      </c>
      <c r="H1789" s="68"/>
      <c r="I1789" s="198" t="s">
        <v>5255</v>
      </c>
      <c r="J1789" s="68"/>
      <c r="K1789" s="68"/>
      <c r="L1789" s="68"/>
      <c r="M1789" s="68"/>
      <c r="N1789" s="364"/>
      <c r="O1789" s="364"/>
      <c r="P1789" s="216">
        <v>0</v>
      </c>
      <c r="Q1789" s="216">
        <v>7871.4</v>
      </c>
      <c r="R1789" s="68" t="s">
        <v>638</v>
      </c>
      <c r="S1789" s="366"/>
      <c r="T1789" s="278"/>
    </row>
    <row r="1790" spans="1:20" ht="89.25">
      <c r="A1790" s="192">
        <v>119</v>
      </c>
      <c r="B1790" s="68"/>
      <c r="C1790" s="214" t="s">
        <v>55</v>
      </c>
      <c r="D1790" s="215">
        <v>44999</v>
      </c>
      <c r="E1790" s="192" t="s">
        <v>3915</v>
      </c>
      <c r="F1790" s="192" t="s">
        <v>10</v>
      </c>
      <c r="G1790" s="192">
        <v>1056237</v>
      </c>
      <c r="H1790" s="68"/>
      <c r="I1790" s="198" t="s">
        <v>5256</v>
      </c>
      <c r="J1790" s="68"/>
      <c r="K1790" s="68"/>
      <c r="L1790" s="68"/>
      <c r="M1790" s="68"/>
      <c r="N1790" s="364"/>
      <c r="O1790" s="364"/>
      <c r="P1790" s="216">
        <v>50</v>
      </c>
      <c r="Q1790" s="216">
        <v>0</v>
      </c>
      <c r="R1790" s="68" t="s">
        <v>638</v>
      </c>
      <c r="S1790" s="366"/>
      <c r="T1790" s="278"/>
    </row>
    <row r="1791" spans="1:20" ht="76.5">
      <c r="A1791" s="192">
        <v>513</v>
      </c>
      <c r="B1791" s="68"/>
      <c r="C1791" s="214" t="s">
        <v>160</v>
      </c>
      <c r="D1791" s="215">
        <v>44999</v>
      </c>
      <c r="E1791" s="192" t="s">
        <v>3916</v>
      </c>
      <c r="F1791" s="192" t="s">
        <v>10</v>
      </c>
      <c r="G1791" s="192">
        <v>1056232</v>
      </c>
      <c r="H1791" s="68"/>
      <c r="I1791" s="198" t="s">
        <v>5257</v>
      </c>
      <c r="J1791" s="68"/>
      <c r="K1791" s="68"/>
      <c r="L1791" s="68"/>
      <c r="M1791" s="68"/>
      <c r="N1791" s="364"/>
      <c r="O1791" s="364"/>
      <c r="P1791" s="216">
        <v>50</v>
      </c>
      <c r="Q1791" s="216">
        <v>0</v>
      </c>
      <c r="R1791" s="68" t="s">
        <v>638</v>
      </c>
      <c r="S1791" s="366"/>
      <c r="T1791" s="278"/>
    </row>
    <row r="1792" spans="1:20" ht="76.5">
      <c r="A1792" s="192">
        <v>10</v>
      </c>
      <c r="B1792" s="68"/>
      <c r="C1792" s="214" t="s">
        <v>38</v>
      </c>
      <c r="D1792" s="215">
        <v>44999</v>
      </c>
      <c r="E1792" s="192" t="s">
        <v>3917</v>
      </c>
      <c r="F1792" s="192" t="s">
        <v>14</v>
      </c>
      <c r="G1792" s="192">
        <v>2201994</v>
      </c>
      <c r="H1792" s="68"/>
      <c r="I1792" s="198" t="s">
        <v>5258</v>
      </c>
      <c r="J1792" s="68"/>
      <c r="K1792" s="68"/>
      <c r="L1792" s="68"/>
      <c r="M1792" s="68"/>
      <c r="N1792" s="364"/>
      <c r="O1792" s="364"/>
      <c r="P1792" s="216">
        <v>50</v>
      </c>
      <c r="Q1792" s="216">
        <v>0</v>
      </c>
      <c r="R1792" s="68" t="s">
        <v>638</v>
      </c>
      <c r="S1792" s="366"/>
      <c r="T1792" s="278"/>
    </row>
    <row r="1793" spans="1:20" ht="63.75">
      <c r="A1793" s="192">
        <v>10</v>
      </c>
      <c r="B1793" s="68"/>
      <c r="C1793" s="214" t="s">
        <v>38</v>
      </c>
      <c r="D1793" s="215">
        <v>44999</v>
      </c>
      <c r="E1793" s="192" t="s">
        <v>3918</v>
      </c>
      <c r="F1793" s="192" t="s">
        <v>14</v>
      </c>
      <c r="G1793" s="192">
        <v>2201996</v>
      </c>
      <c r="H1793" s="68"/>
      <c r="I1793" s="198" t="s">
        <v>5259</v>
      </c>
      <c r="J1793" s="68"/>
      <c r="K1793" s="68"/>
      <c r="L1793" s="68"/>
      <c r="M1793" s="68"/>
      <c r="N1793" s="364"/>
      <c r="O1793" s="364"/>
      <c r="P1793" s="216">
        <v>50</v>
      </c>
      <c r="Q1793" s="216">
        <v>0</v>
      </c>
      <c r="R1793" s="68" t="s">
        <v>638</v>
      </c>
      <c r="S1793" s="366"/>
      <c r="T1793" s="278"/>
    </row>
    <row r="1794" spans="1:20" ht="63.75">
      <c r="A1794" s="192">
        <v>10</v>
      </c>
      <c r="B1794" s="68"/>
      <c r="C1794" s="214" t="s">
        <v>38</v>
      </c>
      <c r="D1794" s="215">
        <v>44999</v>
      </c>
      <c r="E1794" s="192" t="s">
        <v>3919</v>
      </c>
      <c r="F1794" s="192" t="s">
        <v>14</v>
      </c>
      <c r="G1794" s="192">
        <v>2201998</v>
      </c>
      <c r="H1794" s="68"/>
      <c r="I1794" s="198" t="s">
        <v>5260</v>
      </c>
      <c r="J1794" s="68"/>
      <c r="K1794" s="68"/>
      <c r="L1794" s="68"/>
      <c r="M1794" s="68"/>
      <c r="N1794" s="364"/>
      <c r="O1794" s="364"/>
      <c r="P1794" s="216">
        <v>50</v>
      </c>
      <c r="Q1794" s="216">
        <v>0</v>
      </c>
      <c r="R1794" s="68" t="s">
        <v>638</v>
      </c>
      <c r="S1794" s="366"/>
      <c r="T1794" s="278"/>
    </row>
    <row r="1795" spans="1:20" ht="76.5">
      <c r="A1795" s="192">
        <v>10</v>
      </c>
      <c r="B1795" s="68"/>
      <c r="C1795" s="214" t="s">
        <v>38</v>
      </c>
      <c r="D1795" s="215">
        <v>44999</v>
      </c>
      <c r="E1795" s="192" t="s">
        <v>3920</v>
      </c>
      <c r="F1795" s="192" t="s">
        <v>14</v>
      </c>
      <c r="G1795" s="192">
        <v>2202000</v>
      </c>
      <c r="H1795" s="68"/>
      <c r="I1795" s="198" t="s">
        <v>5261</v>
      </c>
      <c r="J1795" s="68"/>
      <c r="K1795" s="68"/>
      <c r="L1795" s="68"/>
      <c r="M1795" s="68"/>
      <c r="N1795" s="364"/>
      <c r="O1795" s="364"/>
      <c r="P1795" s="216">
        <v>50</v>
      </c>
      <c r="Q1795" s="216">
        <v>0</v>
      </c>
      <c r="R1795" s="68" t="s">
        <v>638</v>
      </c>
      <c r="S1795" s="366"/>
      <c r="T1795" s="278"/>
    </row>
    <row r="1796" spans="1:20" ht="76.5">
      <c r="A1796" s="192">
        <v>10</v>
      </c>
      <c r="B1796" s="68"/>
      <c r="C1796" s="214" t="s">
        <v>38</v>
      </c>
      <c r="D1796" s="215">
        <v>44999</v>
      </c>
      <c r="E1796" s="192" t="s">
        <v>3921</v>
      </c>
      <c r="F1796" s="192" t="s">
        <v>14</v>
      </c>
      <c r="G1796" s="192">
        <v>2202002</v>
      </c>
      <c r="H1796" s="68"/>
      <c r="I1796" s="198" t="s">
        <v>5262</v>
      </c>
      <c r="J1796" s="68"/>
      <c r="K1796" s="68"/>
      <c r="L1796" s="68"/>
      <c r="M1796" s="68"/>
      <c r="N1796" s="364"/>
      <c r="O1796" s="364"/>
      <c r="P1796" s="216">
        <v>50</v>
      </c>
      <c r="Q1796" s="216">
        <v>0</v>
      </c>
      <c r="R1796" s="68" t="s">
        <v>638</v>
      </c>
      <c r="S1796" s="366"/>
      <c r="T1796" s="278"/>
    </row>
    <row r="1797" spans="1:20" ht="114.75">
      <c r="A1797" s="192">
        <v>373</v>
      </c>
      <c r="B1797" s="68"/>
      <c r="C1797" s="214" t="s">
        <v>607</v>
      </c>
      <c r="D1797" s="215">
        <v>45000</v>
      </c>
      <c r="E1797" s="192" t="s">
        <v>3922</v>
      </c>
      <c r="F1797" s="192" t="s">
        <v>639</v>
      </c>
      <c r="G1797" s="192">
        <v>5311070</v>
      </c>
      <c r="H1797" s="68"/>
      <c r="I1797" s="198" t="s">
        <v>5263</v>
      </c>
      <c r="J1797" s="68"/>
      <c r="K1797" s="68"/>
      <c r="L1797" s="68"/>
      <c r="M1797" s="68"/>
      <c r="N1797" s="364"/>
      <c r="O1797" s="364"/>
      <c r="P1797" s="216">
        <v>0</v>
      </c>
      <c r="Q1797" s="216">
        <v>159349.10999999999</v>
      </c>
      <c r="R1797" s="68" t="s">
        <v>638</v>
      </c>
      <c r="S1797" s="366"/>
      <c r="T1797" s="278"/>
    </row>
    <row r="1798" spans="1:20" ht="76.5">
      <c r="A1798" s="192">
        <v>373</v>
      </c>
      <c r="B1798" s="68"/>
      <c r="C1798" s="214" t="s">
        <v>607</v>
      </c>
      <c r="D1798" s="215">
        <v>45000</v>
      </c>
      <c r="E1798" s="192" t="s">
        <v>3923</v>
      </c>
      <c r="F1798" s="192" t="s">
        <v>639</v>
      </c>
      <c r="G1798" s="192">
        <v>5326647</v>
      </c>
      <c r="H1798" s="68"/>
      <c r="I1798" s="198" t="s">
        <v>5264</v>
      </c>
      <c r="J1798" s="68"/>
      <c r="K1798" s="68"/>
      <c r="L1798" s="68"/>
      <c r="M1798" s="68"/>
      <c r="N1798" s="364"/>
      <c r="O1798" s="364"/>
      <c r="P1798" s="216">
        <v>0</v>
      </c>
      <c r="Q1798" s="216">
        <v>286332.46000000002</v>
      </c>
      <c r="R1798" s="68" t="s">
        <v>638</v>
      </c>
      <c r="S1798" s="366"/>
      <c r="T1798" s="278"/>
    </row>
    <row r="1799" spans="1:20" ht="76.5">
      <c r="A1799" s="192">
        <v>578</v>
      </c>
      <c r="B1799" s="68"/>
      <c r="C1799" s="214" t="s">
        <v>168</v>
      </c>
      <c r="D1799" s="215">
        <v>45000</v>
      </c>
      <c r="E1799" s="192" t="s">
        <v>3924</v>
      </c>
      <c r="F1799" s="192" t="s">
        <v>10</v>
      </c>
      <c r="G1799" s="192">
        <v>1056292</v>
      </c>
      <c r="H1799" s="68"/>
      <c r="I1799" s="198" t="s">
        <v>5265</v>
      </c>
      <c r="J1799" s="68"/>
      <c r="K1799" s="68"/>
      <c r="L1799" s="68"/>
      <c r="M1799" s="68"/>
      <c r="N1799" s="364"/>
      <c r="O1799" s="364"/>
      <c r="P1799" s="216">
        <v>50</v>
      </c>
      <c r="Q1799" s="216">
        <v>0</v>
      </c>
      <c r="R1799" s="68" t="s">
        <v>638</v>
      </c>
      <c r="S1799" s="366"/>
      <c r="T1799" s="278"/>
    </row>
    <row r="1800" spans="1:20" ht="63.75">
      <c r="A1800" s="192" t="s">
        <v>542</v>
      </c>
      <c r="B1800" s="68"/>
      <c r="C1800" s="214" t="s">
        <v>691</v>
      </c>
      <c r="D1800" s="215">
        <v>45000</v>
      </c>
      <c r="E1800" s="192" t="s">
        <v>3925</v>
      </c>
      <c r="F1800" s="192" t="s">
        <v>10</v>
      </c>
      <c r="G1800" s="192">
        <v>17143</v>
      </c>
      <c r="H1800" s="68"/>
      <c r="I1800" s="198" t="s">
        <v>5266</v>
      </c>
      <c r="J1800" s="68"/>
      <c r="K1800" s="68"/>
      <c r="L1800" s="68"/>
      <c r="M1800" s="68"/>
      <c r="N1800" s="364"/>
      <c r="O1800" s="364"/>
      <c r="P1800" s="216">
        <v>5508.23</v>
      </c>
      <c r="Q1800" s="216">
        <v>0</v>
      </c>
      <c r="R1800" s="68" t="s">
        <v>638</v>
      </c>
      <c r="S1800" s="366"/>
      <c r="T1800" s="278"/>
    </row>
    <row r="1801" spans="1:20" ht="63.75">
      <c r="A1801" s="192" t="s">
        <v>542</v>
      </c>
      <c r="B1801" s="68"/>
      <c r="C1801" s="214" t="s">
        <v>691</v>
      </c>
      <c r="D1801" s="215">
        <v>45000</v>
      </c>
      <c r="E1801" s="192" t="s">
        <v>3926</v>
      </c>
      <c r="F1801" s="192" t="s">
        <v>10</v>
      </c>
      <c r="G1801" s="192">
        <v>17192</v>
      </c>
      <c r="H1801" s="68"/>
      <c r="I1801" s="198" t="s">
        <v>5267</v>
      </c>
      <c r="J1801" s="68"/>
      <c r="K1801" s="68"/>
      <c r="L1801" s="68"/>
      <c r="M1801" s="68"/>
      <c r="N1801" s="364"/>
      <c r="O1801" s="364"/>
      <c r="P1801" s="216">
        <v>4692.2299999999996</v>
      </c>
      <c r="Q1801" s="216">
        <v>0</v>
      </c>
      <c r="R1801" s="68" t="s">
        <v>638</v>
      </c>
      <c r="S1801" s="366"/>
      <c r="T1801" s="278"/>
    </row>
    <row r="1802" spans="1:20" ht="89.25">
      <c r="A1802" s="192">
        <v>578</v>
      </c>
      <c r="B1802" s="68"/>
      <c r="C1802" s="214" t="s">
        <v>168</v>
      </c>
      <c r="D1802" s="215">
        <v>45000</v>
      </c>
      <c r="E1802" s="192" t="s">
        <v>3929</v>
      </c>
      <c r="F1802" s="192" t="s">
        <v>12</v>
      </c>
      <c r="G1802" s="192">
        <v>1056290</v>
      </c>
      <c r="H1802" s="68"/>
      <c r="I1802" s="198" t="s">
        <v>5270</v>
      </c>
      <c r="J1802" s="68"/>
      <c r="K1802" s="68"/>
      <c r="L1802" s="68"/>
      <c r="M1802" s="68"/>
      <c r="N1802" s="364"/>
      <c r="O1802" s="364"/>
      <c r="P1802" s="216">
        <v>234085.59</v>
      </c>
      <c r="Q1802" s="216">
        <v>0</v>
      </c>
      <c r="R1802" s="68" t="s">
        <v>638</v>
      </c>
      <c r="S1802" s="366"/>
      <c r="T1802" s="278"/>
    </row>
    <row r="1803" spans="1:20" ht="76.5">
      <c r="A1803" s="192" t="s">
        <v>544</v>
      </c>
      <c r="B1803" s="68"/>
      <c r="C1803" s="214" t="s">
        <v>683</v>
      </c>
      <c r="D1803" s="215">
        <v>45000</v>
      </c>
      <c r="E1803" s="192" t="s">
        <v>3930</v>
      </c>
      <c r="F1803" s="192" t="s">
        <v>6</v>
      </c>
      <c r="G1803" s="192">
        <v>1778834</v>
      </c>
      <c r="H1803" s="68"/>
      <c r="I1803" s="198" t="s">
        <v>5271</v>
      </c>
      <c r="J1803" s="68"/>
      <c r="K1803" s="68"/>
      <c r="L1803" s="68"/>
      <c r="M1803" s="68"/>
      <c r="N1803" s="364"/>
      <c r="O1803" s="364"/>
      <c r="P1803" s="216">
        <v>0</v>
      </c>
      <c r="Q1803" s="216">
        <v>4972.6000000000004</v>
      </c>
      <c r="R1803" s="68" t="s">
        <v>638</v>
      </c>
      <c r="S1803" s="366"/>
      <c r="T1803" s="278"/>
    </row>
    <row r="1804" spans="1:20" ht="63.75">
      <c r="A1804" s="192">
        <v>47</v>
      </c>
      <c r="B1804" s="68"/>
      <c r="C1804" s="214" t="s">
        <v>45</v>
      </c>
      <c r="D1804" s="215">
        <v>45000</v>
      </c>
      <c r="E1804" s="192" t="s">
        <v>3931</v>
      </c>
      <c r="F1804" s="192" t="s">
        <v>6</v>
      </c>
      <c r="G1804" s="192">
        <v>1056266</v>
      </c>
      <c r="H1804" s="68"/>
      <c r="I1804" s="198" t="s">
        <v>5272</v>
      </c>
      <c r="J1804" s="68"/>
      <c r="K1804" s="68"/>
      <c r="L1804" s="68"/>
      <c r="M1804" s="68"/>
      <c r="N1804" s="364"/>
      <c r="O1804" s="364"/>
      <c r="P1804" s="216">
        <v>0</v>
      </c>
      <c r="Q1804" s="216">
        <v>1316416.28</v>
      </c>
      <c r="R1804" s="68" t="s">
        <v>638</v>
      </c>
      <c r="S1804" s="366"/>
      <c r="T1804" s="278"/>
    </row>
    <row r="1805" spans="1:20" ht="76.5">
      <c r="A1805" s="192">
        <v>513</v>
      </c>
      <c r="B1805" s="68"/>
      <c r="C1805" s="214" t="s">
        <v>160</v>
      </c>
      <c r="D1805" s="215">
        <v>45000</v>
      </c>
      <c r="E1805" s="192" t="s">
        <v>3932</v>
      </c>
      <c r="F1805" s="192" t="s">
        <v>10</v>
      </c>
      <c r="G1805" s="192">
        <v>1056282</v>
      </c>
      <c r="H1805" s="68"/>
      <c r="I1805" s="198" t="s">
        <v>5273</v>
      </c>
      <c r="J1805" s="68"/>
      <c r="K1805" s="68"/>
      <c r="L1805" s="68"/>
      <c r="M1805" s="68"/>
      <c r="N1805" s="364"/>
      <c r="O1805" s="364"/>
      <c r="P1805" s="216">
        <v>50</v>
      </c>
      <c r="Q1805" s="216">
        <v>0</v>
      </c>
      <c r="R1805" s="68" t="s">
        <v>638</v>
      </c>
      <c r="S1805" s="366"/>
      <c r="T1805" s="278"/>
    </row>
    <row r="1806" spans="1:20" ht="89.25">
      <c r="A1806" s="192">
        <v>117</v>
      </c>
      <c r="B1806" s="68"/>
      <c r="C1806" s="214" t="s">
        <v>54</v>
      </c>
      <c r="D1806" s="215">
        <v>45000</v>
      </c>
      <c r="E1806" s="192" t="s">
        <v>3933</v>
      </c>
      <c r="F1806" s="192" t="s">
        <v>10</v>
      </c>
      <c r="G1806" s="192">
        <v>1056288</v>
      </c>
      <c r="H1806" s="68"/>
      <c r="I1806" s="198" t="s">
        <v>5274</v>
      </c>
      <c r="J1806" s="68"/>
      <c r="K1806" s="68"/>
      <c r="L1806" s="68"/>
      <c r="M1806" s="68"/>
      <c r="N1806" s="364"/>
      <c r="O1806" s="364"/>
      <c r="P1806" s="216">
        <v>50</v>
      </c>
      <c r="Q1806" s="216">
        <v>0</v>
      </c>
      <c r="R1806" s="68" t="s">
        <v>638</v>
      </c>
      <c r="S1806" s="366"/>
      <c r="T1806" s="278"/>
    </row>
    <row r="1807" spans="1:20" ht="89.25">
      <c r="A1807" s="192">
        <v>117</v>
      </c>
      <c r="B1807" s="68"/>
      <c r="C1807" s="214" t="s">
        <v>54</v>
      </c>
      <c r="D1807" s="215">
        <v>45000</v>
      </c>
      <c r="E1807" s="192" t="s">
        <v>3934</v>
      </c>
      <c r="F1807" s="192" t="s">
        <v>10</v>
      </c>
      <c r="G1807" s="192">
        <v>1056299</v>
      </c>
      <c r="H1807" s="68"/>
      <c r="I1807" s="198" t="s">
        <v>5275</v>
      </c>
      <c r="J1807" s="68"/>
      <c r="K1807" s="68"/>
      <c r="L1807" s="68"/>
      <c r="M1807" s="68"/>
      <c r="N1807" s="364"/>
      <c r="O1807" s="364"/>
      <c r="P1807" s="216">
        <v>50</v>
      </c>
      <c r="Q1807" s="216">
        <v>0</v>
      </c>
      <c r="R1807" s="68" t="s">
        <v>638</v>
      </c>
      <c r="S1807" s="366"/>
      <c r="T1807" s="278"/>
    </row>
    <row r="1808" spans="1:20" ht="63.75">
      <c r="A1808" s="192">
        <v>340</v>
      </c>
      <c r="B1808" s="68"/>
      <c r="C1808" s="214" t="s">
        <v>136</v>
      </c>
      <c r="D1808" s="215">
        <v>45000</v>
      </c>
      <c r="E1808" s="192" t="s">
        <v>3935</v>
      </c>
      <c r="F1808" s="192" t="s">
        <v>6</v>
      </c>
      <c r="G1808" s="192">
        <v>2203781</v>
      </c>
      <c r="H1808" s="68"/>
      <c r="I1808" s="198" t="s">
        <v>5276</v>
      </c>
      <c r="J1808" s="68"/>
      <c r="K1808" s="68"/>
      <c r="L1808" s="68"/>
      <c r="M1808" s="68"/>
      <c r="N1808" s="364"/>
      <c r="O1808" s="364"/>
      <c r="P1808" s="216">
        <v>0</v>
      </c>
      <c r="Q1808" s="216">
        <v>23769.9</v>
      </c>
      <c r="R1808" s="68" t="s">
        <v>638</v>
      </c>
      <c r="S1808" s="366"/>
      <c r="T1808" s="278"/>
    </row>
    <row r="1809" spans="1:20" ht="63.75">
      <c r="A1809" s="192">
        <v>340</v>
      </c>
      <c r="B1809" s="68"/>
      <c r="C1809" s="214" t="s">
        <v>136</v>
      </c>
      <c r="D1809" s="215">
        <v>45000</v>
      </c>
      <c r="E1809" s="192" t="s">
        <v>3936</v>
      </c>
      <c r="F1809" s="192" t="s">
        <v>14</v>
      </c>
      <c r="G1809" s="192">
        <v>2203782</v>
      </c>
      <c r="H1809" s="68"/>
      <c r="I1809" s="198" t="s">
        <v>5277</v>
      </c>
      <c r="J1809" s="68"/>
      <c r="K1809" s="68"/>
      <c r="L1809" s="68"/>
      <c r="M1809" s="68"/>
      <c r="N1809" s="364"/>
      <c r="O1809" s="364"/>
      <c r="P1809" s="216">
        <v>50</v>
      </c>
      <c r="Q1809" s="216">
        <v>0</v>
      </c>
      <c r="R1809" s="68" t="s">
        <v>638</v>
      </c>
      <c r="S1809" s="366"/>
      <c r="T1809" s="278"/>
    </row>
    <row r="1810" spans="1:20" ht="76.5">
      <c r="A1810" s="192">
        <v>10</v>
      </c>
      <c r="B1810" s="68"/>
      <c r="C1810" s="214" t="s">
        <v>38</v>
      </c>
      <c r="D1810" s="215">
        <v>45000</v>
      </c>
      <c r="E1810" s="192" t="s">
        <v>3937</v>
      </c>
      <c r="F1810" s="192" t="s">
        <v>14</v>
      </c>
      <c r="G1810" s="192">
        <v>2203784</v>
      </c>
      <c r="H1810" s="68"/>
      <c r="I1810" s="198" t="s">
        <v>5278</v>
      </c>
      <c r="J1810" s="68"/>
      <c r="K1810" s="68"/>
      <c r="L1810" s="68"/>
      <c r="M1810" s="68"/>
      <c r="N1810" s="364"/>
      <c r="O1810" s="364"/>
      <c r="P1810" s="216">
        <v>50</v>
      </c>
      <c r="Q1810" s="216">
        <v>0</v>
      </c>
      <c r="R1810" s="68" t="s">
        <v>638</v>
      </c>
      <c r="S1810" s="366"/>
      <c r="T1810" s="278"/>
    </row>
    <row r="1811" spans="1:20" ht="76.5">
      <c r="A1811" s="192">
        <v>10</v>
      </c>
      <c r="B1811" s="68"/>
      <c r="C1811" s="214" t="s">
        <v>38</v>
      </c>
      <c r="D1811" s="215">
        <v>45000</v>
      </c>
      <c r="E1811" s="192" t="s">
        <v>3938</v>
      </c>
      <c r="F1811" s="192" t="s">
        <v>14</v>
      </c>
      <c r="G1811" s="192">
        <v>2203866</v>
      </c>
      <c r="H1811" s="68"/>
      <c r="I1811" s="198" t="s">
        <v>5279</v>
      </c>
      <c r="J1811" s="68"/>
      <c r="K1811" s="68"/>
      <c r="L1811" s="68"/>
      <c r="M1811" s="68"/>
      <c r="N1811" s="364"/>
      <c r="O1811" s="364"/>
      <c r="P1811" s="216">
        <v>50</v>
      </c>
      <c r="Q1811" s="216">
        <v>0</v>
      </c>
      <c r="R1811" s="68" t="s">
        <v>638</v>
      </c>
      <c r="S1811" s="366"/>
      <c r="T1811" s="278"/>
    </row>
    <row r="1812" spans="1:20" ht="76.5">
      <c r="A1812" s="192">
        <v>10</v>
      </c>
      <c r="B1812" s="68"/>
      <c r="C1812" s="214" t="s">
        <v>38</v>
      </c>
      <c r="D1812" s="215">
        <v>45000</v>
      </c>
      <c r="E1812" s="192" t="s">
        <v>3939</v>
      </c>
      <c r="F1812" s="192" t="s">
        <v>14</v>
      </c>
      <c r="G1812" s="192">
        <v>2203868</v>
      </c>
      <c r="H1812" s="68"/>
      <c r="I1812" s="198" t="s">
        <v>5280</v>
      </c>
      <c r="J1812" s="68"/>
      <c r="K1812" s="68"/>
      <c r="L1812" s="68"/>
      <c r="M1812" s="68"/>
      <c r="N1812" s="364"/>
      <c r="O1812" s="364"/>
      <c r="P1812" s="216">
        <v>50</v>
      </c>
      <c r="Q1812" s="216">
        <v>0</v>
      </c>
      <c r="R1812" s="68" t="s">
        <v>638</v>
      </c>
      <c r="S1812" s="366"/>
      <c r="T1812" s="278"/>
    </row>
    <row r="1813" spans="1:20" ht="76.5">
      <c r="A1813" s="192">
        <v>10</v>
      </c>
      <c r="B1813" s="68"/>
      <c r="C1813" s="214" t="s">
        <v>38</v>
      </c>
      <c r="D1813" s="215">
        <v>45000</v>
      </c>
      <c r="E1813" s="192" t="s">
        <v>3940</v>
      </c>
      <c r="F1813" s="192" t="s">
        <v>14</v>
      </c>
      <c r="G1813" s="192">
        <v>2203871</v>
      </c>
      <c r="H1813" s="68"/>
      <c r="I1813" s="198" t="s">
        <v>5281</v>
      </c>
      <c r="J1813" s="68"/>
      <c r="K1813" s="68"/>
      <c r="L1813" s="68"/>
      <c r="M1813" s="68"/>
      <c r="N1813" s="364"/>
      <c r="O1813" s="364"/>
      <c r="P1813" s="216">
        <v>50</v>
      </c>
      <c r="Q1813" s="216">
        <v>0</v>
      </c>
      <c r="R1813" s="68" t="s">
        <v>638</v>
      </c>
      <c r="S1813" s="366"/>
      <c r="T1813" s="278"/>
    </row>
    <row r="1814" spans="1:20" ht="76.5">
      <c r="A1814" s="192">
        <v>10</v>
      </c>
      <c r="B1814" s="68"/>
      <c r="C1814" s="214" t="s">
        <v>38</v>
      </c>
      <c r="D1814" s="215">
        <v>45000</v>
      </c>
      <c r="E1814" s="192" t="s">
        <v>3941</v>
      </c>
      <c r="F1814" s="192" t="s">
        <v>14</v>
      </c>
      <c r="G1814" s="192">
        <v>2203873</v>
      </c>
      <c r="H1814" s="68"/>
      <c r="I1814" s="198" t="s">
        <v>5282</v>
      </c>
      <c r="J1814" s="68"/>
      <c r="K1814" s="68"/>
      <c r="L1814" s="68"/>
      <c r="M1814" s="68"/>
      <c r="N1814" s="364"/>
      <c r="O1814" s="364"/>
      <c r="P1814" s="216">
        <v>50</v>
      </c>
      <c r="Q1814" s="216">
        <v>0</v>
      </c>
      <c r="R1814" s="68" t="s">
        <v>638</v>
      </c>
      <c r="S1814" s="366"/>
      <c r="T1814" s="278"/>
    </row>
    <row r="1815" spans="1:20" ht="76.5">
      <c r="A1815" s="192">
        <v>10</v>
      </c>
      <c r="B1815" s="68"/>
      <c r="C1815" s="214" t="s">
        <v>38</v>
      </c>
      <c r="D1815" s="215">
        <v>45000</v>
      </c>
      <c r="E1815" s="192" t="s">
        <v>3942</v>
      </c>
      <c r="F1815" s="192" t="s">
        <v>14</v>
      </c>
      <c r="G1815" s="192">
        <v>2203875</v>
      </c>
      <c r="H1815" s="68"/>
      <c r="I1815" s="198" t="s">
        <v>5283</v>
      </c>
      <c r="J1815" s="68"/>
      <c r="K1815" s="68"/>
      <c r="L1815" s="68"/>
      <c r="M1815" s="68"/>
      <c r="N1815" s="364"/>
      <c r="O1815" s="364"/>
      <c r="P1815" s="216">
        <v>50</v>
      </c>
      <c r="Q1815" s="216">
        <v>0</v>
      </c>
      <c r="R1815" s="68" t="s">
        <v>638</v>
      </c>
      <c r="S1815" s="366"/>
      <c r="T1815" s="278"/>
    </row>
    <row r="1816" spans="1:20" ht="63.75">
      <c r="A1816" s="192">
        <v>287</v>
      </c>
      <c r="B1816" s="68"/>
      <c r="C1816" s="214" t="s">
        <v>116</v>
      </c>
      <c r="D1816" s="215">
        <v>45001</v>
      </c>
      <c r="E1816" s="192" t="s">
        <v>3943</v>
      </c>
      <c r="F1816" s="192" t="s">
        <v>10</v>
      </c>
      <c r="G1816" s="192">
        <v>2204645</v>
      </c>
      <c r="H1816" s="68"/>
      <c r="I1816" s="198" t="s">
        <v>5284</v>
      </c>
      <c r="J1816" s="68"/>
      <c r="K1816" s="68"/>
      <c r="L1816" s="68"/>
      <c r="M1816" s="68"/>
      <c r="N1816" s="364"/>
      <c r="O1816" s="364"/>
      <c r="P1816" s="216">
        <v>50</v>
      </c>
      <c r="Q1816" s="216">
        <v>0</v>
      </c>
      <c r="R1816" s="68" t="s">
        <v>638</v>
      </c>
      <c r="S1816" s="366"/>
      <c r="T1816" s="278"/>
    </row>
    <row r="1817" spans="1:20" ht="63.75">
      <c r="A1817" s="192">
        <v>862</v>
      </c>
      <c r="B1817" s="68"/>
      <c r="C1817" s="214" t="s">
        <v>187</v>
      </c>
      <c r="D1817" s="215">
        <v>45001</v>
      </c>
      <c r="E1817" s="192" t="s">
        <v>3944</v>
      </c>
      <c r="F1817" s="192" t="s">
        <v>639</v>
      </c>
      <c r="G1817" s="192">
        <v>5321908</v>
      </c>
      <c r="H1817" s="68"/>
      <c r="I1817" s="198" t="s">
        <v>5285</v>
      </c>
      <c r="J1817" s="68"/>
      <c r="K1817" s="68"/>
      <c r="L1817" s="68"/>
      <c r="M1817" s="68"/>
      <c r="N1817" s="364"/>
      <c r="O1817" s="364"/>
      <c r="P1817" s="216">
        <v>0</v>
      </c>
      <c r="Q1817" s="216">
        <v>2551940.27</v>
      </c>
      <c r="R1817" s="68" t="s">
        <v>638</v>
      </c>
      <c r="S1817" s="366"/>
      <c r="T1817" s="278"/>
    </row>
    <row r="1818" spans="1:20" ht="76.5">
      <c r="A1818" s="192">
        <v>46</v>
      </c>
      <c r="B1818" s="68"/>
      <c r="C1818" s="214" t="s">
        <v>1380</v>
      </c>
      <c r="D1818" s="215">
        <v>45001</v>
      </c>
      <c r="E1818" s="192" t="s">
        <v>3945</v>
      </c>
      <c r="F1818" s="192" t="s">
        <v>600</v>
      </c>
      <c r="G1818" s="192">
        <v>5326723</v>
      </c>
      <c r="H1818" s="68"/>
      <c r="I1818" s="198" t="s">
        <v>5286</v>
      </c>
      <c r="J1818" s="68"/>
      <c r="K1818" s="68"/>
      <c r="L1818" s="68"/>
      <c r="M1818" s="68"/>
      <c r="N1818" s="364"/>
      <c r="O1818" s="364"/>
      <c r="P1818" s="216">
        <v>0</v>
      </c>
      <c r="Q1818" s="216">
        <v>26709</v>
      </c>
      <c r="R1818" s="68" t="s">
        <v>638</v>
      </c>
      <c r="S1818" s="366"/>
      <c r="T1818" s="278"/>
    </row>
    <row r="1819" spans="1:20" ht="63.75">
      <c r="A1819" s="192">
        <v>514</v>
      </c>
      <c r="B1819" s="68"/>
      <c r="C1819" s="214" t="s">
        <v>161</v>
      </c>
      <c r="D1819" s="215">
        <v>45001</v>
      </c>
      <c r="E1819" s="192" t="s">
        <v>3946</v>
      </c>
      <c r="F1819" s="192" t="s">
        <v>639</v>
      </c>
      <c r="G1819" s="192">
        <v>5332799</v>
      </c>
      <c r="H1819" s="68"/>
      <c r="I1819" s="198" t="s">
        <v>5287</v>
      </c>
      <c r="J1819" s="68"/>
      <c r="K1819" s="68"/>
      <c r="L1819" s="68"/>
      <c r="M1819" s="68"/>
      <c r="N1819" s="364"/>
      <c r="O1819" s="364"/>
      <c r="P1819" s="216">
        <v>0</v>
      </c>
      <c r="Q1819" s="216">
        <v>1018235.89</v>
      </c>
      <c r="R1819" s="68" t="s">
        <v>638</v>
      </c>
      <c r="S1819" s="366"/>
      <c r="T1819" s="278"/>
    </row>
    <row r="1820" spans="1:20" ht="76.5">
      <c r="A1820" s="192">
        <v>117</v>
      </c>
      <c r="B1820" s="68"/>
      <c r="C1820" s="214" t="s">
        <v>54</v>
      </c>
      <c r="D1820" s="215">
        <v>45001</v>
      </c>
      <c r="E1820" s="192" t="s">
        <v>3947</v>
      </c>
      <c r="F1820" s="192" t="s">
        <v>10</v>
      </c>
      <c r="G1820" s="192">
        <v>1056683</v>
      </c>
      <c r="H1820" s="68"/>
      <c r="I1820" s="198" t="s">
        <v>5288</v>
      </c>
      <c r="J1820" s="68"/>
      <c r="K1820" s="68"/>
      <c r="L1820" s="68"/>
      <c r="M1820" s="68"/>
      <c r="N1820" s="364"/>
      <c r="O1820" s="364"/>
      <c r="P1820" s="216">
        <v>50</v>
      </c>
      <c r="Q1820" s="216">
        <v>0</v>
      </c>
      <c r="R1820" s="68" t="s">
        <v>638</v>
      </c>
      <c r="S1820" s="366"/>
      <c r="T1820" s="278"/>
    </row>
    <row r="1821" spans="1:20" ht="89.25">
      <c r="A1821" s="192">
        <v>119</v>
      </c>
      <c r="B1821" s="68"/>
      <c r="C1821" s="214" t="s">
        <v>55</v>
      </c>
      <c r="D1821" s="215">
        <v>45001</v>
      </c>
      <c r="E1821" s="192" t="s">
        <v>3948</v>
      </c>
      <c r="F1821" s="192" t="s">
        <v>10</v>
      </c>
      <c r="G1821" s="192">
        <v>1056668</v>
      </c>
      <c r="H1821" s="68"/>
      <c r="I1821" s="198" t="s">
        <v>5289</v>
      </c>
      <c r="J1821" s="68"/>
      <c r="K1821" s="68"/>
      <c r="L1821" s="68"/>
      <c r="M1821" s="68"/>
      <c r="N1821" s="364"/>
      <c r="O1821" s="364"/>
      <c r="P1821" s="216">
        <v>50</v>
      </c>
      <c r="Q1821" s="216">
        <v>0</v>
      </c>
      <c r="R1821" s="68" t="s">
        <v>638</v>
      </c>
      <c r="S1821" s="366"/>
      <c r="T1821" s="278"/>
    </row>
    <row r="1822" spans="1:20" ht="76.5">
      <c r="A1822" s="192">
        <v>117</v>
      </c>
      <c r="B1822" s="68"/>
      <c r="C1822" s="214" t="s">
        <v>54</v>
      </c>
      <c r="D1822" s="215">
        <v>45001</v>
      </c>
      <c r="E1822" s="192" t="s">
        <v>3949</v>
      </c>
      <c r="F1822" s="192" t="s">
        <v>10</v>
      </c>
      <c r="G1822" s="192">
        <v>1056581</v>
      </c>
      <c r="H1822" s="68"/>
      <c r="I1822" s="198" t="s">
        <v>5290</v>
      </c>
      <c r="J1822" s="68"/>
      <c r="K1822" s="68"/>
      <c r="L1822" s="68"/>
      <c r="M1822" s="68"/>
      <c r="N1822" s="364"/>
      <c r="O1822" s="364"/>
      <c r="P1822" s="216">
        <v>50</v>
      </c>
      <c r="Q1822" s="216">
        <v>0</v>
      </c>
      <c r="R1822" s="68" t="s">
        <v>638</v>
      </c>
      <c r="S1822" s="366"/>
      <c r="T1822" s="278"/>
    </row>
    <row r="1823" spans="1:20" ht="63.75">
      <c r="A1823" s="192">
        <v>597</v>
      </c>
      <c r="B1823" s="68"/>
      <c r="C1823" s="214" t="s">
        <v>677</v>
      </c>
      <c r="D1823" s="215">
        <v>45001</v>
      </c>
      <c r="E1823" s="192" t="s">
        <v>3950</v>
      </c>
      <c r="F1823" s="192" t="s">
        <v>6</v>
      </c>
      <c r="G1823" s="192">
        <v>2205285</v>
      </c>
      <c r="H1823" s="68"/>
      <c r="I1823" s="198" t="s">
        <v>5291</v>
      </c>
      <c r="J1823" s="68"/>
      <c r="K1823" s="68"/>
      <c r="L1823" s="68"/>
      <c r="M1823" s="68"/>
      <c r="N1823" s="364"/>
      <c r="O1823" s="364"/>
      <c r="P1823" s="216">
        <v>0</v>
      </c>
      <c r="Q1823" s="216">
        <v>468236.16</v>
      </c>
      <c r="R1823" s="68" t="s">
        <v>638</v>
      </c>
      <c r="S1823" s="366"/>
      <c r="T1823" s="278"/>
    </row>
    <row r="1824" spans="1:20" ht="63.75">
      <c r="A1824" s="192">
        <v>340</v>
      </c>
      <c r="B1824" s="68"/>
      <c r="C1824" s="214" t="s">
        <v>136</v>
      </c>
      <c r="D1824" s="215">
        <v>45001</v>
      </c>
      <c r="E1824" s="192" t="s">
        <v>3951</v>
      </c>
      <c r="F1824" s="192" t="s">
        <v>6</v>
      </c>
      <c r="G1824" s="192">
        <v>2205358</v>
      </c>
      <c r="H1824" s="68"/>
      <c r="I1824" s="198" t="s">
        <v>5292</v>
      </c>
      <c r="J1824" s="68"/>
      <c r="K1824" s="68"/>
      <c r="L1824" s="68"/>
      <c r="M1824" s="68"/>
      <c r="N1824" s="364"/>
      <c r="O1824" s="364"/>
      <c r="P1824" s="216">
        <v>0</v>
      </c>
      <c r="Q1824" s="216">
        <v>30081.1</v>
      </c>
      <c r="R1824" s="68" t="s">
        <v>638</v>
      </c>
      <c r="S1824" s="366"/>
      <c r="T1824" s="278"/>
    </row>
    <row r="1825" spans="1:20" ht="63.75">
      <c r="A1825" s="192">
        <v>340</v>
      </c>
      <c r="B1825" s="68"/>
      <c r="C1825" s="214" t="s">
        <v>136</v>
      </c>
      <c r="D1825" s="215">
        <v>45001</v>
      </c>
      <c r="E1825" s="192" t="s">
        <v>3952</v>
      </c>
      <c r="F1825" s="192" t="s">
        <v>14</v>
      </c>
      <c r="G1825" s="192">
        <v>2205359</v>
      </c>
      <c r="H1825" s="68"/>
      <c r="I1825" s="198" t="s">
        <v>5293</v>
      </c>
      <c r="J1825" s="68"/>
      <c r="K1825" s="68"/>
      <c r="L1825" s="68"/>
      <c r="M1825" s="68"/>
      <c r="N1825" s="364"/>
      <c r="O1825" s="364"/>
      <c r="P1825" s="216">
        <v>50</v>
      </c>
      <c r="Q1825" s="216">
        <v>0</v>
      </c>
      <c r="R1825" s="68" t="s">
        <v>638</v>
      </c>
      <c r="S1825" s="366"/>
      <c r="T1825" s="278"/>
    </row>
    <row r="1826" spans="1:20" ht="63.75">
      <c r="A1826" s="192">
        <v>597</v>
      </c>
      <c r="B1826" s="68"/>
      <c r="C1826" s="214" t="s">
        <v>677</v>
      </c>
      <c r="D1826" s="215">
        <v>45001</v>
      </c>
      <c r="E1826" s="192" t="s">
        <v>3953</v>
      </c>
      <c r="F1826" s="192" t="s">
        <v>14</v>
      </c>
      <c r="G1826" s="192">
        <v>2205286</v>
      </c>
      <c r="H1826" s="68"/>
      <c r="I1826" s="198" t="s">
        <v>5294</v>
      </c>
      <c r="J1826" s="68"/>
      <c r="K1826" s="68"/>
      <c r="L1826" s="68"/>
      <c r="M1826" s="68"/>
      <c r="N1826" s="364"/>
      <c r="O1826" s="364"/>
      <c r="P1826" s="216">
        <v>50</v>
      </c>
      <c r="Q1826" s="216">
        <v>0</v>
      </c>
      <c r="R1826" s="68" t="s">
        <v>638</v>
      </c>
      <c r="S1826" s="366"/>
      <c r="T1826" s="278"/>
    </row>
    <row r="1827" spans="1:20" ht="102">
      <c r="A1827" s="192">
        <v>117</v>
      </c>
      <c r="B1827" s="68"/>
      <c r="C1827" s="214" t="s">
        <v>54</v>
      </c>
      <c r="D1827" s="215">
        <v>45001</v>
      </c>
      <c r="E1827" s="192" t="s">
        <v>3954</v>
      </c>
      <c r="F1827" s="192" t="s">
        <v>10</v>
      </c>
      <c r="G1827" s="192">
        <v>1056691</v>
      </c>
      <c r="H1827" s="68"/>
      <c r="I1827" s="198" t="s">
        <v>5295</v>
      </c>
      <c r="J1827" s="68"/>
      <c r="K1827" s="68"/>
      <c r="L1827" s="68"/>
      <c r="M1827" s="68"/>
      <c r="N1827" s="364"/>
      <c r="O1827" s="364"/>
      <c r="P1827" s="216">
        <v>50</v>
      </c>
      <c r="Q1827" s="216">
        <v>0</v>
      </c>
      <c r="R1827" s="68" t="s">
        <v>638</v>
      </c>
      <c r="S1827" s="366"/>
      <c r="T1827" s="278"/>
    </row>
    <row r="1828" spans="1:20" ht="89.25">
      <c r="A1828" s="192">
        <v>117</v>
      </c>
      <c r="B1828" s="68"/>
      <c r="C1828" s="214" t="s">
        <v>54</v>
      </c>
      <c r="D1828" s="215">
        <v>45001</v>
      </c>
      <c r="E1828" s="192" t="s">
        <v>3955</v>
      </c>
      <c r="F1828" s="192" t="s">
        <v>10</v>
      </c>
      <c r="G1828" s="192">
        <v>1056690</v>
      </c>
      <c r="H1828" s="68"/>
      <c r="I1828" s="198" t="s">
        <v>5296</v>
      </c>
      <c r="J1828" s="68"/>
      <c r="K1828" s="68"/>
      <c r="L1828" s="68"/>
      <c r="M1828" s="68"/>
      <c r="N1828" s="364"/>
      <c r="O1828" s="364"/>
      <c r="P1828" s="216">
        <v>50</v>
      </c>
      <c r="Q1828" s="216">
        <v>0</v>
      </c>
      <c r="R1828" s="68" t="s">
        <v>638</v>
      </c>
      <c r="S1828" s="366"/>
      <c r="T1828" s="278"/>
    </row>
    <row r="1829" spans="1:20" ht="51">
      <c r="A1829" s="192" t="s">
        <v>542</v>
      </c>
      <c r="B1829" s="68"/>
      <c r="C1829" s="214" t="s">
        <v>691</v>
      </c>
      <c r="D1829" s="215">
        <v>45002</v>
      </c>
      <c r="E1829" s="192" t="s">
        <v>3956</v>
      </c>
      <c r="F1829" s="192" t="s">
        <v>10</v>
      </c>
      <c r="G1829" s="192">
        <v>17084</v>
      </c>
      <c r="H1829" s="68"/>
      <c r="I1829" s="198" t="s">
        <v>5297</v>
      </c>
      <c r="J1829" s="68"/>
      <c r="K1829" s="68"/>
      <c r="L1829" s="68"/>
      <c r="M1829" s="68"/>
      <c r="N1829" s="364"/>
      <c r="O1829" s="364"/>
      <c r="P1829" s="216">
        <v>639.54999999999995</v>
      </c>
      <c r="Q1829" s="216">
        <v>0</v>
      </c>
      <c r="R1829" s="68" t="s">
        <v>638</v>
      </c>
      <c r="S1829" s="366"/>
      <c r="T1829" s="278"/>
    </row>
    <row r="1830" spans="1:20" ht="51">
      <c r="A1830" s="192" t="s">
        <v>542</v>
      </c>
      <c r="B1830" s="68"/>
      <c r="C1830" s="214" t="s">
        <v>691</v>
      </c>
      <c r="D1830" s="215">
        <v>45002</v>
      </c>
      <c r="E1830" s="192" t="s">
        <v>3957</v>
      </c>
      <c r="F1830" s="192" t="s">
        <v>19</v>
      </c>
      <c r="G1830" s="192">
        <v>17273</v>
      </c>
      <c r="H1830" s="68"/>
      <c r="I1830" s="198" t="s">
        <v>5298</v>
      </c>
      <c r="J1830" s="68"/>
      <c r="K1830" s="68"/>
      <c r="L1830" s="68"/>
      <c r="M1830" s="68"/>
      <c r="N1830" s="364"/>
      <c r="O1830" s="364"/>
      <c r="P1830" s="216">
        <v>156600000</v>
      </c>
      <c r="Q1830" s="216">
        <v>0</v>
      </c>
      <c r="R1830" s="68" t="s">
        <v>638</v>
      </c>
      <c r="S1830" s="366"/>
      <c r="T1830" s="278"/>
    </row>
    <row r="1831" spans="1:20" ht="51">
      <c r="A1831" s="192" t="s">
        <v>542</v>
      </c>
      <c r="B1831" s="68"/>
      <c r="C1831" s="214" t="s">
        <v>691</v>
      </c>
      <c r="D1831" s="215">
        <v>45002</v>
      </c>
      <c r="E1831" s="192" t="s">
        <v>3958</v>
      </c>
      <c r="F1831" s="192" t="s">
        <v>10</v>
      </c>
      <c r="G1831" s="192">
        <v>17273</v>
      </c>
      <c r="H1831" s="68"/>
      <c r="I1831" s="198" t="s">
        <v>5299</v>
      </c>
      <c r="J1831" s="68"/>
      <c r="K1831" s="68"/>
      <c r="L1831" s="68"/>
      <c r="M1831" s="68"/>
      <c r="N1831" s="364"/>
      <c r="O1831" s="364"/>
      <c r="P1831" s="216">
        <v>108315</v>
      </c>
      <c r="Q1831" s="216">
        <v>0</v>
      </c>
      <c r="R1831" s="68" t="s">
        <v>638</v>
      </c>
      <c r="S1831" s="366"/>
      <c r="T1831" s="278"/>
    </row>
    <row r="1832" spans="1:20" ht="76.5">
      <c r="A1832" s="192" t="s">
        <v>544</v>
      </c>
      <c r="B1832" s="68"/>
      <c r="C1832" s="214" t="s">
        <v>683</v>
      </c>
      <c r="D1832" s="215">
        <v>45002</v>
      </c>
      <c r="E1832" s="192" t="s">
        <v>3959</v>
      </c>
      <c r="F1832" s="192" t="s">
        <v>6</v>
      </c>
      <c r="G1832" s="192">
        <v>1780393</v>
      </c>
      <c r="H1832" s="68"/>
      <c r="I1832" s="198" t="s">
        <v>5300</v>
      </c>
      <c r="J1832" s="68"/>
      <c r="K1832" s="68"/>
      <c r="L1832" s="68"/>
      <c r="M1832" s="68"/>
      <c r="N1832" s="364"/>
      <c r="O1832" s="364"/>
      <c r="P1832" s="216">
        <v>0</v>
      </c>
      <c r="Q1832" s="216">
        <v>0.06</v>
      </c>
      <c r="R1832" s="68" t="s">
        <v>638</v>
      </c>
      <c r="S1832" s="366"/>
      <c r="T1832" s="278"/>
    </row>
    <row r="1833" spans="1:20" ht="63.75">
      <c r="A1833" s="192" t="s">
        <v>542</v>
      </c>
      <c r="B1833" s="68"/>
      <c r="C1833" s="214" t="s">
        <v>691</v>
      </c>
      <c r="D1833" s="215">
        <v>45002</v>
      </c>
      <c r="E1833" s="192" t="s">
        <v>3960</v>
      </c>
      <c r="F1833" s="192" t="s">
        <v>10</v>
      </c>
      <c r="G1833" s="192">
        <v>1056712</v>
      </c>
      <c r="H1833" s="68"/>
      <c r="I1833" s="198" t="s">
        <v>5301</v>
      </c>
      <c r="J1833" s="68"/>
      <c r="K1833" s="68"/>
      <c r="L1833" s="68"/>
      <c r="M1833" s="68"/>
      <c r="N1833" s="364"/>
      <c r="O1833" s="364"/>
      <c r="P1833" s="216">
        <v>5366.84</v>
      </c>
      <c r="Q1833" s="216">
        <v>0</v>
      </c>
      <c r="R1833" s="68" t="s">
        <v>638</v>
      </c>
      <c r="S1833" s="366"/>
      <c r="T1833" s="278"/>
    </row>
    <row r="1834" spans="1:20" ht="63.75">
      <c r="A1834" s="192">
        <v>597</v>
      </c>
      <c r="B1834" s="68"/>
      <c r="C1834" s="214" t="s">
        <v>677</v>
      </c>
      <c r="D1834" s="215">
        <v>45002</v>
      </c>
      <c r="E1834" s="192" t="s">
        <v>3961</v>
      </c>
      <c r="F1834" s="192" t="s">
        <v>6</v>
      </c>
      <c r="G1834" s="192">
        <v>2206914</v>
      </c>
      <c r="H1834" s="68"/>
      <c r="I1834" s="198" t="s">
        <v>5302</v>
      </c>
      <c r="J1834" s="68"/>
      <c r="K1834" s="68"/>
      <c r="L1834" s="68"/>
      <c r="M1834" s="68"/>
      <c r="N1834" s="364"/>
      <c r="O1834" s="364"/>
      <c r="P1834" s="216">
        <v>0</v>
      </c>
      <c r="Q1834" s="216">
        <v>225447.04000000001</v>
      </c>
      <c r="R1834" s="68" t="s">
        <v>638</v>
      </c>
      <c r="S1834" s="366"/>
      <c r="T1834" s="278"/>
    </row>
    <row r="1835" spans="1:20" ht="63.75">
      <c r="A1835" s="192">
        <v>597</v>
      </c>
      <c r="B1835" s="68"/>
      <c r="C1835" s="214" t="s">
        <v>677</v>
      </c>
      <c r="D1835" s="215">
        <v>45002</v>
      </c>
      <c r="E1835" s="192" t="s">
        <v>3962</v>
      </c>
      <c r="F1835" s="192" t="s">
        <v>14</v>
      </c>
      <c r="G1835" s="192">
        <v>2206915</v>
      </c>
      <c r="H1835" s="68"/>
      <c r="I1835" s="198" t="s">
        <v>5303</v>
      </c>
      <c r="J1835" s="68"/>
      <c r="K1835" s="68"/>
      <c r="L1835" s="68"/>
      <c r="M1835" s="68"/>
      <c r="N1835" s="364"/>
      <c r="O1835" s="364"/>
      <c r="P1835" s="216">
        <v>50</v>
      </c>
      <c r="Q1835" s="216">
        <v>0</v>
      </c>
      <c r="R1835" s="68" t="s">
        <v>638</v>
      </c>
      <c r="S1835" s="366"/>
      <c r="T1835" s="278"/>
    </row>
    <row r="1836" spans="1:20" ht="76.5">
      <c r="A1836" s="192">
        <v>10</v>
      </c>
      <c r="B1836" s="68"/>
      <c r="C1836" s="214" t="s">
        <v>38</v>
      </c>
      <c r="D1836" s="215">
        <v>45002</v>
      </c>
      <c r="E1836" s="192" t="s">
        <v>3963</v>
      </c>
      <c r="F1836" s="192" t="s">
        <v>14</v>
      </c>
      <c r="G1836" s="192">
        <v>2206917</v>
      </c>
      <c r="H1836" s="68"/>
      <c r="I1836" s="198" t="s">
        <v>5304</v>
      </c>
      <c r="J1836" s="68"/>
      <c r="K1836" s="68"/>
      <c r="L1836" s="68"/>
      <c r="M1836" s="68"/>
      <c r="N1836" s="364"/>
      <c r="O1836" s="364"/>
      <c r="P1836" s="216">
        <v>50</v>
      </c>
      <c r="Q1836" s="216">
        <v>0</v>
      </c>
      <c r="R1836" s="68" t="s">
        <v>638</v>
      </c>
      <c r="S1836" s="366"/>
      <c r="T1836" s="278"/>
    </row>
    <row r="1837" spans="1:20" ht="76.5">
      <c r="A1837" s="192">
        <v>10</v>
      </c>
      <c r="B1837" s="68"/>
      <c r="C1837" s="214" t="s">
        <v>38</v>
      </c>
      <c r="D1837" s="215">
        <v>45002</v>
      </c>
      <c r="E1837" s="192" t="s">
        <v>3964</v>
      </c>
      <c r="F1837" s="192" t="s">
        <v>14</v>
      </c>
      <c r="G1837" s="192">
        <v>2206925</v>
      </c>
      <c r="H1837" s="68"/>
      <c r="I1837" s="198" t="s">
        <v>5305</v>
      </c>
      <c r="J1837" s="68"/>
      <c r="K1837" s="68"/>
      <c r="L1837" s="68"/>
      <c r="M1837" s="68"/>
      <c r="N1837" s="364"/>
      <c r="O1837" s="364"/>
      <c r="P1837" s="216">
        <v>50</v>
      </c>
      <c r="Q1837" s="216">
        <v>0</v>
      </c>
      <c r="R1837" s="68" t="s">
        <v>638</v>
      </c>
      <c r="S1837" s="366"/>
      <c r="T1837" s="278"/>
    </row>
    <row r="1838" spans="1:20" ht="89.25">
      <c r="A1838" s="192">
        <v>10</v>
      </c>
      <c r="B1838" s="68"/>
      <c r="C1838" s="214" t="s">
        <v>38</v>
      </c>
      <c r="D1838" s="215">
        <v>45002</v>
      </c>
      <c r="E1838" s="192" t="s">
        <v>3965</v>
      </c>
      <c r="F1838" s="192" t="s">
        <v>14</v>
      </c>
      <c r="G1838" s="192">
        <v>2206919</v>
      </c>
      <c r="H1838" s="68"/>
      <c r="I1838" s="198" t="s">
        <v>5306</v>
      </c>
      <c r="J1838" s="68"/>
      <c r="K1838" s="68"/>
      <c r="L1838" s="68"/>
      <c r="M1838" s="68"/>
      <c r="N1838" s="364"/>
      <c r="O1838" s="364"/>
      <c r="P1838" s="216">
        <v>50</v>
      </c>
      <c r="Q1838" s="216">
        <v>0</v>
      </c>
      <c r="R1838" s="68" t="s">
        <v>638</v>
      </c>
      <c r="S1838" s="366"/>
      <c r="T1838" s="278"/>
    </row>
    <row r="1839" spans="1:20" ht="76.5">
      <c r="A1839" s="192">
        <v>513</v>
      </c>
      <c r="B1839" s="68"/>
      <c r="C1839" s="214" t="s">
        <v>160</v>
      </c>
      <c r="D1839" s="215">
        <v>45002</v>
      </c>
      <c r="E1839" s="192" t="s">
        <v>3966</v>
      </c>
      <c r="F1839" s="192" t="s">
        <v>14</v>
      </c>
      <c r="G1839" s="192">
        <v>2206921</v>
      </c>
      <c r="H1839" s="68"/>
      <c r="I1839" s="198" t="s">
        <v>5307</v>
      </c>
      <c r="J1839" s="68"/>
      <c r="K1839" s="68"/>
      <c r="L1839" s="68"/>
      <c r="M1839" s="68"/>
      <c r="N1839" s="364"/>
      <c r="O1839" s="364"/>
      <c r="P1839" s="216">
        <v>50</v>
      </c>
      <c r="Q1839" s="216">
        <v>0</v>
      </c>
      <c r="R1839" s="68" t="s">
        <v>638</v>
      </c>
      <c r="S1839" s="366"/>
      <c r="T1839" s="278"/>
    </row>
    <row r="1840" spans="1:20" ht="76.5">
      <c r="A1840" s="192">
        <v>10</v>
      </c>
      <c r="B1840" s="68"/>
      <c r="C1840" s="214" t="s">
        <v>38</v>
      </c>
      <c r="D1840" s="215">
        <v>45002</v>
      </c>
      <c r="E1840" s="192" t="s">
        <v>3967</v>
      </c>
      <c r="F1840" s="192" t="s">
        <v>14</v>
      </c>
      <c r="G1840" s="192">
        <v>2206923</v>
      </c>
      <c r="H1840" s="68"/>
      <c r="I1840" s="198" t="s">
        <v>5308</v>
      </c>
      <c r="J1840" s="68"/>
      <c r="K1840" s="68"/>
      <c r="L1840" s="68"/>
      <c r="M1840" s="68"/>
      <c r="N1840" s="364"/>
      <c r="O1840" s="364"/>
      <c r="P1840" s="216">
        <v>50</v>
      </c>
      <c r="Q1840" s="216">
        <v>0</v>
      </c>
      <c r="R1840" s="68" t="s">
        <v>638</v>
      </c>
      <c r="S1840" s="366"/>
      <c r="T1840" s="278"/>
    </row>
    <row r="1841" spans="1:20" ht="89.25">
      <c r="A1841" s="192">
        <v>513</v>
      </c>
      <c r="B1841" s="68"/>
      <c r="C1841" s="214" t="s">
        <v>160</v>
      </c>
      <c r="D1841" s="215">
        <v>45002</v>
      </c>
      <c r="E1841" s="192" t="s">
        <v>3968</v>
      </c>
      <c r="F1841" s="192" t="s">
        <v>10</v>
      </c>
      <c r="G1841" s="192">
        <v>1056716</v>
      </c>
      <c r="H1841" s="68"/>
      <c r="I1841" s="198" t="s">
        <v>5309</v>
      </c>
      <c r="J1841" s="68"/>
      <c r="K1841" s="68"/>
      <c r="L1841" s="68"/>
      <c r="M1841" s="68"/>
      <c r="N1841" s="364"/>
      <c r="O1841" s="364"/>
      <c r="P1841" s="216">
        <v>1301.74</v>
      </c>
      <c r="Q1841" s="216">
        <v>0</v>
      </c>
      <c r="R1841" s="68" t="s">
        <v>638</v>
      </c>
      <c r="S1841" s="366"/>
      <c r="T1841" s="278"/>
    </row>
    <row r="1842" spans="1:20" ht="76.5">
      <c r="A1842" s="192">
        <v>117</v>
      </c>
      <c r="B1842" s="68"/>
      <c r="C1842" s="214" t="s">
        <v>54</v>
      </c>
      <c r="D1842" s="215">
        <v>45002</v>
      </c>
      <c r="E1842" s="192" t="s">
        <v>3969</v>
      </c>
      <c r="F1842" s="192" t="s">
        <v>10</v>
      </c>
      <c r="G1842" s="192">
        <v>1056722</v>
      </c>
      <c r="H1842" s="68"/>
      <c r="I1842" s="198" t="s">
        <v>5310</v>
      </c>
      <c r="J1842" s="68"/>
      <c r="K1842" s="68"/>
      <c r="L1842" s="68"/>
      <c r="M1842" s="68"/>
      <c r="N1842" s="364"/>
      <c r="O1842" s="364"/>
      <c r="P1842" s="216">
        <v>50</v>
      </c>
      <c r="Q1842" s="216">
        <v>0</v>
      </c>
      <c r="R1842" s="68" t="s">
        <v>638</v>
      </c>
      <c r="S1842" s="366"/>
      <c r="T1842" s="278"/>
    </row>
    <row r="1843" spans="1:20" ht="89.25">
      <c r="A1843" s="192">
        <v>119</v>
      </c>
      <c r="B1843" s="68"/>
      <c r="C1843" s="214" t="s">
        <v>55</v>
      </c>
      <c r="D1843" s="215">
        <v>45002</v>
      </c>
      <c r="E1843" s="192" t="s">
        <v>3970</v>
      </c>
      <c r="F1843" s="192" t="s">
        <v>10</v>
      </c>
      <c r="G1843" s="192">
        <v>1056723</v>
      </c>
      <c r="H1843" s="68"/>
      <c r="I1843" s="198" t="s">
        <v>5311</v>
      </c>
      <c r="J1843" s="68"/>
      <c r="K1843" s="68"/>
      <c r="L1843" s="68"/>
      <c r="M1843" s="68"/>
      <c r="N1843" s="364"/>
      <c r="O1843" s="364"/>
      <c r="P1843" s="216">
        <v>50</v>
      </c>
      <c r="Q1843" s="216">
        <v>0</v>
      </c>
      <c r="R1843" s="68" t="s">
        <v>638</v>
      </c>
      <c r="S1843" s="366"/>
      <c r="T1843" s="278"/>
    </row>
    <row r="1844" spans="1:20" ht="63.75">
      <c r="A1844" s="192">
        <v>117</v>
      </c>
      <c r="B1844" s="68"/>
      <c r="C1844" s="214" t="s">
        <v>54</v>
      </c>
      <c r="D1844" s="215">
        <v>45002</v>
      </c>
      <c r="E1844" s="192" t="s">
        <v>3971</v>
      </c>
      <c r="F1844" s="192" t="s">
        <v>10</v>
      </c>
      <c r="G1844" s="192">
        <v>1056727</v>
      </c>
      <c r="H1844" s="68"/>
      <c r="I1844" s="198" t="s">
        <v>5312</v>
      </c>
      <c r="J1844" s="68"/>
      <c r="K1844" s="68"/>
      <c r="L1844" s="68"/>
      <c r="M1844" s="68"/>
      <c r="N1844" s="364"/>
      <c r="O1844" s="364"/>
      <c r="P1844" s="216">
        <v>50</v>
      </c>
      <c r="Q1844" s="216">
        <v>0</v>
      </c>
      <c r="R1844" s="68" t="s">
        <v>638</v>
      </c>
      <c r="S1844" s="366"/>
      <c r="T1844" s="278"/>
    </row>
    <row r="1845" spans="1:20" ht="89.25">
      <c r="A1845" s="192">
        <v>132</v>
      </c>
      <c r="B1845" s="68"/>
      <c r="C1845" s="214" t="s">
        <v>59</v>
      </c>
      <c r="D1845" s="215">
        <v>45002</v>
      </c>
      <c r="E1845" s="192" t="s">
        <v>3972</v>
      </c>
      <c r="F1845" s="192" t="s">
        <v>10</v>
      </c>
      <c r="G1845" s="192">
        <v>1056729</v>
      </c>
      <c r="H1845" s="68"/>
      <c r="I1845" s="198" t="s">
        <v>5313</v>
      </c>
      <c r="J1845" s="68"/>
      <c r="K1845" s="68"/>
      <c r="L1845" s="68"/>
      <c r="M1845" s="68"/>
      <c r="N1845" s="364"/>
      <c r="O1845" s="364"/>
      <c r="P1845" s="216">
        <v>50</v>
      </c>
      <c r="Q1845" s="216">
        <v>0</v>
      </c>
      <c r="R1845" s="68" t="s">
        <v>638</v>
      </c>
      <c r="S1845" s="366"/>
      <c r="T1845" s="278"/>
    </row>
    <row r="1846" spans="1:20" ht="76.5">
      <c r="A1846" s="192">
        <v>117</v>
      </c>
      <c r="B1846" s="68"/>
      <c r="C1846" s="214" t="s">
        <v>54</v>
      </c>
      <c r="D1846" s="215">
        <v>45002</v>
      </c>
      <c r="E1846" s="192" t="s">
        <v>3973</v>
      </c>
      <c r="F1846" s="192" t="s">
        <v>10</v>
      </c>
      <c r="G1846" s="192">
        <v>1056735</v>
      </c>
      <c r="H1846" s="68"/>
      <c r="I1846" s="198" t="s">
        <v>5314</v>
      </c>
      <c r="J1846" s="68"/>
      <c r="K1846" s="68"/>
      <c r="L1846" s="68"/>
      <c r="M1846" s="68"/>
      <c r="N1846" s="364"/>
      <c r="O1846" s="364"/>
      <c r="P1846" s="216">
        <v>50</v>
      </c>
      <c r="Q1846" s="216">
        <v>0</v>
      </c>
      <c r="R1846" s="68" t="s">
        <v>638</v>
      </c>
      <c r="S1846" s="366"/>
      <c r="T1846" s="278"/>
    </row>
    <row r="1847" spans="1:20" ht="76.5">
      <c r="A1847" s="192">
        <v>513</v>
      </c>
      <c r="B1847" s="68"/>
      <c r="C1847" s="214" t="s">
        <v>160</v>
      </c>
      <c r="D1847" s="215">
        <v>45002</v>
      </c>
      <c r="E1847" s="192" t="s">
        <v>3974</v>
      </c>
      <c r="F1847" s="192" t="s">
        <v>10</v>
      </c>
      <c r="G1847" s="192">
        <v>1056738</v>
      </c>
      <c r="H1847" s="68"/>
      <c r="I1847" s="198" t="s">
        <v>5315</v>
      </c>
      <c r="J1847" s="68"/>
      <c r="K1847" s="68"/>
      <c r="L1847" s="68"/>
      <c r="M1847" s="68"/>
      <c r="N1847" s="364"/>
      <c r="O1847" s="364"/>
      <c r="P1847" s="216">
        <v>50</v>
      </c>
      <c r="Q1847" s="216">
        <v>0</v>
      </c>
      <c r="R1847" s="68" t="s">
        <v>638</v>
      </c>
      <c r="S1847" s="366"/>
      <c r="T1847" s="278"/>
    </row>
    <row r="1848" spans="1:20" ht="76.5">
      <c r="A1848" s="192">
        <v>513</v>
      </c>
      <c r="B1848" s="68"/>
      <c r="C1848" s="214" t="s">
        <v>160</v>
      </c>
      <c r="D1848" s="215">
        <v>45002</v>
      </c>
      <c r="E1848" s="192" t="s">
        <v>3975</v>
      </c>
      <c r="F1848" s="192" t="s">
        <v>10</v>
      </c>
      <c r="G1848" s="192">
        <v>1056741</v>
      </c>
      <c r="H1848" s="68"/>
      <c r="I1848" s="198" t="s">
        <v>5316</v>
      </c>
      <c r="J1848" s="68"/>
      <c r="K1848" s="68"/>
      <c r="L1848" s="68"/>
      <c r="M1848" s="68"/>
      <c r="N1848" s="364"/>
      <c r="O1848" s="364"/>
      <c r="P1848" s="216">
        <v>50</v>
      </c>
      <c r="Q1848" s="216">
        <v>0</v>
      </c>
      <c r="R1848" s="68" t="s">
        <v>638</v>
      </c>
      <c r="S1848" s="366"/>
      <c r="T1848" s="278"/>
    </row>
    <row r="1849" spans="1:20" ht="63.75">
      <c r="A1849" s="192">
        <v>340</v>
      </c>
      <c r="B1849" s="68"/>
      <c r="C1849" s="214" t="s">
        <v>136</v>
      </c>
      <c r="D1849" s="215">
        <v>45002</v>
      </c>
      <c r="E1849" s="192" t="s">
        <v>3976</v>
      </c>
      <c r="F1849" s="192" t="s">
        <v>6</v>
      </c>
      <c r="G1849" s="192">
        <v>2206926</v>
      </c>
      <c r="H1849" s="68"/>
      <c r="I1849" s="198" t="s">
        <v>5317</v>
      </c>
      <c r="J1849" s="68"/>
      <c r="K1849" s="68"/>
      <c r="L1849" s="68"/>
      <c r="M1849" s="68"/>
      <c r="N1849" s="364"/>
      <c r="O1849" s="364"/>
      <c r="P1849" s="216">
        <v>0</v>
      </c>
      <c r="Q1849" s="216">
        <v>45934.15</v>
      </c>
      <c r="R1849" s="68" t="s">
        <v>638</v>
      </c>
      <c r="S1849" s="366"/>
      <c r="T1849" s="278"/>
    </row>
    <row r="1850" spans="1:20" ht="63.75">
      <c r="A1850" s="192">
        <v>597</v>
      </c>
      <c r="B1850" s="68"/>
      <c r="C1850" s="214" t="s">
        <v>677</v>
      </c>
      <c r="D1850" s="215">
        <v>45002</v>
      </c>
      <c r="E1850" s="192" t="s">
        <v>3977</v>
      </c>
      <c r="F1850" s="192" t="s">
        <v>6</v>
      </c>
      <c r="G1850" s="192">
        <v>2206987</v>
      </c>
      <c r="H1850" s="68"/>
      <c r="I1850" s="198" t="s">
        <v>5318</v>
      </c>
      <c r="J1850" s="68"/>
      <c r="K1850" s="68"/>
      <c r="L1850" s="68"/>
      <c r="M1850" s="68"/>
      <c r="N1850" s="364"/>
      <c r="O1850" s="364"/>
      <c r="P1850" s="216">
        <v>0</v>
      </c>
      <c r="Q1850" s="216">
        <v>205.8</v>
      </c>
      <c r="R1850" s="68" t="s">
        <v>638</v>
      </c>
      <c r="S1850" s="366"/>
      <c r="T1850" s="278"/>
    </row>
    <row r="1851" spans="1:20" ht="63.75">
      <c r="A1851" s="192">
        <v>597</v>
      </c>
      <c r="B1851" s="68"/>
      <c r="C1851" s="214" t="s">
        <v>677</v>
      </c>
      <c r="D1851" s="215">
        <v>45002</v>
      </c>
      <c r="E1851" s="192" t="s">
        <v>3978</v>
      </c>
      <c r="F1851" s="192" t="s">
        <v>14</v>
      </c>
      <c r="G1851" s="192">
        <v>2206988</v>
      </c>
      <c r="H1851" s="68"/>
      <c r="I1851" s="198" t="s">
        <v>5319</v>
      </c>
      <c r="J1851" s="68"/>
      <c r="K1851" s="68"/>
      <c r="L1851" s="68"/>
      <c r="M1851" s="68"/>
      <c r="N1851" s="364"/>
      <c r="O1851" s="364"/>
      <c r="P1851" s="216">
        <v>50</v>
      </c>
      <c r="Q1851" s="216">
        <v>0</v>
      </c>
      <c r="R1851" s="68" t="s">
        <v>638</v>
      </c>
      <c r="S1851" s="366"/>
      <c r="T1851" s="278"/>
    </row>
    <row r="1852" spans="1:20" ht="63.75">
      <c r="A1852" s="192">
        <v>340</v>
      </c>
      <c r="B1852" s="68"/>
      <c r="C1852" s="214" t="s">
        <v>136</v>
      </c>
      <c r="D1852" s="215">
        <v>45002</v>
      </c>
      <c r="E1852" s="192" t="s">
        <v>3979</v>
      </c>
      <c r="F1852" s="192" t="s">
        <v>14</v>
      </c>
      <c r="G1852" s="192">
        <v>2206927</v>
      </c>
      <c r="H1852" s="68"/>
      <c r="I1852" s="198" t="s">
        <v>5320</v>
      </c>
      <c r="J1852" s="68"/>
      <c r="K1852" s="68"/>
      <c r="L1852" s="68"/>
      <c r="M1852" s="68"/>
      <c r="N1852" s="364"/>
      <c r="O1852" s="364"/>
      <c r="P1852" s="216">
        <v>50</v>
      </c>
      <c r="Q1852" s="216">
        <v>0</v>
      </c>
      <c r="R1852" s="68" t="s">
        <v>638</v>
      </c>
      <c r="S1852" s="366"/>
      <c r="T1852" s="278"/>
    </row>
    <row r="1853" spans="1:20" ht="63.75">
      <c r="A1853" s="192">
        <v>862</v>
      </c>
      <c r="B1853" s="68"/>
      <c r="C1853" s="214" t="s">
        <v>187</v>
      </c>
      <c r="D1853" s="215">
        <v>45005</v>
      </c>
      <c r="E1853" s="192" t="s">
        <v>3980</v>
      </c>
      <c r="F1853" s="192" t="s">
        <v>639</v>
      </c>
      <c r="G1853" s="192">
        <v>5334528</v>
      </c>
      <c r="H1853" s="68"/>
      <c r="I1853" s="198" t="s">
        <v>5321</v>
      </c>
      <c r="J1853" s="68"/>
      <c r="K1853" s="68"/>
      <c r="L1853" s="68"/>
      <c r="M1853" s="68"/>
      <c r="N1853" s="364"/>
      <c r="O1853" s="364"/>
      <c r="P1853" s="216">
        <v>0</v>
      </c>
      <c r="Q1853" s="216">
        <v>32003.61</v>
      </c>
      <c r="R1853" s="68" t="s">
        <v>638</v>
      </c>
      <c r="S1853" s="366"/>
      <c r="T1853" s="278"/>
    </row>
    <row r="1854" spans="1:20" ht="76.5">
      <c r="A1854" s="192" t="s">
        <v>544</v>
      </c>
      <c r="B1854" s="68"/>
      <c r="C1854" s="214" t="s">
        <v>683</v>
      </c>
      <c r="D1854" s="215">
        <v>45005</v>
      </c>
      <c r="E1854" s="192" t="s">
        <v>3981</v>
      </c>
      <c r="F1854" s="192" t="s">
        <v>6</v>
      </c>
      <c r="G1854" s="192">
        <v>1781218</v>
      </c>
      <c r="H1854" s="68"/>
      <c r="I1854" s="198" t="s">
        <v>5322</v>
      </c>
      <c r="J1854" s="68"/>
      <c r="K1854" s="68"/>
      <c r="L1854" s="68"/>
      <c r="M1854" s="68"/>
      <c r="N1854" s="364"/>
      <c r="O1854" s="364"/>
      <c r="P1854" s="216">
        <v>0</v>
      </c>
      <c r="Q1854" s="216">
        <v>500</v>
      </c>
      <c r="R1854" s="68" t="s">
        <v>638</v>
      </c>
      <c r="S1854" s="366"/>
      <c r="T1854" s="278"/>
    </row>
    <row r="1855" spans="1:20" ht="76.5">
      <c r="A1855" s="192">
        <v>46</v>
      </c>
      <c r="B1855" s="68"/>
      <c r="C1855" s="214" t="s">
        <v>1380</v>
      </c>
      <c r="D1855" s="215">
        <v>45005</v>
      </c>
      <c r="E1855" s="192" t="s">
        <v>3982</v>
      </c>
      <c r="F1855" s="192" t="s">
        <v>6</v>
      </c>
      <c r="G1855" s="192">
        <v>1781387</v>
      </c>
      <c r="H1855" s="68"/>
      <c r="I1855" s="198" t="s">
        <v>5323</v>
      </c>
      <c r="J1855" s="68"/>
      <c r="K1855" s="68"/>
      <c r="L1855" s="68"/>
      <c r="M1855" s="68"/>
      <c r="N1855" s="364"/>
      <c r="O1855" s="364"/>
      <c r="P1855" s="216">
        <v>0</v>
      </c>
      <c r="Q1855" s="216">
        <v>53835</v>
      </c>
      <c r="R1855" s="68" t="s">
        <v>638</v>
      </c>
      <c r="S1855" s="366"/>
      <c r="T1855" s="278"/>
    </row>
    <row r="1856" spans="1:20" ht="51">
      <c r="A1856" s="192">
        <v>20</v>
      </c>
      <c r="B1856" s="68"/>
      <c r="C1856" s="214" t="s">
        <v>41</v>
      </c>
      <c r="D1856" s="215">
        <v>45005</v>
      </c>
      <c r="E1856" s="192" t="s">
        <v>3983</v>
      </c>
      <c r="F1856" s="192" t="s">
        <v>6</v>
      </c>
      <c r="G1856" s="192">
        <v>1781388</v>
      </c>
      <c r="H1856" s="68"/>
      <c r="I1856" s="198" t="s">
        <v>5324</v>
      </c>
      <c r="J1856" s="68"/>
      <c r="K1856" s="68"/>
      <c r="L1856" s="68"/>
      <c r="M1856" s="68"/>
      <c r="N1856" s="364"/>
      <c r="O1856" s="364"/>
      <c r="P1856" s="216">
        <v>0</v>
      </c>
      <c r="Q1856" s="216">
        <v>124082.15</v>
      </c>
      <c r="R1856" s="68" t="s">
        <v>638</v>
      </c>
      <c r="S1856" s="366"/>
      <c r="T1856" s="278"/>
    </row>
    <row r="1857" spans="1:20" ht="76.5">
      <c r="A1857" s="192">
        <v>117</v>
      </c>
      <c r="B1857" s="68"/>
      <c r="C1857" s="214" t="s">
        <v>54</v>
      </c>
      <c r="D1857" s="215">
        <v>45005</v>
      </c>
      <c r="E1857" s="192" t="s">
        <v>3984</v>
      </c>
      <c r="F1857" s="192" t="s">
        <v>10</v>
      </c>
      <c r="G1857" s="192">
        <v>1056806</v>
      </c>
      <c r="H1857" s="68"/>
      <c r="I1857" s="198" t="s">
        <v>5325</v>
      </c>
      <c r="J1857" s="68"/>
      <c r="K1857" s="68"/>
      <c r="L1857" s="68"/>
      <c r="M1857" s="68"/>
      <c r="N1857" s="364"/>
      <c r="O1857" s="364"/>
      <c r="P1857" s="216">
        <v>50</v>
      </c>
      <c r="Q1857" s="216">
        <v>0</v>
      </c>
      <c r="R1857" s="68" t="s">
        <v>638</v>
      </c>
      <c r="S1857" s="366"/>
      <c r="T1857" s="278"/>
    </row>
    <row r="1858" spans="1:20" ht="76.5">
      <c r="A1858" s="192">
        <v>117</v>
      </c>
      <c r="B1858" s="68"/>
      <c r="C1858" s="214" t="s">
        <v>54</v>
      </c>
      <c r="D1858" s="215">
        <v>45005</v>
      </c>
      <c r="E1858" s="192" t="s">
        <v>3985</v>
      </c>
      <c r="F1858" s="192" t="s">
        <v>10</v>
      </c>
      <c r="G1858" s="192">
        <v>1056808</v>
      </c>
      <c r="H1858" s="68"/>
      <c r="I1858" s="198" t="s">
        <v>5326</v>
      </c>
      <c r="J1858" s="68"/>
      <c r="K1858" s="68"/>
      <c r="L1858" s="68"/>
      <c r="M1858" s="68"/>
      <c r="N1858" s="364"/>
      <c r="O1858" s="364"/>
      <c r="P1858" s="216">
        <v>50</v>
      </c>
      <c r="Q1858" s="216">
        <v>0</v>
      </c>
      <c r="R1858" s="68" t="s">
        <v>638</v>
      </c>
      <c r="S1858" s="366"/>
      <c r="T1858" s="278"/>
    </row>
    <row r="1859" spans="1:20" ht="51">
      <c r="A1859" s="192" t="s">
        <v>542</v>
      </c>
      <c r="B1859" s="68"/>
      <c r="C1859" s="214" t="s">
        <v>691</v>
      </c>
      <c r="D1859" s="215">
        <v>45005</v>
      </c>
      <c r="E1859" s="192" t="s">
        <v>3986</v>
      </c>
      <c r="F1859" s="192" t="s">
        <v>6</v>
      </c>
      <c r="G1859" s="192">
        <v>2208703</v>
      </c>
      <c r="H1859" s="68"/>
      <c r="I1859" s="198" t="s">
        <v>5327</v>
      </c>
      <c r="J1859" s="68"/>
      <c r="K1859" s="68"/>
      <c r="L1859" s="68"/>
      <c r="M1859" s="68"/>
      <c r="N1859" s="364"/>
      <c r="O1859" s="364"/>
      <c r="P1859" s="216">
        <v>0</v>
      </c>
      <c r="Q1859" s="216">
        <v>408384.12</v>
      </c>
      <c r="R1859" s="68" t="s">
        <v>638</v>
      </c>
      <c r="S1859" s="366"/>
      <c r="T1859" s="278"/>
    </row>
    <row r="1860" spans="1:20" ht="51">
      <c r="A1860" s="192" t="s">
        <v>542</v>
      </c>
      <c r="B1860" s="68"/>
      <c r="C1860" s="214" t="s">
        <v>691</v>
      </c>
      <c r="D1860" s="215">
        <v>45005</v>
      </c>
      <c r="E1860" s="192" t="s">
        <v>3987</v>
      </c>
      <c r="F1860" s="192" t="s">
        <v>10</v>
      </c>
      <c r="G1860" s="192">
        <v>1056813</v>
      </c>
      <c r="H1860" s="68"/>
      <c r="I1860" s="198" t="s">
        <v>5328</v>
      </c>
      <c r="J1860" s="68"/>
      <c r="K1860" s="68"/>
      <c r="L1860" s="68"/>
      <c r="M1860" s="68"/>
      <c r="N1860" s="364"/>
      <c r="O1860" s="364"/>
      <c r="P1860" s="216">
        <v>14260.7</v>
      </c>
      <c r="Q1860" s="216">
        <v>0</v>
      </c>
      <c r="R1860" s="68" t="s">
        <v>638</v>
      </c>
      <c r="S1860" s="366"/>
      <c r="T1860" s="278"/>
    </row>
    <row r="1861" spans="1:20" ht="89.25">
      <c r="A1861" s="192" t="s">
        <v>542</v>
      </c>
      <c r="B1861" s="68"/>
      <c r="C1861" s="214" t="s">
        <v>691</v>
      </c>
      <c r="D1861" s="215">
        <v>45005</v>
      </c>
      <c r="E1861" s="192" t="s">
        <v>3988</v>
      </c>
      <c r="F1861" s="192" t="s">
        <v>12</v>
      </c>
      <c r="G1861" s="192">
        <v>1056802</v>
      </c>
      <c r="H1861" s="68"/>
      <c r="I1861" s="198" t="s">
        <v>5329</v>
      </c>
      <c r="J1861" s="68"/>
      <c r="K1861" s="68"/>
      <c r="L1861" s="68"/>
      <c r="M1861" s="68"/>
      <c r="N1861" s="364"/>
      <c r="O1861" s="364"/>
      <c r="P1861" s="216">
        <v>139.19999999999999</v>
      </c>
      <c r="Q1861" s="216">
        <v>0</v>
      </c>
      <c r="R1861" s="68" t="s">
        <v>638</v>
      </c>
      <c r="S1861" s="366"/>
      <c r="T1861" s="278"/>
    </row>
    <row r="1862" spans="1:20" ht="63.75">
      <c r="A1862" s="192" t="s">
        <v>542</v>
      </c>
      <c r="B1862" s="68"/>
      <c r="C1862" s="214" t="s">
        <v>691</v>
      </c>
      <c r="D1862" s="215">
        <v>45005</v>
      </c>
      <c r="E1862" s="192" t="s">
        <v>3989</v>
      </c>
      <c r="F1862" s="192" t="s">
        <v>10</v>
      </c>
      <c r="G1862" s="192">
        <v>1056814</v>
      </c>
      <c r="H1862" s="68"/>
      <c r="I1862" s="198" t="s">
        <v>5330</v>
      </c>
      <c r="J1862" s="68"/>
      <c r="K1862" s="68"/>
      <c r="L1862" s="68"/>
      <c r="M1862" s="68"/>
      <c r="N1862" s="364"/>
      <c r="O1862" s="364"/>
      <c r="P1862" s="216">
        <v>555.51</v>
      </c>
      <c r="Q1862" s="216">
        <v>0</v>
      </c>
      <c r="R1862" s="68" t="s">
        <v>638</v>
      </c>
      <c r="S1862" s="366"/>
      <c r="T1862" s="278"/>
    </row>
    <row r="1863" spans="1:20" ht="76.5">
      <c r="A1863" s="192" t="s">
        <v>542</v>
      </c>
      <c r="B1863" s="68"/>
      <c r="C1863" s="214" t="s">
        <v>691</v>
      </c>
      <c r="D1863" s="215">
        <v>45005</v>
      </c>
      <c r="E1863" s="192" t="s">
        <v>3990</v>
      </c>
      <c r="F1863" s="192" t="s">
        <v>10</v>
      </c>
      <c r="G1863" s="192">
        <v>1056802</v>
      </c>
      <c r="H1863" s="68"/>
      <c r="I1863" s="198" t="s">
        <v>5331</v>
      </c>
      <c r="J1863" s="68"/>
      <c r="K1863" s="68"/>
      <c r="L1863" s="68"/>
      <c r="M1863" s="68"/>
      <c r="N1863" s="364"/>
      <c r="O1863" s="364"/>
      <c r="P1863" s="216">
        <v>2949.86</v>
      </c>
      <c r="Q1863" s="216">
        <v>0</v>
      </c>
      <c r="R1863" s="68" t="s">
        <v>638</v>
      </c>
      <c r="S1863" s="366"/>
      <c r="T1863" s="278"/>
    </row>
    <row r="1864" spans="1:20" ht="51">
      <c r="A1864" s="192" t="s">
        <v>542</v>
      </c>
      <c r="B1864" s="68"/>
      <c r="C1864" s="214" t="s">
        <v>691</v>
      </c>
      <c r="D1864" s="215">
        <v>45005</v>
      </c>
      <c r="E1864" s="192" t="s">
        <v>3991</v>
      </c>
      <c r="F1864" s="192" t="s">
        <v>19</v>
      </c>
      <c r="G1864" s="192">
        <v>1056813</v>
      </c>
      <c r="H1864" s="68"/>
      <c r="I1864" s="198" t="s">
        <v>5332</v>
      </c>
      <c r="J1864" s="68"/>
      <c r="K1864" s="68"/>
      <c r="L1864" s="68"/>
      <c r="M1864" s="68"/>
      <c r="N1864" s="364"/>
      <c r="O1864" s="364"/>
      <c r="P1864" s="216">
        <v>20278075.949999999</v>
      </c>
      <c r="Q1864" s="216">
        <v>0</v>
      </c>
      <c r="R1864" s="68" t="s">
        <v>638</v>
      </c>
      <c r="S1864" s="366"/>
      <c r="T1864" s="278"/>
    </row>
    <row r="1865" spans="1:20" ht="51">
      <c r="A1865" s="192" t="s">
        <v>542</v>
      </c>
      <c r="B1865" s="68"/>
      <c r="C1865" s="214" t="s">
        <v>691</v>
      </c>
      <c r="D1865" s="215">
        <v>45005</v>
      </c>
      <c r="E1865" s="192" t="s">
        <v>3992</v>
      </c>
      <c r="F1865" s="192" t="s">
        <v>19</v>
      </c>
      <c r="G1865" s="192">
        <v>1056814</v>
      </c>
      <c r="H1865" s="68"/>
      <c r="I1865" s="198" t="s">
        <v>5333</v>
      </c>
      <c r="J1865" s="68"/>
      <c r="K1865" s="68"/>
      <c r="L1865" s="68"/>
      <c r="M1865" s="68"/>
      <c r="N1865" s="364"/>
      <c r="O1865" s="364"/>
      <c r="P1865" s="216">
        <v>413853.08</v>
      </c>
      <c r="Q1865" s="216">
        <v>0</v>
      </c>
      <c r="R1865" s="68" t="s">
        <v>638</v>
      </c>
      <c r="S1865" s="366"/>
      <c r="T1865" s="278"/>
    </row>
    <row r="1866" spans="1:20" ht="38.25">
      <c r="A1866" s="192">
        <v>47</v>
      </c>
      <c r="B1866" s="68"/>
      <c r="C1866" s="214" t="s">
        <v>45</v>
      </c>
      <c r="D1866" s="215">
        <v>45005</v>
      </c>
      <c r="E1866" s="192" t="s">
        <v>3993</v>
      </c>
      <c r="F1866" s="192" t="s">
        <v>6</v>
      </c>
      <c r="G1866" s="192">
        <v>1056815</v>
      </c>
      <c r="H1866" s="68"/>
      <c r="I1866" s="198" t="s">
        <v>5334</v>
      </c>
      <c r="J1866" s="68"/>
      <c r="K1866" s="68"/>
      <c r="L1866" s="68"/>
      <c r="M1866" s="68"/>
      <c r="N1866" s="364"/>
      <c r="O1866" s="364"/>
      <c r="P1866" s="216">
        <v>0</v>
      </c>
      <c r="Q1866" s="216">
        <v>408384.12</v>
      </c>
      <c r="R1866" s="68" t="s">
        <v>638</v>
      </c>
      <c r="S1866" s="366"/>
      <c r="T1866" s="278"/>
    </row>
    <row r="1867" spans="1:20" ht="63.75">
      <c r="A1867" s="192" t="s">
        <v>542</v>
      </c>
      <c r="B1867" s="68"/>
      <c r="C1867" s="214" t="s">
        <v>691</v>
      </c>
      <c r="D1867" s="215">
        <v>45005</v>
      </c>
      <c r="E1867" s="192" t="s">
        <v>3994</v>
      </c>
      <c r="F1867" s="192" t="s">
        <v>10</v>
      </c>
      <c r="G1867" s="192">
        <v>1056816</v>
      </c>
      <c r="H1867" s="68"/>
      <c r="I1867" s="198" t="s">
        <v>5335</v>
      </c>
      <c r="J1867" s="68"/>
      <c r="K1867" s="68"/>
      <c r="L1867" s="68"/>
      <c r="M1867" s="68"/>
      <c r="N1867" s="364"/>
      <c r="O1867" s="364"/>
      <c r="P1867" s="216">
        <v>11445.83</v>
      </c>
      <c r="Q1867" s="216">
        <v>0</v>
      </c>
      <c r="R1867" s="68" t="s">
        <v>638</v>
      </c>
      <c r="S1867" s="366"/>
      <c r="T1867" s="278"/>
    </row>
    <row r="1868" spans="1:20" ht="51">
      <c r="A1868" s="192" t="s">
        <v>542</v>
      </c>
      <c r="B1868" s="68"/>
      <c r="C1868" s="214" t="s">
        <v>691</v>
      </c>
      <c r="D1868" s="215">
        <v>45005</v>
      </c>
      <c r="E1868" s="192" t="s">
        <v>3995</v>
      </c>
      <c r="F1868" s="192" t="s">
        <v>19</v>
      </c>
      <c r="G1868" s="192">
        <v>1056816</v>
      </c>
      <c r="H1868" s="68"/>
      <c r="I1868" s="198" t="s">
        <v>5336</v>
      </c>
      <c r="J1868" s="68"/>
      <c r="K1868" s="68"/>
      <c r="L1868" s="68"/>
      <c r="M1868" s="68"/>
      <c r="N1868" s="364"/>
      <c r="O1868" s="364"/>
      <c r="P1868" s="216">
        <v>16198190.699999999</v>
      </c>
      <c r="Q1868" s="216">
        <v>0</v>
      </c>
      <c r="R1868" s="68" t="s">
        <v>638</v>
      </c>
      <c r="S1868" s="366"/>
      <c r="T1868" s="278"/>
    </row>
    <row r="1869" spans="1:20" ht="38.25">
      <c r="A1869" s="192">
        <v>862</v>
      </c>
      <c r="B1869" s="68"/>
      <c r="C1869" s="214" t="s">
        <v>187</v>
      </c>
      <c r="D1869" s="215">
        <v>45005</v>
      </c>
      <c r="E1869" s="192" t="s">
        <v>3996</v>
      </c>
      <c r="F1869" s="192" t="s">
        <v>12</v>
      </c>
      <c r="G1869" s="192">
        <v>1056815</v>
      </c>
      <c r="H1869" s="68"/>
      <c r="I1869" s="198" t="s">
        <v>5337</v>
      </c>
      <c r="J1869" s="68"/>
      <c r="K1869" s="68"/>
      <c r="L1869" s="68"/>
      <c r="M1869" s="68"/>
      <c r="N1869" s="364"/>
      <c r="O1869" s="364"/>
      <c r="P1869" s="216">
        <v>408384.12</v>
      </c>
      <c r="Q1869" s="216">
        <v>0</v>
      </c>
      <c r="R1869" s="68" t="s">
        <v>638</v>
      </c>
      <c r="S1869" s="366"/>
      <c r="T1869" s="278"/>
    </row>
    <row r="1870" spans="1:20" ht="51">
      <c r="A1870" s="192" t="s">
        <v>542</v>
      </c>
      <c r="B1870" s="68"/>
      <c r="C1870" s="214" t="s">
        <v>691</v>
      </c>
      <c r="D1870" s="215">
        <v>45005</v>
      </c>
      <c r="E1870" s="192" t="s">
        <v>3997</v>
      </c>
      <c r="F1870" s="192" t="s">
        <v>19</v>
      </c>
      <c r="G1870" s="192">
        <v>1056817</v>
      </c>
      <c r="H1870" s="68"/>
      <c r="I1870" s="198" t="s">
        <v>5338</v>
      </c>
      <c r="J1870" s="68"/>
      <c r="K1870" s="68"/>
      <c r="L1870" s="68"/>
      <c r="M1870" s="68"/>
      <c r="N1870" s="364"/>
      <c r="O1870" s="364"/>
      <c r="P1870" s="216">
        <v>134604.51999999999</v>
      </c>
      <c r="Q1870" s="216">
        <v>0</v>
      </c>
      <c r="R1870" s="68" t="s">
        <v>638</v>
      </c>
      <c r="S1870" s="366"/>
      <c r="T1870" s="278"/>
    </row>
    <row r="1871" spans="1:20" ht="38.25">
      <c r="A1871" s="192" t="s">
        <v>542</v>
      </c>
      <c r="B1871" s="68"/>
      <c r="C1871" s="214" t="s">
        <v>691</v>
      </c>
      <c r="D1871" s="215">
        <v>45005</v>
      </c>
      <c r="E1871" s="192" t="s">
        <v>3998</v>
      </c>
      <c r="F1871" s="192" t="s">
        <v>10</v>
      </c>
      <c r="G1871" s="192">
        <v>1056817</v>
      </c>
      <c r="H1871" s="68"/>
      <c r="I1871" s="198" t="s">
        <v>5339</v>
      </c>
      <c r="J1871" s="68"/>
      <c r="K1871" s="68"/>
      <c r="L1871" s="68"/>
      <c r="M1871" s="68"/>
      <c r="N1871" s="364"/>
      <c r="O1871" s="364"/>
      <c r="P1871" s="216">
        <v>362.88</v>
      </c>
      <c r="Q1871" s="216">
        <v>0</v>
      </c>
      <c r="R1871" s="68" t="s">
        <v>638</v>
      </c>
      <c r="S1871" s="366"/>
      <c r="T1871" s="278"/>
    </row>
    <row r="1872" spans="1:20" ht="89.25">
      <c r="A1872" s="192" t="s">
        <v>542</v>
      </c>
      <c r="B1872" s="68"/>
      <c r="C1872" s="214" t="s">
        <v>691</v>
      </c>
      <c r="D1872" s="215">
        <v>45005</v>
      </c>
      <c r="E1872" s="192" t="s">
        <v>3999</v>
      </c>
      <c r="F1872" s="192" t="s">
        <v>19</v>
      </c>
      <c r="G1872" s="192">
        <v>1056802</v>
      </c>
      <c r="H1872" s="68"/>
      <c r="I1872" s="198" t="s">
        <v>5329</v>
      </c>
      <c r="J1872" s="68"/>
      <c r="K1872" s="68"/>
      <c r="L1872" s="68"/>
      <c r="M1872" s="68"/>
      <c r="N1872" s="364"/>
      <c r="O1872" s="364"/>
      <c r="P1872" s="216">
        <v>3884135.11</v>
      </c>
      <c r="Q1872" s="216">
        <v>0</v>
      </c>
      <c r="R1872" s="68" t="s">
        <v>638</v>
      </c>
      <c r="S1872" s="366"/>
      <c r="T1872" s="278"/>
    </row>
    <row r="1873" spans="1:20" ht="63.75">
      <c r="A1873" s="192" t="s">
        <v>542</v>
      </c>
      <c r="B1873" s="68"/>
      <c r="C1873" s="214" t="s">
        <v>691</v>
      </c>
      <c r="D1873" s="215">
        <v>45006</v>
      </c>
      <c r="E1873" s="192" t="s">
        <v>4000</v>
      </c>
      <c r="F1873" s="192" t="s">
        <v>10</v>
      </c>
      <c r="G1873" s="192">
        <v>1056919</v>
      </c>
      <c r="H1873" s="68"/>
      <c r="I1873" s="198" t="s">
        <v>5340</v>
      </c>
      <c r="J1873" s="68"/>
      <c r="K1873" s="68"/>
      <c r="L1873" s="68"/>
      <c r="M1873" s="68"/>
      <c r="N1873" s="364"/>
      <c r="O1873" s="364"/>
      <c r="P1873" s="216">
        <v>1673.01</v>
      </c>
      <c r="Q1873" s="216">
        <v>0</v>
      </c>
      <c r="R1873" s="68" t="s">
        <v>638</v>
      </c>
      <c r="S1873" s="366"/>
      <c r="T1873" s="278"/>
    </row>
    <row r="1874" spans="1:20" ht="63.75">
      <c r="A1874" s="192">
        <v>513</v>
      </c>
      <c r="B1874" s="68"/>
      <c r="C1874" s="214" t="s">
        <v>160</v>
      </c>
      <c r="D1874" s="215">
        <v>45006</v>
      </c>
      <c r="E1874" s="192" t="s">
        <v>4001</v>
      </c>
      <c r="F1874" s="192" t="s">
        <v>10</v>
      </c>
      <c r="G1874" s="192">
        <v>1056920</v>
      </c>
      <c r="H1874" s="68"/>
      <c r="I1874" s="198" t="s">
        <v>5341</v>
      </c>
      <c r="J1874" s="68"/>
      <c r="K1874" s="68"/>
      <c r="L1874" s="68"/>
      <c r="M1874" s="68"/>
      <c r="N1874" s="364"/>
      <c r="O1874" s="364"/>
      <c r="P1874" s="216">
        <v>10635.12</v>
      </c>
      <c r="Q1874" s="216">
        <v>0</v>
      </c>
      <c r="R1874" s="68" t="s">
        <v>638</v>
      </c>
      <c r="S1874" s="366"/>
      <c r="T1874" s="278"/>
    </row>
    <row r="1875" spans="1:20" ht="51">
      <c r="A1875" s="192" t="s">
        <v>542</v>
      </c>
      <c r="B1875" s="68"/>
      <c r="C1875" s="214" t="s">
        <v>691</v>
      </c>
      <c r="D1875" s="215">
        <v>45006</v>
      </c>
      <c r="E1875" s="192" t="s">
        <v>4002</v>
      </c>
      <c r="F1875" s="192" t="s">
        <v>10</v>
      </c>
      <c r="G1875" s="192">
        <v>1056918</v>
      </c>
      <c r="H1875" s="68"/>
      <c r="I1875" s="198" t="s">
        <v>5342</v>
      </c>
      <c r="J1875" s="68"/>
      <c r="K1875" s="68"/>
      <c r="L1875" s="68"/>
      <c r="M1875" s="68"/>
      <c r="N1875" s="364"/>
      <c r="O1875" s="364"/>
      <c r="P1875" s="216">
        <v>322.07</v>
      </c>
      <c r="Q1875" s="216">
        <v>0</v>
      </c>
      <c r="R1875" s="68" t="s">
        <v>638</v>
      </c>
      <c r="S1875" s="366"/>
      <c r="T1875" s="278"/>
    </row>
    <row r="1876" spans="1:20" ht="51">
      <c r="A1876" s="192" t="s">
        <v>542</v>
      </c>
      <c r="B1876" s="68"/>
      <c r="C1876" s="214" t="s">
        <v>691</v>
      </c>
      <c r="D1876" s="215">
        <v>45006</v>
      </c>
      <c r="E1876" s="192" t="s">
        <v>4003</v>
      </c>
      <c r="F1876" s="192" t="s">
        <v>19</v>
      </c>
      <c r="G1876" s="192">
        <v>1056918</v>
      </c>
      <c r="H1876" s="68"/>
      <c r="I1876" s="198" t="s">
        <v>5343</v>
      </c>
      <c r="J1876" s="68"/>
      <c r="K1876" s="68"/>
      <c r="L1876" s="68"/>
      <c r="M1876" s="68"/>
      <c r="N1876" s="364"/>
      <c r="O1876" s="364"/>
      <c r="P1876" s="216">
        <v>75499.3</v>
      </c>
      <c r="Q1876" s="216">
        <v>0</v>
      </c>
      <c r="R1876" s="68" t="s">
        <v>638</v>
      </c>
      <c r="S1876" s="366"/>
      <c r="T1876" s="278"/>
    </row>
    <row r="1877" spans="1:20" ht="76.5">
      <c r="A1877" s="192">
        <v>513</v>
      </c>
      <c r="B1877" s="68"/>
      <c r="C1877" s="214" t="s">
        <v>160</v>
      </c>
      <c r="D1877" s="215">
        <v>45006</v>
      </c>
      <c r="E1877" s="192" t="s">
        <v>4004</v>
      </c>
      <c r="F1877" s="192" t="s">
        <v>10</v>
      </c>
      <c r="G1877" s="192">
        <v>1056914</v>
      </c>
      <c r="H1877" s="68"/>
      <c r="I1877" s="198" t="s">
        <v>5344</v>
      </c>
      <c r="J1877" s="68"/>
      <c r="K1877" s="68"/>
      <c r="L1877" s="68"/>
      <c r="M1877" s="68"/>
      <c r="N1877" s="364"/>
      <c r="O1877" s="364"/>
      <c r="P1877" s="216">
        <v>5178.0600000000004</v>
      </c>
      <c r="Q1877" s="216">
        <v>0</v>
      </c>
      <c r="R1877" s="68" t="s">
        <v>638</v>
      </c>
      <c r="S1877" s="366"/>
      <c r="T1877" s="278"/>
    </row>
    <row r="1878" spans="1:20" ht="63.75">
      <c r="A1878" s="192">
        <v>513</v>
      </c>
      <c r="B1878" s="68"/>
      <c r="C1878" s="214" t="s">
        <v>160</v>
      </c>
      <c r="D1878" s="215">
        <v>45006</v>
      </c>
      <c r="E1878" s="192" t="s">
        <v>4005</v>
      </c>
      <c r="F1878" s="192" t="s">
        <v>12</v>
      </c>
      <c r="G1878" s="192">
        <v>1056914</v>
      </c>
      <c r="H1878" s="68"/>
      <c r="I1878" s="198" t="s">
        <v>5345</v>
      </c>
      <c r="J1878" s="68"/>
      <c r="K1878" s="68"/>
      <c r="L1878" s="68"/>
      <c r="M1878" s="68"/>
      <c r="N1878" s="364"/>
      <c r="O1878" s="364"/>
      <c r="P1878" s="216">
        <v>68.599999999999994</v>
      </c>
      <c r="Q1878" s="216">
        <v>0</v>
      </c>
      <c r="R1878" s="68" t="s">
        <v>638</v>
      </c>
      <c r="S1878" s="366"/>
      <c r="T1878" s="278"/>
    </row>
    <row r="1879" spans="1:20" ht="63.75">
      <c r="A1879" s="192">
        <v>513</v>
      </c>
      <c r="B1879" s="68"/>
      <c r="C1879" s="214" t="s">
        <v>160</v>
      </c>
      <c r="D1879" s="215">
        <v>45006</v>
      </c>
      <c r="E1879" s="192" t="s">
        <v>4006</v>
      </c>
      <c r="F1879" s="192" t="s">
        <v>19</v>
      </c>
      <c r="G1879" s="192">
        <v>1056914</v>
      </c>
      <c r="H1879" s="68"/>
      <c r="I1879" s="198" t="s">
        <v>5346</v>
      </c>
      <c r="J1879" s="68"/>
      <c r="K1879" s="68"/>
      <c r="L1879" s="68"/>
      <c r="M1879" s="68"/>
      <c r="N1879" s="364"/>
      <c r="O1879" s="364"/>
      <c r="P1879" s="216">
        <v>7113747.1699999999</v>
      </c>
      <c r="Q1879" s="216">
        <v>0</v>
      </c>
      <c r="R1879" s="68" t="s">
        <v>638</v>
      </c>
      <c r="S1879" s="366"/>
      <c r="T1879" s="278"/>
    </row>
    <row r="1880" spans="1:20" ht="51">
      <c r="A1880" s="192" t="s">
        <v>542</v>
      </c>
      <c r="B1880" s="68"/>
      <c r="C1880" s="214" t="s">
        <v>691</v>
      </c>
      <c r="D1880" s="215">
        <v>45006</v>
      </c>
      <c r="E1880" s="192" t="s">
        <v>4007</v>
      </c>
      <c r="F1880" s="192" t="s">
        <v>10</v>
      </c>
      <c r="G1880" s="192">
        <v>1056873</v>
      </c>
      <c r="H1880" s="68"/>
      <c r="I1880" s="198" t="s">
        <v>5347</v>
      </c>
      <c r="J1880" s="68"/>
      <c r="K1880" s="68"/>
      <c r="L1880" s="68"/>
      <c r="M1880" s="68"/>
      <c r="N1880" s="364"/>
      <c r="O1880" s="364"/>
      <c r="P1880" s="216">
        <v>2844.08</v>
      </c>
      <c r="Q1880" s="216">
        <v>0</v>
      </c>
      <c r="R1880" s="68" t="s">
        <v>638</v>
      </c>
      <c r="S1880" s="366"/>
      <c r="T1880" s="278"/>
    </row>
    <row r="1881" spans="1:20" ht="51">
      <c r="A1881" s="192" t="s">
        <v>542</v>
      </c>
      <c r="B1881" s="68"/>
      <c r="C1881" s="214" t="s">
        <v>691</v>
      </c>
      <c r="D1881" s="215">
        <v>45006</v>
      </c>
      <c r="E1881" s="192" t="s">
        <v>4008</v>
      </c>
      <c r="F1881" s="192" t="s">
        <v>19</v>
      </c>
      <c r="G1881" s="192">
        <v>1056873</v>
      </c>
      <c r="H1881" s="68"/>
      <c r="I1881" s="198" t="s">
        <v>5348</v>
      </c>
      <c r="J1881" s="68"/>
      <c r="K1881" s="68"/>
      <c r="L1881" s="68"/>
      <c r="M1881" s="68"/>
      <c r="N1881" s="364"/>
      <c r="O1881" s="364"/>
      <c r="P1881" s="216">
        <v>3730858.17</v>
      </c>
      <c r="Q1881" s="216">
        <v>0</v>
      </c>
      <c r="R1881" s="68" t="s">
        <v>638</v>
      </c>
      <c r="S1881" s="366"/>
      <c r="T1881" s="278"/>
    </row>
    <row r="1882" spans="1:20" ht="51">
      <c r="A1882" s="192" t="s">
        <v>542</v>
      </c>
      <c r="B1882" s="68"/>
      <c r="C1882" s="214" t="s">
        <v>691</v>
      </c>
      <c r="D1882" s="215">
        <v>45006</v>
      </c>
      <c r="E1882" s="192" t="s">
        <v>4009</v>
      </c>
      <c r="F1882" s="192" t="s">
        <v>19</v>
      </c>
      <c r="G1882" s="192">
        <v>1056869</v>
      </c>
      <c r="H1882" s="68"/>
      <c r="I1882" s="198" t="s">
        <v>5349</v>
      </c>
      <c r="J1882" s="68"/>
      <c r="K1882" s="68"/>
      <c r="L1882" s="68"/>
      <c r="M1882" s="68"/>
      <c r="N1882" s="364"/>
      <c r="O1882" s="364"/>
      <c r="P1882" s="216">
        <v>32967.71</v>
      </c>
      <c r="Q1882" s="216">
        <v>0</v>
      </c>
      <c r="R1882" s="68" t="s">
        <v>638</v>
      </c>
      <c r="S1882" s="366"/>
      <c r="T1882" s="278"/>
    </row>
    <row r="1883" spans="1:20" ht="51">
      <c r="A1883" s="192" t="s">
        <v>542</v>
      </c>
      <c r="B1883" s="68"/>
      <c r="C1883" s="214" t="s">
        <v>691</v>
      </c>
      <c r="D1883" s="215">
        <v>45006</v>
      </c>
      <c r="E1883" s="192" t="s">
        <v>4010</v>
      </c>
      <c r="F1883" s="192" t="s">
        <v>10</v>
      </c>
      <c r="G1883" s="192">
        <v>1056862</v>
      </c>
      <c r="H1883" s="68"/>
      <c r="I1883" s="198" t="s">
        <v>5350</v>
      </c>
      <c r="J1883" s="68"/>
      <c r="K1883" s="68"/>
      <c r="L1883" s="68"/>
      <c r="M1883" s="68"/>
      <c r="N1883" s="364"/>
      <c r="O1883" s="364"/>
      <c r="P1883" s="216">
        <v>4784.22</v>
      </c>
      <c r="Q1883" s="216">
        <v>0</v>
      </c>
      <c r="R1883" s="68" t="s">
        <v>638</v>
      </c>
      <c r="S1883" s="366"/>
      <c r="T1883" s="278"/>
    </row>
    <row r="1884" spans="1:20" ht="51">
      <c r="A1884" s="192" t="s">
        <v>542</v>
      </c>
      <c r="B1884" s="68"/>
      <c r="C1884" s="214" t="s">
        <v>691</v>
      </c>
      <c r="D1884" s="215">
        <v>45006</v>
      </c>
      <c r="E1884" s="192" t="s">
        <v>4011</v>
      </c>
      <c r="F1884" s="192" t="s">
        <v>19</v>
      </c>
      <c r="G1884" s="192">
        <v>1056862</v>
      </c>
      <c r="H1884" s="68"/>
      <c r="I1884" s="198" t="s">
        <v>5351</v>
      </c>
      <c r="J1884" s="68"/>
      <c r="K1884" s="68"/>
      <c r="L1884" s="68"/>
      <c r="M1884" s="68"/>
      <c r="N1884" s="364"/>
      <c r="O1884" s="364"/>
      <c r="P1884" s="216">
        <v>6542882.2599999998</v>
      </c>
      <c r="Q1884" s="216">
        <v>0</v>
      </c>
      <c r="R1884" s="68" t="s">
        <v>638</v>
      </c>
      <c r="S1884" s="366"/>
      <c r="T1884" s="278"/>
    </row>
    <row r="1885" spans="1:20" ht="51">
      <c r="A1885" s="192" t="s">
        <v>542</v>
      </c>
      <c r="B1885" s="68"/>
      <c r="C1885" s="214" t="s">
        <v>691</v>
      </c>
      <c r="D1885" s="215">
        <v>45006</v>
      </c>
      <c r="E1885" s="192" t="s">
        <v>4012</v>
      </c>
      <c r="F1885" s="192" t="s">
        <v>10</v>
      </c>
      <c r="G1885" s="192">
        <v>1056869</v>
      </c>
      <c r="H1885" s="68"/>
      <c r="I1885" s="198" t="s">
        <v>5352</v>
      </c>
      <c r="J1885" s="68"/>
      <c r="K1885" s="68"/>
      <c r="L1885" s="68"/>
      <c r="M1885" s="68"/>
      <c r="N1885" s="364"/>
      <c r="O1885" s="364"/>
      <c r="P1885" s="216">
        <v>292.77999999999997</v>
      </c>
      <c r="Q1885" s="216">
        <v>0</v>
      </c>
      <c r="R1885" s="68" t="s">
        <v>638</v>
      </c>
      <c r="S1885" s="366"/>
      <c r="T1885" s="278"/>
    </row>
    <row r="1886" spans="1:20" ht="63.75">
      <c r="A1886" s="192">
        <v>513</v>
      </c>
      <c r="B1886" s="68"/>
      <c r="C1886" s="214" t="s">
        <v>160</v>
      </c>
      <c r="D1886" s="215">
        <v>45006</v>
      </c>
      <c r="E1886" s="192" t="s">
        <v>4013</v>
      </c>
      <c r="F1886" s="192" t="s">
        <v>12</v>
      </c>
      <c r="G1886" s="192">
        <v>1056920</v>
      </c>
      <c r="H1886" s="68"/>
      <c r="I1886" s="198" t="s">
        <v>5353</v>
      </c>
      <c r="J1886" s="68"/>
      <c r="K1886" s="68"/>
      <c r="L1886" s="68"/>
      <c r="M1886" s="68"/>
      <c r="N1886" s="364"/>
      <c r="O1886" s="364"/>
      <c r="P1886" s="216">
        <v>15023247.279999999</v>
      </c>
      <c r="Q1886" s="216">
        <v>0</v>
      </c>
      <c r="R1886" s="68" t="s">
        <v>638</v>
      </c>
      <c r="S1886" s="366"/>
      <c r="T1886" s="278"/>
    </row>
    <row r="1887" spans="1:20" ht="51">
      <c r="A1887" s="192" t="s">
        <v>542</v>
      </c>
      <c r="B1887" s="68"/>
      <c r="C1887" s="214" t="s">
        <v>691</v>
      </c>
      <c r="D1887" s="215">
        <v>45006</v>
      </c>
      <c r="E1887" s="192" t="s">
        <v>4014</v>
      </c>
      <c r="F1887" s="192" t="s">
        <v>19</v>
      </c>
      <c r="G1887" s="192">
        <v>1056919</v>
      </c>
      <c r="H1887" s="68"/>
      <c r="I1887" s="198" t="s">
        <v>5354</v>
      </c>
      <c r="J1887" s="68"/>
      <c r="K1887" s="68"/>
      <c r="L1887" s="68"/>
      <c r="M1887" s="68"/>
      <c r="N1887" s="364"/>
      <c r="O1887" s="364"/>
      <c r="P1887" s="216">
        <v>2033561.94</v>
      </c>
      <c r="Q1887" s="216">
        <v>0</v>
      </c>
      <c r="R1887" s="68" t="s">
        <v>638</v>
      </c>
      <c r="S1887" s="366"/>
      <c r="T1887" s="278"/>
    </row>
    <row r="1888" spans="1:20" ht="76.5">
      <c r="A1888" s="192">
        <v>576</v>
      </c>
      <c r="B1888" s="68"/>
      <c r="C1888" s="214" t="s">
        <v>1247</v>
      </c>
      <c r="D1888" s="215">
        <v>45006</v>
      </c>
      <c r="E1888" s="192" t="s">
        <v>4015</v>
      </c>
      <c r="F1888" s="192" t="s">
        <v>10</v>
      </c>
      <c r="G1888" s="192">
        <v>1056823</v>
      </c>
      <c r="H1888" s="68"/>
      <c r="I1888" s="198" t="s">
        <v>5355</v>
      </c>
      <c r="J1888" s="68"/>
      <c r="K1888" s="68"/>
      <c r="L1888" s="68"/>
      <c r="M1888" s="68"/>
      <c r="N1888" s="364"/>
      <c r="O1888" s="364"/>
      <c r="P1888" s="216">
        <v>270</v>
      </c>
      <c r="Q1888" s="216">
        <v>0</v>
      </c>
      <c r="R1888" s="68" t="s">
        <v>638</v>
      </c>
      <c r="S1888" s="366"/>
      <c r="T1888" s="278"/>
    </row>
    <row r="1889" spans="1:20" ht="51">
      <c r="A1889" s="192">
        <v>342</v>
      </c>
      <c r="B1889" s="68"/>
      <c r="C1889" s="214" t="s">
        <v>137</v>
      </c>
      <c r="D1889" s="215">
        <v>45006</v>
      </c>
      <c r="E1889" s="192" t="s">
        <v>4016</v>
      </c>
      <c r="F1889" s="192" t="s">
        <v>6</v>
      </c>
      <c r="G1889" s="192">
        <v>1781808</v>
      </c>
      <c r="H1889" s="68"/>
      <c r="I1889" s="198" t="s">
        <v>2039</v>
      </c>
      <c r="J1889" s="68"/>
      <c r="K1889" s="68"/>
      <c r="L1889" s="68"/>
      <c r="M1889" s="68"/>
      <c r="N1889" s="364"/>
      <c r="O1889" s="364"/>
      <c r="P1889" s="216">
        <v>0</v>
      </c>
      <c r="Q1889" s="216">
        <v>539406.87</v>
      </c>
      <c r="R1889" s="68" t="s">
        <v>638</v>
      </c>
      <c r="S1889" s="366"/>
      <c r="T1889" s="278"/>
    </row>
    <row r="1890" spans="1:20" ht="76.5">
      <c r="A1890" s="192" t="s">
        <v>544</v>
      </c>
      <c r="B1890" s="68"/>
      <c r="C1890" s="214" t="s">
        <v>683</v>
      </c>
      <c r="D1890" s="215">
        <v>45006</v>
      </c>
      <c r="E1890" s="192" t="s">
        <v>4017</v>
      </c>
      <c r="F1890" s="192" t="s">
        <v>6</v>
      </c>
      <c r="G1890" s="192">
        <v>1781848</v>
      </c>
      <c r="H1890" s="68"/>
      <c r="I1890" s="198" t="s">
        <v>5356</v>
      </c>
      <c r="J1890" s="68"/>
      <c r="K1890" s="68"/>
      <c r="L1890" s="68"/>
      <c r="M1890" s="68"/>
      <c r="N1890" s="364"/>
      <c r="O1890" s="364"/>
      <c r="P1890" s="216">
        <v>0</v>
      </c>
      <c r="Q1890" s="216">
        <v>2212.5</v>
      </c>
      <c r="R1890" s="68" t="s">
        <v>638</v>
      </c>
      <c r="S1890" s="366"/>
      <c r="T1890" s="278"/>
    </row>
    <row r="1891" spans="1:20" ht="63.75">
      <c r="A1891" s="192">
        <v>597</v>
      </c>
      <c r="B1891" s="68"/>
      <c r="C1891" s="214" t="s">
        <v>677</v>
      </c>
      <c r="D1891" s="215">
        <v>45006</v>
      </c>
      <c r="E1891" s="192" t="s">
        <v>4018</v>
      </c>
      <c r="F1891" s="192" t="s">
        <v>6</v>
      </c>
      <c r="G1891" s="192">
        <v>1781976</v>
      </c>
      <c r="H1891" s="68"/>
      <c r="I1891" s="198" t="s">
        <v>5357</v>
      </c>
      <c r="J1891" s="68"/>
      <c r="K1891" s="68"/>
      <c r="L1891" s="68"/>
      <c r="M1891" s="68"/>
      <c r="N1891" s="364"/>
      <c r="O1891" s="364"/>
      <c r="P1891" s="216">
        <v>0</v>
      </c>
      <c r="Q1891" s="216">
        <v>6771.1</v>
      </c>
      <c r="R1891" s="68" t="s">
        <v>638</v>
      </c>
      <c r="S1891" s="366"/>
      <c r="T1891" s="278"/>
    </row>
    <row r="1892" spans="1:20" ht="89.25">
      <c r="A1892" s="192">
        <v>597</v>
      </c>
      <c r="B1892" s="68"/>
      <c r="C1892" s="214" t="s">
        <v>677</v>
      </c>
      <c r="D1892" s="215">
        <v>45006</v>
      </c>
      <c r="E1892" s="192" t="s">
        <v>4019</v>
      </c>
      <c r="F1892" s="192" t="s">
        <v>10</v>
      </c>
      <c r="G1892" s="192">
        <v>1056836</v>
      </c>
      <c r="H1892" s="68"/>
      <c r="I1892" s="198" t="s">
        <v>5358</v>
      </c>
      <c r="J1892" s="68"/>
      <c r="K1892" s="68"/>
      <c r="L1892" s="68"/>
      <c r="M1892" s="68"/>
      <c r="N1892" s="364"/>
      <c r="O1892" s="364"/>
      <c r="P1892" s="216">
        <v>270</v>
      </c>
      <c r="Q1892" s="216">
        <v>0</v>
      </c>
      <c r="R1892" s="68" t="s">
        <v>638</v>
      </c>
      <c r="S1892" s="366"/>
      <c r="T1892" s="278"/>
    </row>
    <row r="1893" spans="1:20" ht="63.75">
      <c r="A1893" s="192">
        <v>46</v>
      </c>
      <c r="B1893" s="68"/>
      <c r="C1893" s="214" t="s">
        <v>1380</v>
      </c>
      <c r="D1893" s="215">
        <v>45006</v>
      </c>
      <c r="E1893" s="192" t="s">
        <v>4020</v>
      </c>
      <c r="F1893" s="192" t="s">
        <v>10</v>
      </c>
      <c r="G1893" s="192">
        <v>2209739</v>
      </c>
      <c r="H1893" s="68"/>
      <c r="I1893" s="198" t="s">
        <v>5359</v>
      </c>
      <c r="J1893" s="68"/>
      <c r="K1893" s="68"/>
      <c r="L1893" s="68"/>
      <c r="M1893" s="68"/>
      <c r="N1893" s="364"/>
      <c r="O1893" s="364"/>
      <c r="P1893" s="216">
        <v>50</v>
      </c>
      <c r="Q1893" s="216">
        <v>0</v>
      </c>
      <c r="R1893" s="68" t="s">
        <v>638</v>
      </c>
      <c r="S1893" s="366"/>
      <c r="T1893" s="278"/>
    </row>
    <row r="1894" spans="1:20" ht="51">
      <c r="A1894" s="192" t="s">
        <v>542</v>
      </c>
      <c r="B1894" s="68"/>
      <c r="C1894" s="214" t="s">
        <v>691</v>
      </c>
      <c r="D1894" s="215">
        <v>45006</v>
      </c>
      <c r="E1894" s="192" t="s">
        <v>4021</v>
      </c>
      <c r="F1894" s="192" t="s">
        <v>19</v>
      </c>
      <c r="G1894" s="192">
        <v>1056846</v>
      </c>
      <c r="H1894" s="68"/>
      <c r="I1894" s="198" t="s">
        <v>5360</v>
      </c>
      <c r="J1894" s="68"/>
      <c r="K1894" s="68"/>
      <c r="L1894" s="68"/>
      <c r="M1894" s="68"/>
      <c r="N1894" s="364"/>
      <c r="O1894" s="364"/>
      <c r="P1894" s="216">
        <v>6034907.2800000003</v>
      </c>
      <c r="Q1894" s="216">
        <v>0</v>
      </c>
      <c r="R1894" s="68" t="s">
        <v>638</v>
      </c>
      <c r="S1894" s="366"/>
      <c r="T1894" s="278"/>
    </row>
    <row r="1895" spans="1:20" ht="63.75">
      <c r="A1895" s="192" t="s">
        <v>542</v>
      </c>
      <c r="B1895" s="68"/>
      <c r="C1895" s="214" t="s">
        <v>691</v>
      </c>
      <c r="D1895" s="215">
        <v>45006</v>
      </c>
      <c r="E1895" s="192" t="s">
        <v>4022</v>
      </c>
      <c r="F1895" s="192" t="s">
        <v>10</v>
      </c>
      <c r="G1895" s="192">
        <v>1056852</v>
      </c>
      <c r="H1895" s="68"/>
      <c r="I1895" s="198" t="s">
        <v>5361</v>
      </c>
      <c r="J1895" s="68"/>
      <c r="K1895" s="68"/>
      <c r="L1895" s="68"/>
      <c r="M1895" s="68"/>
      <c r="N1895" s="364"/>
      <c r="O1895" s="364"/>
      <c r="P1895" s="216">
        <v>14328.2</v>
      </c>
      <c r="Q1895" s="216">
        <v>0</v>
      </c>
      <c r="R1895" s="68" t="s">
        <v>638</v>
      </c>
      <c r="S1895" s="366"/>
      <c r="T1895" s="278"/>
    </row>
    <row r="1896" spans="1:20" ht="51">
      <c r="A1896" s="192" t="s">
        <v>542</v>
      </c>
      <c r="B1896" s="68"/>
      <c r="C1896" s="214" t="s">
        <v>691</v>
      </c>
      <c r="D1896" s="215">
        <v>45006</v>
      </c>
      <c r="E1896" s="192" t="s">
        <v>4023</v>
      </c>
      <c r="F1896" s="192" t="s">
        <v>19</v>
      </c>
      <c r="G1896" s="192">
        <v>1056852</v>
      </c>
      <c r="H1896" s="68"/>
      <c r="I1896" s="198" t="s">
        <v>5362</v>
      </c>
      <c r="J1896" s="68"/>
      <c r="K1896" s="68"/>
      <c r="L1896" s="68"/>
      <c r="M1896" s="68"/>
      <c r="N1896" s="364"/>
      <c r="O1896" s="364"/>
      <c r="P1896" s="216">
        <v>20375854.420000002</v>
      </c>
      <c r="Q1896" s="216">
        <v>0</v>
      </c>
      <c r="R1896" s="68" t="s">
        <v>638</v>
      </c>
      <c r="S1896" s="366"/>
      <c r="T1896" s="278"/>
    </row>
    <row r="1897" spans="1:20" ht="63.75">
      <c r="A1897" s="192" t="s">
        <v>542</v>
      </c>
      <c r="B1897" s="68"/>
      <c r="C1897" s="214" t="s">
        <v>691</v>
      </c>
      <c r="D1897" s="215">
        <v>45006</v>
      </c>
      <c r="E1897" s="192" t="s">
        <v>4024</v>
      </c>
      <c r="F1897" s="192" t="s">
        <v>10</v>
      </c>
      <c r="G1897" s="192">
        <v>1056846</v>
      </c>
      <c r="H1897" s="68"/>
      <c r="I1897" s="198" t="s">
        <v>5363</v>
      </c>
      <c r="J1897" s="68"/>
      <c r="K1897" s="68"/>
      <c r="L1897" s="68"/>
      <c r="M1897" s="68"/>
      <c r="N1897" s="364"/>
      <c r="O1897" s="364"/>
      <c r="P1897" s="216">
        <v>4433.75</v>
      </c>
      <c r="Q1897" s="216">
        <v>0</v>
      </c>
      <c r="R1897" s="68" t="s">
        <v>638</v>
      </c>
      <c r="S1897" s="366"/>
      <c r="T1897" s="278"/>
    </row>
    <row r="1898" spans="1:20" ht="89.25">
      <c r="A1898" s="192">
        <v>10</v>
      </c>
      <c r="B1898" s="68"/>
      <c r="C1898" s="214" t="s">
        <v>38</v>
      </c>
      <c r="D1898" s="215">
        <v>45006</v>
      </c>
      <c r="E1898" s="192" t="s">
        <v>4025</v>
      </c>
      <c r="F1898" s="192" t="s">
        <v>14</v>
      </c>
      <c r="G1898" s="192">
        <v>2210024</v>
      </c>
      <c r="H1898" s="68"/>
      <c r="I1898" s="198" t="s">
        <v>5364</v>
      </c>
      <c r="J1898" s="68"/>
      <c r="K1898" s="68"/>
      <c r="L1898" s="68"/>
      <c r="M1898" s="68"/>
      <c r="N1898" s="364"/>
      <c r="O1898" s="364"/>
      <c r="P1898" s="216">
        <v>50</v>
      </c>
      <c r="Q1898" s="216">
        <v>0</v>
      </c>
      <c r="R1898" s="68" t="s">
        <v>638</v>
      </c>
      <c r="S1898" s="366"/>
      <c r="T1898" s="278"/>
    </row>
    <row r="1899" spans="1:20" ht="63.75">
      <c r="A1899" s="192">
        <v>10</v>
      </c>
      <c r="B1899" s="68"/>
      <c r="C1899" s="214" t="s">
        <v>38</v>
      </c>
      <c r="D1899" s="215">
        <v>45006</v>
      </c>
      <c r="E1899" s="192" t="s">
        <v>4026</v>
      </c>
      <c r="F1899" s="192" t="s">
        <v>14</v>
      </c>
      <c r="G1899" s="192">
        <v>2210026</v>
      </c>
      <c r="H1899" s="68"/>
      <c r="I1899" s="198" t="s">
        <v>5365</v>
      </c>
      <c r="J1899" s="68"/>
      <c r="K1899" s="68"/>
      <c r="L1899" s="68"/>
      <c r="M1899" s="68"/>
      <c r="N1899" s="364"/>
      <c r="O1899" s="364"/>
      <c r="P1899" s="216">
        <v>50</v>
      </c>
      <c r="Q1899" s="216">
        <v>0</v>
      </c>
      <c r="R1899" s="68" t="s">
        <v>638</v>
      </c>
      <c r="S1899" s="366"/>
      <c r="T1899" s="278"/>
    </row>
    <row r="1900" spans="1:20" ht="76.5">
      <c r="A1900" s="192">
        <v>10</v>
      </c>
      <c r="B1900" s="68"/>
      <c r="C1900" s="214" t="s">
        <v>38</v>
      </c>
      <c r="D1900" s="215">
        <v>45006</v>
      </c>
      <c r="E1900" s="192" t="s">
        <v>4027</v>
      </c>
      <c r="F1900" s="192" t="s">
        <v>14</v>
      </c>
      <c r="G1900" s="192">
        <v>2210028</v>
      </c>
      <c r="H1900" s="68"/>
      <c r="I1900" s="198" t="s">
        <v>5366</v>
      </c>
      <c r="J1900" s="68"/>
      <c r="K1900" s="68"/>
      <c r="L1900" s="68"/>
      <c r="M1900" s="68"/>
      <c r="N1900" s="364"/>
      <c r="O1900" s="364"/>
      <c r="P1900" s="216">
        <v>50</v>
      </c>
      <c r="Q1900" s="216">
        <v>0</v>
      </c>
      <c r="R1900" s="68" t="s">
        <v>638</v>
      </c>
      <c r="S1900" s="366"/>
      <c r="T1900" s="278"/>
    </row>
    <row r="1901" spans="1:20" ht="76.5">
      <c r="A1901" s="192">
        <v>10</v>
      </c>
      <c r="B1901" s="68"/>
      <c r="C1901" s="214" t="s">
        <v>38</v>
      </c>
      <c r="D1901" s="215">
        <v>45006</v>
      </c>
      <c r="E1901" s="192" t="s">
        <v>4028</v>
      </c>
      <c r="F1901" s="192" t="s">
        <v>14</v>
      </c>
      <c r="G1901" s="192">
        <v>2210030</v>
      </c>
      <c r="H1901" s="68"/>
      <c r="I1901" s="198" t="s">
        <v>5367</v>
      </c>
      <c r="J1901" s="68"/>
      <c r="K1901" s="68"/>
      <c r="L1901" s="68"/>
      <c r="M1901" s="68"/>
      <c r="N1901" s="364"/>
      <c r="O1901" s="364"/>
      <c r="P1901" s="216">
        <v>50</v>
      </c>
      <c r="Q1901" s="216">
        <v>0</v>
      </c>
      <c r="R1901" s="68" t="s">
        <v>638</v>
      </c>
      <c r="S1901" s="366"/>
      <c r="T1901" s="278"/>
    </row>
    <row r="1902" spans="1:20" ht="76.5">
      <c r="A1902" s="192">
        <v>10</v>
      </c>
      <c r="B1902" s="68"/>
      <c r="C1902" s="214" t="s">
        <v>38</v>
      </c>
      <c r="D1902" s="215">
        <v>45006</v>
      </c>
      <c r="E1902" s="192" t="s">
        <v>4029</v>
      </c>
      <c r="F1902" s="192" t="s">
        <v>14</v>
      </c>
      <c r="G1902" s="192">
        <v>2210032</v>
      </c>
      <c r="H1902" s="68"/>
      <c r="I1902" s="198" t="s">
        <v>5368</v>
      </c>
      <c r="J1902" s="68"/>
      <c r="K1902" s="68"/>
      <c r="L1902" s="68"/>
      <c r="M1902" s="68"/>
      <c r="N1902" s="364"/>
      <c r="O1902" s="364"/>
      <c r="P1902" s="216">
        <v>50</v>
      </c>
      <c r="Q1902" s="216">
        <v>0</v>
      </c>
      <c r="R1902" s="68" t="s">
        <v>638</v>
      </c>
      <c r="S1902" s="366"/>
      <c r="T1902" s="278"/>
    </row>
    <row r="1903" spans="1:20" ht="76.5">
      <c r="A1903" s="192">
        <v>10</v>
      </c>
      <c r="B1903" s="68"/>
      <c r="C1903" s="214" t="s">
        <v>38</v>
      </c>
      <c r="D1903" s="215">
        <v>45006</v>
      </c>
      <c r="E1903" s="192" t="s">
        <v>4030</v>
      </c>
      <c r="F1903" s="192" t="s">
        <v>14</v>
      </c>
      <c r="G1903" s="192">
        <v>2210034</v>
      </c>
      <c r="H1903" s="68"/>
      <c r="I1903" s="198" t="s">
        <v>5369</v>
      </c>
      <c r="J1903" s="68"/>
      <c r="K1903" s="68"/>
      <c r="L1903" s="68"/>
      <c r="M1903" s="68"/>
      <c r="N1903" s="364"/>
      <c r="O1903" s="364"/>
      <c r="P1903" s="216">
        <v>50</v>
      </c>
      <c r="Q1903" s="216">
        <v>0</v>
      </c>
      <c r="R1903" s="68" t="s">
        <v>638</v>
      </c>
      <c r="S1903" s="366"/>
      <c r="T1903" s="278"/>
    </row>
    <row r="1904" spans="1:20" ht="76.5">
      <c r="A1904" s="192">
        <v>10</v>
      </c>
      <c r="B1904" s="68"/>
      <c r="C1904" s="214" t="s">
        <v>38</v>
      </c>
      <c r="D1904" s="215">
        <v>45006</v>
      </c>
      <c r="E1904" s="192" t="s">
        <v>4031</v>
      </c>
      <c r="F1904" s="192" t="s">
        <v>14</v>
      </c>
      <c r="G1904" s="192">
        <v>2210036</v>
      </c>
      <c r="H1904" s="68"/>
      <c r="I1904" s="198" t="s">
        <v>5370</v>
      </c>
      <c r="J1904" s="68"/>
      <c r="K1904" s="68"/>
      <c r="L1904" s="68"/>
      <c r="M1904" s="68"/>
      <c r="N1904" s="364"/>
      <c r="O1904" s="364"/>
      <c r="P1904" s="216">
        <v>50</v>
      </c>
      <c r="Q1904" s="216">
        <v>0</v>
      </c>
      <c r="R1904" s="68" t="s">
        <v>638</v>
      </c>
      <c r="S1904" s="366"/>
      <c r="T1904" s="278"/>
    </row>
    <row r="1905" spans="1:20" ht="76.5">
      <c r="A1905" s="192">
        <v>117</v>
      </c>
      <c r="B1905" s="68"/>
      <c r="C1905" s="214" t="s">
        <v>54</v>
      </c>
      <c r="D1905" s="215">
        <v>45006</v>
      </c>
      <c r="E1905" s="192" t="s">
        <v>4032</v>
      </c>
      <c r="F1905" s="192" t="s">
        <v>10</v>
      </c>
      <c r="G1905" s="192">
        <v>1056860</v>
      </c>
      <c r="H1905" s="68"/>
      <c r="I1905" s="198" t="s">
        <v>5371</v>
      </c>
      <c r="J1905" s="68"/>
      <c r="K1905" s="68"/>
      <c r="L1905" s="68"/>
      <c r="M1905" s="68"/>
      <c r="N1905" s="364"/>
      <c r="O1905" s="364"/>
      <c r="P1905" s="216">
        <v>50</v>
      </c>
      <c r="Q1905" s="216">
        <v>0</v>
      </c>
      <c r="R1905" s="68" t="s">
        <v>638</v>
      </c>
      <c r="S1905" s="366"/>
      <c r="T1905" s="278"/>
    </row>
    <row r="1906" spans="1:20" ht="76.5">
      <c r="A1906" s="192">
        <v>10</v>
      </c>
      <c r="B1906" s="68"/>
      <c r="C1906" s="214" t="s">
        <v>38</v>
      </c>
      <c r="D1906" s="215">
        <v>45006</v>
      </c>
      <c r="E1906" s="192" t="s">
        <v>4033</v>
      </c>
      <c r="F1906" s="192" t="s">
        <v>14</v>
      </c>
      <c r="G1906" s="192">
        <v>2210038</v>
      </c>
      <c r="H1906" s="68"/>
      <c r="I1906" s="198" t="s">
        <v>5372</v>
      </c>
      <c r="J1906" s="68"/>
      <c r="K1906" s="68"/>
      <c r="L1906" s="68"/>
      <c r="M1906" s="68"/>
      <c r="N1906" s="364"/>
      <c r="O1906" s="364"/>
      <c r="P1906" s="216">
        <v>50</v>
      </c>
      <c r="Q1906" s="216">
        <v>0</v>
      </c>
      <c r="R1906" s="68" t="s">
        <v>638</v>
      </c>
      <c r="S1906" s="366"/>
      <c r="T1906" s="278"/>
    </row>
    <row r="1907" spans="1:20" ht="51">
      <c r="A1907" s="192" t="s">
        <v>542</v>
      </c>
      <c r="B1907" s="68"/>
      <c r="C1907" s="214" t="s">
        <v>691</v>
      </c>
      <c r="D1907" s="215">
        <v>45006</v>
      </c>
      <c r="E1907" s="192" t="s">
        <v>4034</v>
      </c>
      <c r="F1907" s="192" t="s">
        <v>19</v>
      </c>
      <c r="G1907" s="192">
        <v>1056854</v>
      </c>
      <c r="H1907" s="68"/>
      <c r="I1907" s="198" t="s">
        <v>5373</v>
      </c>
      <c r="J1907" s="68"/>
      <c r="K1907" s="68"/>
      <c r="L1907" s="68"/>
      <c r="M1907" s="68"/>
      <c r="N1907" s="364"/>
      <c r="O1907" s="364"/>
      <c r="P1907" s="216">
        <v>37339203.509999998</v>
      </c>
      <c r="Q1907" s="216">
        <v>0</v>
      </c>
      <c r="R1907" s="68" t="s">
        <v>638</v>
      </c>
      <c r="S1907" s="366"/>
      <c r="T1907" s="278"/>
    </row>
    <row r="1908" spans="1:20" ht="63.75">
      <c r="A1908" s="192" t="s">
        <v>542</v>
      </c>
      <c r="B1908" s="68"/>
      <c r="C1908" s="214" t="s">
        <v>691</v>
      </c>
      <c r="D1908" s="215">
        <v>45006</v>
      </c>
      <c r="E1908" s="192" t="s">
        <v>4035</v>
      </c>
      <c r="F1908" s="192" t="s">
        <v>10</v>
      </c>
      <c r="G1908" s="192">
        <v>1056854</v>
      </c>
      <c r="H1908" s="68"/>
      <c r="I1908" s="198" t="s">
        <v>5374</v>
      </c>
      <c r="J1908" s="68"/>
      <c r="K1908" s="68"/>
      <c r="L1908" s="68"/>
      <c r="M1908" s="68"/>
      <c r="N1908" s="364"/>
      <c r="O1908" s="364"/>
      <c r="P1908" s="216">
        <v>26031.91</v>
      </c>
      <c r="Q1908" s="216">
        <v>0</v>
      </c>
      <c r="R1908" s="68" t="s">
        <v>638</v>
      </c>
      <c r="S1908" s="366"/>
      <c r="T1908" s="278"/>
    </row>
    <row r="1909" spans="1:20" ht="63.75">
      <c r="A1909" s="192">
        <v>597</v>
      </c>
      <c r="B1909" s="68"/>
      <c r="C1909" s="214" t="s">
        <v>677</v>
      </c>
      <c r="D1909" s="215">
        <v>45006</v>
      </c>
      <c r="E1909" s="192" t="s">
        <v>4036</v>
      </c>
      <c r="F1909" s="192" t="s">
        <v>6</v>
      </c>
      <c r="G1909" s="192">
        <v>2210040</v>
      </c>
      <c r="H1909" s="68"/>
      <c r="I1909" s="198" t="s">
        <v>5375</v>
      </c>
      <c r="J1909" s="68"/>
      <c r="K1909" s="68"/>
      <c r="L1909" s="68"/>
      <c r="M1909" s="68"/>
      <c r="N1909" s="364"/>
      <c r="O1909" s="364"/>
      <c r="P1909" s="216">
        <v>0</v>
      </c>
      <c r="Q1909" s="216">
        <v>345620.52</v>
      </c>
      <c r="R1909" s="68" t="s">
        <v>638</v>
      </c>
      <c r="S1909" s="366"/>
      <c r="T1909" s="278"/>
    </row>
    <row r="1910" spans="1:20" ht="63.75">
      <c r="A1910" s="192">
        <v>597</v>
      </c>
      <c r="B1910" s="68"/>
      <c r="C1910" s="214" t="s">
        <v>677</v>
      </c>
      <c r="D1910" s="215">
        <v>45006</v>
      </c>
      <c r="E1910" s="192" t="s">
        <v>4037</v>
      </c>
      <c r="F1910" s="192" t="s">
        <v>14</v>
      </c>
      <c r="G1910" s="192">
        <v>2210041</v>
      </c>
      <c r="H1910" s="68"/>
      <c r="I1910" s="198" t="s">
        <v>5376</v>
      </c>
      <c r="J1910" s="68"/>
      <c r="K1910" s="68"/>
      <c r="L1910" s="68"/>
      <c r="M1910" s="68"/>
      <c r="N1910" s="364"/>
      <c r="O1910" s="364"/>
      <c r="P1910" s="216">
        <v>50</v>
      </c>
      <c r="Q1910" s="216">
        <v>0</v>
      </c>
      <c r="R1910" s="68" t="s">
        <v>638</v>
      </c>
      <c r="S1910" s="366"/>
      <c r="T1910" s="278"/>
    </row>
    <row r="1911" spans="1:20" ht="63.75">
      <c r="A1911" s="192" t="s">
        <v>542</v>
      </c>
      <c r="B1911" s="68"/>
      <c r="C1911" s="214" t="s">
        <v>691</v>
      </c>
      <c r="D1911" s="215">
        <v>45006</v>
      </c>
      <c r="E1911" s="192" t="s">
        <v>4038</v>
      </c>
      <c r="F1911" s="192" t="s">
        <v>19</v>
      </c>
      <c r="G1911" s="192">
        <v>1056924</v>
      </c>
      <c r="H1911" s="68"/>
      <c r="I1911" s="198" t="s">
        <v>5377</v>
      </c>
      <c r="J1911" s="68"/>
      <c r="K1911" s="68"/>
      <c r="L1911" s="68"/>
      <c r="M1911" s="68"/>
      <c r="N1911" s="364"/>
      <c r="O1911" s="364"/>
      <c r="P1911" s="216">
        <v>10731176.26</v>
      </c>
      <c r="Q1911" s="216">
        <v>0</v>
      </c>
      <c r="R1911" s="68" t="s">
        <v>638</v>
      </c>
      <c r="S1911" s="366"/>
      <c r="T1911" s="278"/>
    </row>
    <row r="1912" spans="1:20" ht="63.75">
      <c r="A1912" s="192" t="s">
        <v>542</v>
      </c>
      <c r="B1912" s="68"/>
      <c r="C1912" s="214" t="s">
        <v>691</v>
      </c>
      <c r="D1912" s="215">
        <v>45006</v>
      </c>
      <c r="E1912" s="192" t="s">
        <v>4039</v>
      </c>
      <c r="F1912" s="192" t="s">
        <v>12</v>
      </c>
      <c r="G1912" s="192">
        <v>1056934</v>
      </c>
      <c r="H1912" s="68"/>
      <c r="I1912" s="198" t="s">
        <v>5378</v>
      </c>
      <c r="J1912" s="68"/>
      <c r="K1912" s="68"/>
      <c r="L1912" s="68"/>
      <c r="M1912" s="68"/>
      <c r="N1912" s="364"/>
      <c r="O1912" s="364"/>
      <c r="P1912" s="216">
        <v>69.599999999999994</v>
      </c>
      <c r="Q1912" s="216">
        <v>0</v>
      </c>
      <c r="R1912" s="68" t="s">
        <v>638</v>
      </c>
      <c r="S1912" s="366"/>
      <c r="T1912" s="278"/>
    </row>
    <row r="1913" spans="1:20" ht="63.75">
      <c r="A1913" s="192" t="s">
        <v>542</v>
      </c>
      <c r="B1913" s="68"/>
      <c r="C1913" s="214" t="s">
        <v>691</v>
      </c>
      <c r="D1913" s="215">
        <v>45006</v>
      </c>
      <c r="E1913" s="192" t="s">
        <v>4040</v>
      </c>
      <c r="F1913" s="192" t="s">
        <v>12</v>
      </c>
      <c r="G1913" s="192">
        <v>1056933</v>
      </c>
      <c r="H1913" s="68"/>
      <c r="I1913" s="198" t="s">
        <v>5379</v>
      </c>
      <c r="J1913" s="68"/>
      <c r="K1913" s="68"/>
      <c r="L1913" s="68"/>
      <c r="M1913" s="68"/>
      <c r="N1913" s="364"/>
      <c r="O1913" s="364"/>
      <c r="P1913" s="216">
        <v>69.599999999999994</v>
      </c>
      <c r="Q1913" s="216">
        <v>0</v>
      </c>
      <c r="R1913" s="68" t="s">
        <v>638</v>
      </c>
      <c r="S1913" s="366"/>
      <c r="T1913" s="278"/>
    </row>
    <row r="1914" spans="1:20" ht="63.75">
      <c r="A1914" s="192" t="s">
        <v>542</v>
      </c>
      <c r="B1914" s="68"/>
      <c r="C1914" s="214" t="s">
        <v>691</v>
      </c>
      <c r="D1914" s="215">
        <v>45006</v>
      </c>
      <c r="E1914" s="192" t="s">
        <v>4041</v>
      </c>
      <c r="F1914" s="192" t="s">
        <v>10</v>
      </c>
      <c r="G1914" s="192">
        <v>1056932</v>
      </c>
      <c r="H1914" s="68"/>
      <c r="I1914" s="198" t="s">
        <v>5380</v>
      </c>
      <c r="J1914" s="68"/>
      <c r="K1914" s="68"/>
      <c r="L1914" s="68"/>
      <c r="M1914" s="68"/>
      <c r="N1914" s="364"/>
      <c r="O1914" s="364"/>
      <c r="P1914" s="216">
        <v>9718.69</v>
      </c>
      <c r="Q1914" s="216">
        <v>0</v>
      </c>
      <c r="R1914" s="68" t="s">
        <v>638</v>
      </c>
      <c r="S1914" s="366"/>
      <c r="T1914" s="278"/>
    </row>
    <row r="1915" spans="1:20" ht="63.75">
      <c r="A1915" s="192" t="s">
        <v>542</v>
      </c>
      <c r="B1915" s="68"/>
      <c r="C1915" s="214" t="s">
        <v>691</v>
      </c>
      <c r="D1915" s="215">
        <v>45006</v>
      </c>
      <c r="E1915" s="192" t="s">
        <v>4042</v>
      </c>
      <c r="F1915" s="192" t="s">
        <v>12</v>
      </c>
      <c r="G1915" s="192">
        <v>1056931</v>
      </c>
      <c r="H1915" s="68"/>
      <c r="I1915" s="198" t="s">
        <v>5381</v>
      </c>
      <c r="J1915" s="68"/>
      <c r="K1915" s="68"/>
      <c r="L1915" s="68"/>
      <c r="M1915" s="68"/>
      <c r="N1915" s="364"/>
      <c r="O1915" s="364"/>
      <c r="P1915" s="216">
        <v>69.599999999999994</v>
      </c>
      <c r="Q1915" s="216">
        <v>0</v>
      </c>
      <c r="R1915" s="68" t="s">
        <v>638</v>
      </c>
      <c r="S1915" s="366"/>
      <c r="T1915" s="278"/>
    </row>
    <row r="1916" spans="1:20" ht="63.75">
      <c r="A1916" s="192" t="s">
        <v>542</v>
      </c>
      <c r="B1916" s="68"/>
      <c r="C1916" s="214" t="s">
        <v>691</v>
      </c>
      <c r="D1916" s="215">
        <v>45006</v>
      </c>
      <c r="E1916" s="192" t="s">
        <v>4043</v>
      </c>
      <c r="F1916" s="192" t="s">
        <v>12</v>
      </c>
      <c r="G1916" s="192">
        <v>1056930</v>
      </c>
      <c r="H1916" s="68"/>
      <c r="I1916" s="198" t="s">
        <v>5382</v>
      </c>
      <c r="J1916" s="68"/>
      <c r="K1916" s="68"/>
      <c r="L1916" s="68"/>
      <c r="M1916" s="68"/>
      <c r="N1916" s="364"/>
      <c r="O1916" s="364"/>
      <c r="P1916" s="216">
        <v>69.599999999999994</v>
      </c>
      <c r="Q1916" s="216">
        <v>0</v>
      </c>
      <c r="R1916" s="68" t="s">
        <v>638</v>
      </c>
      <c r="S1916" s="366"/>
      <c r="T1916" s="278"/>
    </row>
    <row r="1917" spans="1:20" ht="63.75">
      <c r="A1917" s="192" t="s">
        <v>542</v>
      </c>
      <c r="B1917" s="68"/>
      <c r="C1917" s="214" t="s">
        <v>691</v>
      </c>
      <c r="D1917" s="215">
        <v>45006</v>
      </c>
      <c r="E1917" s="192" t="s">
        <v>4044</v>
      </c>
      <c r="F1917" s="192" t="s">
        <v>10</v>
      </c>
      <c r="G1917" s="192">
        <v>1056929</v>
      </c>
      <c r="H1917" s="68"/>
      <c r="I1917" s="198" t="s">
        <v>5383</v>
      </c>
      <c r="J1917" s="68"/>
      <c r="K1917" s="68"/>
      <c r="L1917" s="68"/>
      <c r="M1917" s="68"/>
      <c r="N1917" s="364"/>
      <c r="O1917" s="364"/>
      <c r="P1917" s="216">
        <v>2546.08</v>
      </c>
      <c r="Q1917" s="216">
        <v>0</v>
      </c>
      <c r="R1917" s="68" t="s">
        <v>638</v>
      </c>
      <c r="S1917" s="366"/>
      <c r="T1917" s="278"/>
    </row>
    <row r="1918" spans="1:20" ht="51">
      <c r="A1918" s="192" t="s">
        <v>542</v>
      </c>
      <c r="B1918" s="68"/>
      <c r="C1918" s="214" t="s">
        <v>691</v>
      </c>
      <c r="D1918" s="215">
        <v>45006</v>
      </c>
      <c r="E1918" s="192" t="s">
        <v>4045</v>
      </c>
      <c r="F1918" s="192" t="s">
        <v>19</v>
      </c>
      <c r="G1918" s="192">
        <v>1056932</v>
      </c>
      <c r="H1918" s="68"/>
      <c r="I1918" s="198" t="s">
        <v>5384</v>
      </c>
      <c r="J1918" s="68"/>
      <c r="K1918" s="68"/>
      <c r="L1918" s="68"/>
      <c r="M1918" s="68"/>
      <c r="N1918" s="364"/>
      <c r="O1918" s="364"/>
      <c r="P1918" s="216">
        <v>13694914.16</v>
      </c>
      <c r="Q1918" s="216">
        <v>0</v>
      </c>
      <c r="R1918" s="68" t="s">
        <v>638</v>
      </c>
      <c r="S1918" s="366"/>
      <c r="T1918" s="278"/>
    </row>
    <row r="1919" spans="1:20" ht="63.75">
      <c r="A1919" s="192" t="s">
        <v>542</v>
      </c>
      <c r="B1919" s="68"/>
      <c r="C1919" s="214" t="s">
        <v>691</v>
      </c>
      <c r="D1919" s="215">
        <v>45006</v>
      </c>
      <c r="E1919" s="192" t="s">
        <v>4046</v>
      </c>
      <c r="F1919" s="192" t="s">
        <v>19</v>
      </c>
      <c r="G1919" s="192">
        <v>1056929</v>
      </c>
      <c r="H1919" s="68"/>
      <c r="I1919" s="198" t="s">
        <v>5385</v>
      </c>
      <c r="J1919" s="68"/>
      <c r="K1919" s="68"/>
      <c r="L1919" s="68"/>
      <c r="M1919" s="68"/>
      <c r="N1919" s="364"/>
      <c r="O1919" s="364"/>
      <c r="P1919" s="216">
        <v>3298950.7</v>
      </c>
      <c r="Q1919" s="216">
        <v>0</v>
      </c>
      <c r="R1919" s="68" t="s">
        <v>638</v>
      </c>
      <c r="S1919" s="366"/>
      <c r="T1919" s="278"/>
    </row>
    <row r="1920" spans="1:20" ht="63.75">
      <c r="A1920" s="192" t="s">
        <v>542</v>
      </c>
      <c r="B1920" s="68"/>
      <c r="C1920" s="214" t="s">
        <v>691</v>
      </c>
      <c r="D1920" s="215">
        <v>45006</v>
      </c>
      <c r="E1920" s="192" t="s">
        <v>4047</v>
      </c>
      <c r="F1920" s="192" t="s">
        <v>12</v>
      </c>
      <c r="G1920" s="192">
        <v>1056928</v>
      </c>
      <c r="H1920" s="68"/>
      <c r="I1920" s="198" t="s">
        <v>5386</v>
      </c>
      <c r="J1920" s="68"/>
      <c r="K1920" s="68"/>
      <c r="L1920" s="68"/>
      <c r="M1920" s="68"/>
      <c r="N1920" s="364"/>
      <c r="O1920" s="364"/>
      <c r="P1920" s="216">
        <v>69.599999999999994</v>
      </c>
      <c r="Q1920" s="216">
        <v>0</v>
      </c>
      <c r="R1920" s="68" t="s">
        <v>638</v>
      </c>
      <c r="S1920" s="366"/>
      <c r="T1920" s="278"/>
    </row>
    <row r="1921" spans="1:20" ht="63.75">
      <c r="A1921" s="192" t="s">
        <v>542</v>
      </c>
      <c r="B1921" s="68"/>
      <c r="C1921" s="214" t="s">
        <v>691</v>
      </c>
      <c r="D1921" s="215">
        <v>45006</v>
      </c>
      <c r="E1921" s="192" t="s">
        <v>4048</v>
      </c>
      <c r="F1921" s="192" t="s">
        <v>12</v>
      </c>
      <c r="G1921" s="192">
        <v>1056927</v>
      </c>
      <c r="H1921" s="68"/>
      <c r="I1921" s="198" t="s">
        <v>5387</v>
      </c>
      <c r="J1921" s="68"/>
      <c r="K1921" s="68"/>
      <c r="L1921" s="68"/>
      <c r="M1921" s="68"/>
      <c r="N1921" s="364"/>
      <c r="O1921" s="364"/>
      <c r="P1921" s="216">
        <v>69.599999999999994</v>
      </c>
      <c r="Q1921" s="216">
        <v>0</v>
      </c>
      <c r="R1921" s="68" t="s">
        <v>638</v>
      </c>
      <c r="S1921" s="366"/>
      <c r="T1921" s="278"/>
    </row>
    <row r="1922" spans="1:20" ht="63.75">
      <c r="A1922" s="192" t="s">
        <v>542</v>
      </c>
      <c r="B1922" s="68"/>
      <c r="C1922" s="214" t="s">
        <v>691</v>
      </c>
      <c r="D1922" s="215">
        <v>45006</v>
      </c>
      <c r="E1922" s="192" t="s">
        <v>4049</v>
      </c>
      <c r="F1922" s="192" t="s">
        <v>10</v>
      </c>
      <c r="G1922" s="192">
        <v>1056926</v>
      </c>
      <c r="H1922" s="68"/>
      <c r="I1922" s="198" t="s">
        <v>5388</v>
      </c>
      <c r="J1922" s="68"/>
      <c r="K1922" s="68"/>
      <c r="L1922" s="68"/>
      <c r="M1922" s="68"/>
      <c r="N1922" s="364"/>
      <c r="O1922" s="364"/>
      <c r="P1922" s="216">
        <v>14842.77</v>
      </c>
      <c r="Q1922" s="216">
        <v>0</v>
      </c>
      <c r="R1922" s="68" t="s">
        <v>638</v>
      </c>
      <c r="S1922" s="366"/>
      <c r="T1922" s="278"/>
    </row>
    <row r="1923" spans="1:20" ht="63.75">
      <c r="A1923" s="192" t="s">
        <v>542</v>
      </c>
      <c r="B1923" s="68"/>
      <c r="C1923" s="214" t="s">
        <v>691</v>
      </c>
      <c r="D1923" s="215">
        <v>45006</v>
      </c>
      <c r="E1923" s="192" t="s">
        <v>4050</v>
      </c>
      <c r="F1923" s="192" t="s">
        <v>19</v>
      </c>
      <c r="G1923" s="192">
        <v>1056926</v>
      </c>
      <c r="H1923" s="68"/>
      <c r="I1923" s="198" t="s">
        <v>5389</v>
      </c>
      <c r="J1923" s="68"/>
      <c r="K1923" s="68"/>
      <c r="L1923" s="68"/>
      <c r="M1923" s="68"/>
      <c r="N1923" s="364"/>
      <c r="O1923" s="364"/>
      <c r="P1923" s="216">
        <v>21121757.41</v>
      </c>
      <c r="Q1923" s="216">
        <v>0</v>
      </c>
      <c r="R1923" s="68" t="s">
        <v>638</v>
      </c>
      <c r="S1923" s="366"/>
      <c r="T1923" s="278"/>
    </row>
    <row r="1924" spans="1:20" ht="63.75">
      <c r="A1924" s="192" t="s">
        <v>542</v>
      </c>
      <c r="B1924" s="68"/>
      <c r="C1924" s="214" t="s">
        <v>691</v>
      </c>
      <c r="D1924" s="215">
        <v>45006</v>
      </c>
      <c r="E1924" s="192" t="s">
        <v>4051</v>
      </c>
      <c r="F1924" s="192" t="s">
        <v>10</v>
      </c>
      <c r="G1924" s="192">
        <v>1056925</v>
      </c>
      <c r="H1924" s="68"/>
      <c r="I1924" s="198" t="s">
        <v>5390</v>
      </c>
      <c r="J1924" s="68"/>
      <c r="K1924" s="68"/>
      <c r="L1924" s="68"/>
      <c r="M1924" s="68"/>
      <c r="N1924" s="364"/>
      <c r="O1924" s="364"/>
      <c r="P1924" s="216">
        <v>19677.349999999999</v>
      </c>
      <c r="Q1924" s="216">
        <v>0</v>
      </c>
      <c r="R1924" s="68" t="s">
        <v>638</v>
      </c>
      <c r="S1924" s="366"/>
      <c r="T1924" s="278"/>
    </row>
    <row r="1925" spans="1:20" ht="51">
      <c r="A1925" s="192" t="s">
        <v>542</v>
      </c>
      <c r="B1925" s="68"/>
      <c r="C1925" s="214" t="s">
        <v>691</v>
      </c>
      <c r="D1925" s="215">
        <v>45006</v>
      </c>
      <c r="E1925" s="192" t="s">
        <v>4052</v>
      </c>
      <c r="F1925" s="192" t="s">
        <v>19</v>
      </c>
      <c r="G1925" s="192">
        <v>1056925</v>
      </c>
      <c r="H1925" s="68"/>
      <c r="I1925" s="198" t="s">
        <v>5391</v>
      </c>
      <c r="J1925" s="68"/>
      <c r="K1925" s="68"/>
      <c r="L1925" s="68"/>
      <c r="M1925" s="68"/>
      <c r="N1925" s="364"/>
      <c r="O1925" s="364"/>
      <c r="P1925" s="216">
        <v>28128945.440000001</v>
      </c>
      <c r="Q1925" s="216">
        <v>0</v>
      </c>
      <c r="R1925" s="68" t="s">
        <v>638</v>
      </c>
      <c r="S1925" s="366"/>
      <c r="T1925" s="278"/>
    </row>
    <row r="1926" spans="1:20" ht="63.75">
      <c r="A1926" s="192" t="s">
        <v>542</v>
      </c>
      <c r="B1926" s="68"/>
      <c r="C1926" s="214" t="s">
        <v>691</v>
      </c>
      <c r="D1926" s="215">
        <v>45006</v>
      </c>
      <c r="E1926" s="192" t="s">
        <v>4053</v>
      </c>
      <c r="F1926" s="192" t="s">
        <v>10</v>
      </c>
      <c r="G1926" s="192">
        <v>1056924</v>
      </c>
      <c r="H1926" s="68"/>
      <c r="I1926" s="198" t="s">
        <v>5392</v>
      </c>
      <c r="J1926" s="68"/>
      <c r="K1926" s="68"/>
      <c r="L1926" s="68"/>
      <c r="M1926" s="68"/>
      <c r="N1926" s="364"/>
      <c r="O1926" s="364"/>
      <c r="P1926" s="216">
        <v>7673.86</v>
      </c>
      <c r="Q1926" s="216">
        <v>0</v>
      </c>
      <c r="R1926" s="68" t="s">
        <v>638</v>
      </c>
      <c r="S1926" s="366"/>
      <c r="T1926" s="278"/>
    </row>
    <row r="1927" spans="1:20" ht="63.75">
      <c r="A1927" s="192">
        <v>597</v>
      </c>
      <c r="B1927" s="68"/>
      <c r="C1927" s="214" t="s">
        <v>677</v>
      </c>
      <c r="D1927" s="215">
        <v>45007</v>
      </c>
      <c r="E1927" s="192" t="s">
        <v>4054</v>
      </c>
      <c r="F1927" s="192" t="s">
        <v>6</v>
      </c>
      <c r="G1927" s="192">
        <v>2211533</v>
      </c>
      <c r="H1927" s="68"/>
      <c r="I1927" s="198" t="s">
        <v>5393</v>
      </c>
      <c r="J1927" s="68"/>
      <c r="K1927" s="68"/>
      <c r="L1927" s="68"/>
      <c r="M1927" s="68"/>
      <c r="N1927" s="364"/>
      <c r="O1927" s="364"/>
      <c r="P1927" s="216">
        <v>0</v>
      </c>
      <c r="Q1927" s="216">
        <v>541940</v>
      </c>
      <c r="R1927" s="68" t="s">
        <v>638</v>
      </c>
      <c r="S1927" s="366"/>
      <c r="T1927" s="278"/>
    </row>
    <row r="1928" spans="1:20" ht="63.75">
      <c r="A1928" s="192">
        <v>597</v>
      </c>
      <c r="B1928" s="68"/>
      <c r="C1928" s="214" t="s">
        <v>677</v>
      </c>
      <c r="D1928" s="215">
        <v>45007</v>
      </c>
      <c r="E1928" s="192" t="s">
        <v>4055</v>
      </c>
      <c r="F1928" s="192" t="s">
        <v>14</v>
      </c>
      <c r="G1928" s="192">
        <v>2211534</v>
      </c>
      <c r="H1928" s="68"/>
      <c r="I1928" s="198" t="s">
        <v>5394</v>
      </c>
      <c r="J1928" s="68"/>
      <c r="K1928" s="68"/>
      <c r="L1928" s="68"/>
      <c r="M1928" s="68"/>
      <c r="N1928" s="364"/>
      <c r="O1928" s="364"/>
      <c r="P1928" s="216">
        <v>50</v>
      </c>
      <c r="Q1928" s="216">
        <v>0</v>
      </c>
      <c r="R1928" s="68" t="s">
        <v>638</v>
      </c>
      <c r="S1928" s="366"/>
      <c r="T1928" s="278"/>
    </row>
    <row r="1929" spans="1:20" ht="76.5">
      <c r="A1929" s="192">
        <v>597</v>
      </c>
      <c r="B1929" s="68"/>
      <c r="C1929" s="214" t="s">
        <v>677</v>
      </c>
      <c r="D1929" s="215">
        <v>45007</v>
      </c>
      <c r="E1929" s="192" t="s">
        <v>4056</v>
      </c>
      <c r="F1929" s="192" t="s">
        <v>6</v>
      </c>
      <c r="G1929" s="192">
        <v>2211538</v>
      </c>
      <c r="H1929" s="68"/>
      <c r="I1929" s="198" t="s">
        <v>5395</v>
      </c>
      <c r="J1929" s="68"/>
      <c r="K1929" s="68"/>
      <c r="L1929" s="68"/>
      <c r="M1929" s="68"/>
      <c r="N1929" s="364"/>
      <c r="O1929" s="364"/>
      <c r="P1929" s="216">
        <v>0</v>
      </c>
      <c r="Q1929" s="216">
        <v>585295.19999999995</v>
      </c>
      <c r="R1929" s="68" t="s">
        <v>638</v>
      </c>
      <c r="S1929" s="366"/>
      <c r="T1929" s="278"/>
    </row>
    <row r="1930" spans="1:20" ht="76.5">
      <c r="A1930" s="192">
        <v>597</v>
      </c>
      <c r="B1930" s="68"/>
      <c r="C1930" s="214" t="s">
        <v>677</v>
      </c>
      <c r="D1930" s="215">
        <v>45007</v>
      </c>
      <c r="E1930" s="192" t="s">
        <v>4057</v>
      </c>
      <c r="F1930" s="192" t="s">
        <v>14</v>
      </c>
      <c r="G1930" s="192">
        <v>2211539</v>
      </c>
      <c r="H1930" s="68"/>
      <c r="I1930" s="198" t="s">
        <v>5396</v>
      </c>
      <c r="J1930" s="68"/>
      <c r="K1930" s="68"/>
      <c r="L1930" s="68"/>
      <c r="M1930" s="68"/>
      <c r="N1930" s="364"/>
      <c r="O1930" s="364"/>
      <c r="P1930" s="216">
        <v>50</v>
      </c>
      <c r="Q1930" s="216">
        <v>0</v>
      </c>
      <c r="R1930" s="68" t="s">
        <v>638</v>
      </c>
      <c r="S1930" s="366"/>
      <c r="T1930" s="278"/>
    </row>
    <row r="1931" spans="1:20" ht="51">
      <c r="A1931" s="192" t="s">
        <v>542</v>
      </c>
      <c r="B1931" s="68"/>
      <c r="C1931" s="214" t="s">
        <v>691</v>
      </c>
      <c r="D1931" s="215">
        <v>45007</v>
      </c>
      <c r="E1931" s="192" t="s">
        <v>4058</v>
      </c>
      <c r="F1931" s="192" t="s">
        <v>19</v>
      </c>
      <c r="G1931" s="192">
        <v>1056978</v>
      </c>
      <c r="H1931" s="68"/>
      <c r="I1931" s="198" t="s">
        <v>5397</v>
      </c>
      <c r="J1931" s="68"/>
      <c r="K1931" s="68"/>
      <c r="L1931" s="68"/>
      <c r="M1931" s="68"/>
      <c r="N1931" s="364"/>
      <c r="O1931" s="364"/>
      <c r="P1931" s="216">
        <v>210535.27</v>
      </c>
      <c r="Q1931" s="216">
        <v>0</v>
      </c>
      <c r="R1931" s="68" t="s">
        <v>638</v>
      </c>
      <c r="S1931" s="366"/>
      <c r="T1931" s="278"/>
    </row>
    <row r="1932" spans="1:20" ht="51">
      <c r="A1932" s="192" t="s">
        <v>542</v>
      </c>
      <c r="B1932" s="68"/>
      <c r="C1932" s="214" t="s">
        <v>691</v>
      </c>
      <c r="D1932" s="215">
        <v>45007</v>
      </c>
      <c r="E1932" s="192" t="s">
        <v>4059</v>
      </c>
      <c r="F1932" s="192" t="s">
        <v>10</v>
      </c>
      <c r="G1932" s="192">
        <v>1056978</v>
      </c>
      <c r="H1932" s="68"/>
      <c r="I1932" s="198" t="s">
        <v>5398</v>
      </c>
      <c r="J1932" s="68"/>
      <c r="K1932" s="68"/>
      <c r="L1932" s="68"/>
      <c r="M1932" s="68"/>
      <c r="N1932" s="364"/>
      <c r="O1932" s="364"/>
      <c r="P1932" s="216">
        <v>415.23</v>
      </c>
      <c r="Q1932" s="216">
        <v>0</v>
      </c>
      <c r="R1932" s="68" t="s">
        <v>638</v>
      </c>
      <c r="S1932" s="366"/>
      <c r="T1932" s="278"/>
    </row>
    <row r="1933" spans="1:20" ht="51">
      <c r="A1933" s="192" t="s">
        <v>542</v>
      </c>
      <c r="B1933" s="68"/>
      <c r="C1933" s="214" t="s">
        <v>691</v>
      </c>
      <c r="D1933" s="215">
        <v>45007</v>
      </c>
      <c r="E1933" s="192" t="s">
        <v>4060</v>
      </c>
      <c r="F1933" s="192" t="s">
        <v>19</v>
      </c>
      <c r="G1933" s="192">
        <v>1056979</v>
      </c>
      <c r="H1933" s="68"/>
      <c r="I1933" s="198" t="s">
        <v>5399</v>
      </c>
      <c r="J1933" s="68"/>
      <c r="K1933" s="68"/>
      <c r="L1933" s="68"/>
      <c r="M1933" s="68"/>
      <c r="N1933" s="364"/>
      <c r="O1933" s="364"/>
      <c r="P1933" s="216">
        <v>24516407.350000001</v>
      </c>
      <c r="Q1933" s="216">
        <v>0</v>
      </c>
      <c r="R1933" s="68" t="s">
        <v>638</v>
      </c>
      <c r="S1933" s="366"/>
      <c r="T1933" s="278"/>
    </row>
    <row r="1934" spans="1:20" ht="63.75">
      <c r="A1934" s="192" t="s">
        <v>542</v>
      </c>
      <c r="B1934" s="68"/>
      <c r="C1934" s="214" t="s">
        <v>691</v>
      </c>
      <c r="D1934" s="215">
        <v>45007</v>
      </c>
      <c r="E1934" s="192" t="s">
        <v>4061</v>
      </c>
      <c r="F1934" s="192" t="s">
        <v>10</v>
      </c>
      <c r="G1934" s="192">
        <v>1056979</v>
      </c>
      <c r="H1934" s="68"/>
      <c r="I1934" s="198" t="s">
        <v>5400</v>
      </c>
      <c r="J1934" s="68"/>
      <c r="K1934" s="68"/>
      <c r="L1934" s="68"/>
      <c r="M1934" s="68"/>
      <c r="N1934" s="364"/>
      <c r="O1934" s="364"/>
      <c r="P1934" s="216">
        <v>17184.91</v>
      </c>
      <c r="Q1934" s="216">
        <v>0</v>
      </c>
      <c r="R1934" s="68" t="s">
        <v>638</v>
      </c>
      <c r="S1934" s="366"/>
      <c r="T1934" s="278"/>
    </row>
    <row r="1935" spans="1:20" ht="63.75">
      <c r="A1935" s="192">
        <v>513</v>
      </c>
      <c r="B1935" s="68"/>
      <c r="C1935" s="214" t="s">
        <v>160</v>
      </c>
      <c r="D1935" s="215">
        <v>45007</v>
      </c>
      <c r="E1935" s="192" t="s">
        <v>4062</v>
      </c>
      <c r="F1935" s="192" t="s">
        <v>10</v>
      </c>
      <c r="G1935" s="192">
        <v>1056958</v>
      </c>
      <c r="H1935" s="68"/>
      <c r="I1935" s="198" t="s">
        <v>5401</v>
      </c>
      <c r="J1935" s="68"/>
      <c r="K1935" s="68"/>
      <c r="L1935" s="68"/>
      <c r="M1935" s="68"/>
      <c r="N1935" s="364"/>
      <c r="O1935" s="364"/>
      <c r="P1935" s="216">
        <v>50</v>
      </c>
      <c r="Q1935" s="216">
        <v>0</v>
      </c>
      <c r="R1935" s="68" t="s">
        <v>638</v>
      </c>
      <c r="S1935" s="366"/>
      <c r="T1935" s="278"/>
    </row>
    <row r="1936" spans="1:20" ht="76.5">
      <c r="A1936" s="192">
        <v>513</v>
      </c>
      <c r="B1936" s="68"/>
      <c r="C1936" s="214" t="s">
        <v>160</v>
      </c>
      <c r="D1936" s="215">
        <v>45007</v>
      </c>
      <c r="E1936" s="192" t="s">
        <v>4063</v>
      </c>
      <c r="F1936" s="192" t="s">
        <v>10</v>
      </c>
      <c r="G1936" s="192">
        <v>1056967</v>
      </c>
      <c r="H1936" s="68"/>
      <c r="I1936" s="198" t="s">
        <v>5402</v>
      </c>
      <c r="J1936" s="68"/>
      <c r="K1936" s="68"/>
      <c r="L1936" s="68"/>
      <c r="M1936" s="68"/>
      <c r="N1936" s="364"/>
      <c r="O1936" s="364"/>
      <c r="P1936" s="216">
        <v>50</v>
      </c>
      <c r="Q1936" s="216">
        <v>0</v>
      </c>
      <c r="R1936" s="68" t="s">
        <v>638</v>
      </c>
      <c r="S1936" s="366"/>
      <c r="T1936" s="278"/>
    </row>
    <row r="1937" spans="1:20" ht="51">
      <c r="A1937" s="192" t="s">
        <v>542</v>
      </c>
      <c r="B1937" s="68"/>
      <c r="C1937" s="214" t="s">
        <v>691</v>
      </c>
      <c r="D1937" s="215">
        <v>45008</v>
      </c>
      <c r="E1937" s="192" t="s">
        <v>4064</v>
      </c>
      <c r="F1937" s="192" t="s">
        <v>19</v>
      </c>
      <c r="G1937" s="192">
        <v>1056999</v>
      </c>
      <c r="H1937" s="68"/>
      <c r="I1937" s="198" t="s">
        <v>5403</v>
      </c>
      <c r="J1937" s="68"/>
      <c r="K1937" s="68"/>
      <c r="L1937" s="68"/>
      <c r="M1937" s="68"/>
      <c r="N1937" s="364"/>
      <c r="O1937" s="364"/>
      <c r="P1937" s="216">
        <v>10440780.98</v>
      </c>
      <c r="Q1937" s="216">
        <v>0</v>
      </c>
      <c r="R1937" s="68" t="s">
        <v>638</v>
      </c>
      <c r="S1937" s="366"/>
      <c r="T1937" s="278"/>
    </row>
    <row r="1938" spans="1:20" ht="63.75">
      <c r="A1938" s="192" t="s">
        <v>542</v>
      </c>
      <c r="B1938" s="68"/>
      <c r="C1938" s="214" t="s">
        <v>691</v>
      </c>
      <c r="D1938" s="215">
        <v>45008</v>
      </c>
      <c r="E1938" s="192" t="s">
        <v>4065</v>
      </c>
      <c r="F1938" s="192" t="s">
        <v>10</v>
      </c>
      <c r="G1938" s="192">
        <v>1056999</v>
      </c>
      <c r="H1938" s="68"/>
      <c r="I1938" s="198" t="s">
        <v>5404</v>
      </c>
      <c r="J1938" s="68"/>
      <c r="K1938" s="68"/>
      <c r="L1938" s="68"/>
      <c r="M1938" s="68"/>
      <c r="N1938" s="364"/>
      <c r="O1938" s="364"/>
      <c r="P1938" s="216">
        <v>7473.55</v>
      </c>
      <c r="Q1938" s="216">
        <v>0</v>
      </c>
      <c r="R1938" s="68" t="s">
        <v>638</v>
      </c>
      <c r="S1938" s="366"/>
      <c r="T1938" s="278"/>
    </row>
    <row r="1939" spans="1:20" ht="51">
      <c r="A1939" s="192" t="s">
        <v>542</v>
      </c>
      <c r="B1939" s="68"/>
      <c r="C1939" s="214" t="s">
        <v>691</v>
      </c>
      <c r="D1939" s="215">
        <v>45008</v>
      </c>
      <c r="E1939" s="192" t="s">
        <v>4068</v>
      </c>
      <c r="F1939" s="192" t="s">
        <v>10</v>
      </c>
      <c r="G1939" s="192">
        <v>1057027</v>
      </c>
      <c r="H1939" s="68"/>
      <c r="I1939" s="198" t="s">
        <v>5407</v>
      </c>
      <c r="J1939" s="68"/>
      <c r="K1939" s="68"/>
      <c r="L1939" s="68"/>
      <c r="M1939" s="68"/>
      <c r="N1939" s="364"/>
      <c r="O1939" s="364"/>
      <c r="P1939" s="216">
        <v>359.25</v>
      </c>
      <c r="Q1939" s="216">
        <v>0</v>
      </c>
      <c r="R1939" s="68" t="s">
        <v>638</v>
      </c>
      <c r="S1939" s="366"/>
      <c r="T1939" s="278"/>
    </row>
    <row r="1940" spans="1:20" ht="51">
      <c r="A1940" s="192" t="s">
        <v>542</v>
      </c>
      <c r="B1940" s="68"/>
      <c r="C1940" s="214" t="s">
        <v>691</v>
      </c>
      <c r="D1940" s="215">
        <v>45008</v>
      </c>
      <c r="E1940" s="192" t="s">
        <v>4069</v>
      </c>
      <c r="F1940" s="192" t="s">
        <v>19</v>
      </c>
      <c r="G1940" s="192">
        <v>1057027</v>
      </c>
      <c r="H1940" s="68"/>
      <c r="I1940" s="198" t="s">
        <v>5408</v>
      </c>
      <c r="J1940" s="68"/>
      <c r="K1940" s="68"/>
      <c r="L1940" s="68"/>
      <c r="M1940" s="68"/>
      <c r="N1940" s="364"/>
      <c r="O1940" s="364"/>
      <c r="P1940" s="216">
        <v>129352.02</v>
      </c>
      <c r="Q1940" s="216">
        <v>0</v>
      </c>
      <c r="R1940" s="68" t="s">
        <v>638</v>
      </c>
      <c r="S1940" s="366"/>
      <c r="T1940" s="278"/>
    </row>
    <row r="1941" spans="1:20" ht="63.75">
      <c r="A1941" s="192">
        <v>340</v>
      </c>
      <c r="B1941" s="68"/>
      <c r="C1941" s="214" t="s">
        <v>136</v>
      </c>
      <c r="D1941" s="215">
        <v>45008</v>
      </c>
      <c r="E1941" s="192" t="s">
        <v>4070</v>
      </c>
      <c r="F1941" s="192" t="s">
        <v>6</v>
      </c>
      <c r="G1941" s="192">
        <v>2213079</v>
      </c>
      <c r="H1941" s="68"/>
      <c r="I1941" s="198" t="s">
        <v>5409</v>
      </c>
      <c r="J1941" s="68"/>
      <c r="K1941" s="68"/>
      <c r="L1941" s="68"/>
      <c r="M1941" s="68"/>
      <c r="N1941" s="364"/>
      <c r="O1941" s="364"/>
      <c r="P1941" s="216">
        <v>0</v>
      </c>
      <c r="Q1941" s="216">
        <v>25210.5</v>
      </c>
      <c r="R1941" s="68" t="s">
        <v>638</v>
      </c>
      <c r="S1941" s="366"/>
      <c r="T1941" s="278"/>
    </row>
    <row r="1942" spans="1:20" ht="63.75">
      <c r="A1942" s="192">
        <v>340</v>
      </c>
      <c r="B1942" s="68"/>
      <c r="C1942" s="214" t="s">
        <v>136</v>
      </c>
      <c r="D1942" s="215">
        <v>45008</v>
      </c>
      <c r="E1942" s="192" t="s">
        <v>4071</v>
      </c>
      <c r="F1942" s="192" t="s">
        <v>14</v>
      </c>
      <c r="G1942" s="192">
        <v>2213080</v>
      </c>
      <c r="H1942" s="68"/>
      <c r="I1942" s="198" t="s">
        <v>5410</v>
      </c>
      <c r="J1942" s="68"/>
      <c r="K1942" s="68"/>
      <c r="L1942" s="68"/>
      <c r="M1942" s="68"/>
      <c r="N1942" s="364"/>
      <c r="O1942" s="364"/>
      <c r="P1942" s="216">
        <v>50</v>
      </c>
      <c r="Q1942" s="216">
        <v>0</v>
      </c>
      <c r="R1942" s="68" t="s">
        <v>638</v>
      </c>
      <c r="S1942" s="366"/>
      <c r="T1942" s="278"/>
    </row>
    <row r="1943" spans="1:20" ht="76.5">
      <c r="A1943" s="192">
        <v>340</v>
      </c>
      <c r="B1943" s="68"/>
      <c r="C1943" s="214" t="s">
        <v>136</v>
      </c>
      <c r="D1943" s="215">
        <v>45008</v>
      </c>
      <c r="E1943" s="192" t="s">
        <v>4072</v>
      </c>
      <c r="F1943" s="192" t="s">
        <v>6</v>
      </c>
      <c r="G1943" s="192">
        <v>2213081</v>
      </c>
      <c r="H1943" s="68"/>
      <c r="I1943" s="198" t="s">
        <v>5411</v>
      </c>
      <c r="J1943" s="68"/>
      <c r="K1943" s="68"/>
      <c r="L1943" s="68"/>
      <c r="M1943" s="68"/>
      <c r="N1943" s="364"/>
      <c r="O1943" s="364"/>
      <c r="P1943" s="216">
        <v>0</v>
      </c>
      <c r="Q1943" s="216">
        <v>112147.28</v>
      </c>
      <c r="R1943" s="68" t="s">
        <v>638</v>
      </c>
      <c r="S1943" s="366"/>
      <c r="T1943" s="278"/>
    </row>
    <row r="1944" spans="1:20" ht="102">
      <c r="A1944" s="192">
        <v>373</v>
      </c>
      <c r="B1944" s="68"/>
      <c r="C1944" s="214" t="s">
        <v>607</v>
      </c>
      <c r="D1944" s="215">
        <v>45008</v>
      </c>
      <c r="E1944" s="192" t="s">
        <v>4073</v>
      </c>
      <c r="F1944" s="192" t="s">
        <v>639</v>
      </c>
      <c r="G1944" s="192">
        <v>5364092</v>
      </c>
      <c r="H1944" s="68"/>
      <c r="I1944" s="198" t="s">
        <v>5412</v>
      </c>
      <c r="J1944" s="68"/>
      <c r="K1944" s="68"/>
      <c r="L1944" s="68"/>
      <c r="M1944" s="68"/>
      <c r="N1944" s="364"/>
      <c r="O1944" s="364"/>
      <c r="P1944" s="216">
        <v>0</v>
      </c>
      <c r="Q1944" s="216">
        <v>5582120.5599999996</v>
      </c>
      <c r="R1944" s="68" t="s">
        <v>638</v>
      </c>
      <c r="S1944" s="366"/>
      <c r="T1944" s="278"/>
    </row>
    <row r="1945" spans="1:20" ht="76.5">
      <c r="A1945" s="192">
        <v>373</v>
      </c>
      <c r="B1945" s="68"/>
      <c r="C1945" s="214" t="s">
        <v>607</v>
      </c>
      <c r="D1945" s="215">
        <v>45008</v>
      </c>
      <c r="E1945" s="192" t="s">
        <v>4074</v>
      </c>
      <c r="F1945" s="192" t="s">
        <v>639</v>
      </c>
      <c r="G1945" s="192">
        <v>5364068</v>
      </c>
      <c r="H1945" s="68"/>
      <c r="I1945" s="198" t="s">
        <v>5413</v>
      </c>
      <c r="J1945" s="68"/>
      <c r="K1945" s="68"/>
      <c r="L1945" s="68"/>
      <c r="M1945" s="68"/>
      <c r="N1945" s="364"/>
      <c r="O1945" s="364"/>
      <c r="P1945" s="216">
        <v>0</v>
      </c>
      <c r="Q1945" s="216">
        <v>2399582.09</v>
      </c>
      <c r="R1945" s="68" t="s">
        <v>638</v>
      </c>
      <c r="S1945" s="366"/>
      <c r="T1945" s="278"/>
    </row>
    <row r="1946" spans="1:20" ht="89.25">
      <c r="A1946" s="192">
        <v>373</v>
      </c>
      <c r="B1946" s="68"/>
      <c r="C1946" s="214" t="s">
        <v>607</v>
      </c>
      <c r="D1946" s="215">
        <v>45008</v>
      </c>
      <c r="E1946" s="192" t="s">
        <v>4075</v>
      </c>
      <c r="F1946" s="192" t="s">
        <v>639</v>
      </c>
      <c r="G1946" s="192">
        <v>5365044</v>
      </c>
      <c r="H1946" s="68"/>
      <c r="I1946" s="198" t="s">
        <v>5414</v>
      </c>
      <c r="J1946" s="68"/>
      <c r="K1946" s="68"/>
      <c r="L1946" s="68"/>
      <c r="M1946" s="68"/>
      <c r="N1946" s="364"/>
      <c r="O1946" s="364"/>
      <c r="P1946" s="216">
        <v>0</v>
      </c>
      <c r="Q1946" s="216">
        <v>10511297.380000001</v>
      </c>
      <c r="R1946" s="68" t="s">
        <v>638</v>
      </c>
      <c r="S1946" s="366"/>
      <c r="T1946" s="278"/>
    </row>
    <row r="1947" spans="1:20" ht="51">
      <c r="A1947" s="192">
        <v>373</v>
      </c>
      <c r="B1947" s="68"/>
      <c r="C1947" s="214" t="s">
        <v>607</v>
      </c>
      <c r="D1947" s="215">
        <v>45008</v>
      </c>
      <c r="E1947" s="192" t="s">
        <v>4076</v>
      </c>
      <c r="F1947" s="192" t="s">
        <v>639</v>
      </c>
      <c r="G1947" s="192">
        <v>5365063</v>
      </c>
      <c r="H1947" s="68"/>
      <c r="I1947" s="198" t="s">
        <v>5415</v>
      </c>
      <c r="J1947" s="68"/>
      <c r="K1947" s="68"/>
      <c r="L1947" s="68"/>
      <c r="M1947" s="68"/>
      <c r="N1947" s="364"/>
      <c r="O1947" s="364"/>
      <c r="P1947" s="216">
        <v>0</v>
      </c>
      <c r="Q1947" s="216">
        <v>3566877.92</v>
      </c>
      <c r="R1947" s="68" t="s">
        <v>638</v>
      </c>
      <c r="S1947" s="366"/>
      <c r="T1947" s="278"/>
    </row>
    <row r="1948" spans="1:20" ht="51">
      <c r="A1948" s="192">
        <v>373</v>
      </c>
      <c r="B1948" s="68"/>
      <c r="C1948" s="214" t="s">
        <v>607</v>
      </c>
      <c r="D1948" s="215">
        <v>45008</v>
      </c>
      <c r="E1948" s="192" t="s">
        <v>4077</v>
      </c>
      <c r="F1948" s="192" t="s">
        <v>639</v>
      </c>
      <c r="G1948" s="192">
        <v>5365090</v>
      </c>
      <c r="H1948" s="68"/>
      <c r="I1948" s="198" t="s">
        <v>5416</v>
      </c>
      <c r="J1948" s="68"/>
      <c r="K1948" s="68"/>
      <c r="L1948" s="68"/>
      <c r="M1948" s="68"/>
      <c r="N1948" s="364"/>
      <c r="O1948" s="364"/>
      <c r="P1948" s="216">
        <v>0</v>
      </c>
      <c r="Q1948" s="216">
        <v>1070063.3700000001</v>
      </c>
      <c r="R1948" s="68" t="s">
        <v>638</v>
      </c>
      <c r="S1948" s="366"/>
      <c r="T1948" s="278"/>
    </row>
    <row r="1949" spans="1:20" ht="76.5">
      <c r="A1949" s="192" t="s">
        <v>544</v>
      </c>
      <c r="B1949" s="68"/>
      <c r="C1949" s="214" t="s">
        <v>683</v>
      </c>
      <c r="D1949" s="215">
        <v>45008</v>
      </c>
      <c r="E1949" s="192" t="s">
        <v>4078</v>
      </c>
      <c r="F1949" s="192" t="s">
        <v>6</v>
      </c>
      <c r="G1949" s="192">
        <v>1784051</v>
      </c>
      <c r="H1949" s="68"/>
      <c r="I1949" s="198" t="s">
        <v>5417</v>
      </c>
      <c r="J1949" s="68"/>
      <c r="K1949" s="68"/>
      <c r="L1949" s="68"/>
      <c r="M1949" s="68"/>
      <c r="N1949" s="364"/>
      <c r="O1949" s="364"/>
      <c r="P1949" s="216">
        <v>0</v>
      </c>
      <c r="Q1949" s="216">
        <v>2962</v>
      </c>
      <c r="R1949" s="68" t="s">
        <v>638</v>
      </c>
      <c r="S1949" s="366"/>
      <c r="T1949" s="278"/>
    </row>
    <row r="1950" spans="1:20" ht="89.25">
      <c r="A1950" s="192">
        <v>86</v>
      </c>
      <c r="B1950" s="68"/>
      <c r="C1950" s="214" t="s">
        <v>50</v>
      </c>
      <c r="D1950" s="215">
        <v>45008</v>
      </c>
      <c r="E1950" s="192" t="s">
        <v>4079</v>
      </c>
      <c r="F1950" s="192" t="s">
        <v>6</v>
      </c>
      <c r="G1950" s="192">
        <v>1784052</v>
      </c>
      <c r="H1950" s="68"/>
      <c r="I1950" s="198" t="s">
        <v>5418</v>
      </c>
      <c r="J1950" s="68"/>
      <c r="K1950" s="68"/>
      <c r="L1950" s="68"/>
      <c r="M1950" s="68"/>
      <c r="N1950" s="364"/>
      <c r="O1950" s="364"/>
      <c r="P1950" s="216">
        <v>0</v>
      </c>
      <c r="Q1950" s="216">
        <v>812.25</v>
      </c>
      <c r="R1950" s="68" t="s">
        <v>638</v>
      </c>
      <c r="S1950" s="366"/>
      <c r="T1950" s="278"/>
    </row>
    <row r="1951" spans="1:20" ht="76.5">
      <c r="A1951" s="192" t="s">
        <v>544</v>
      </c>
      <c r="B1951" s="68"/>
      <c r="C1951" s="214" t="s">
        <v>683</v>
      </c>
      <c r="D1951" s="215">
        <v>45008</v>
      </c>
      <c r="E1951" s="192" t="s">
        <v>4080</v>
      </c>
      <c r="F1951" s="192" t="s">
        <v>6</v>
      </c>
      <c r="G1951" s="192">
        <v>1784053</v>
      </c>
      <c r="H1951" s="68"/>
      <c r="I1951" s="198" t="s">
        <v>5419</v>
      </c>
      <c r="J1951" s="68"/>
      <c r="K1951" s="68"/>
      <c r="L1951" s="68"/>
      <c r="M1951" s="68"/>
      <c r="N1951" s="364"/>
      <c r="O1951" s="364"/>
      <c r="P1951" s="216">
        <v>0</v>
      </c>
      <c r="Q1951" s="216">
        <v>39845</v>
      </c>
      <c r="R1951" s="68" t="s">
        <v>638</v>
      </c>
      <c r="S1951" s="366"/>
      <c r="T1951" s="278"/>
    </row>
    <row r="1952" spans="1:20" ht="76.5">
      <c r="A1952" s="192">
        <v>513</v>
      </c>
      <c r="B1952" s="68"/>
      <c r="C1952" s="214" t="s">
        <v>160</v>
      </c>
      <c r="D1952" s="215">
        <v>45008</v>
      </c>
      <c r="E1952" s="192" t="s">
        <v>4081</v>
      </c>
      <c r="F1952" s="192" t="s">
        <v>10</v>
      </c>
      <c r="G1952" s="192">
        <v>1057047</v>
      </c>
      <c r="H1952" s="68"/>
      <c r="I1952" s="198" t="s">
        <v>5420</v>
      </c>
      <c r="J1952" s="68"/>
      <c r="K1952" s="68"/>
      <c r="L1952" s="68"/>
      <c r="M1952" s="68"/>
      <c r="N1952" s="364"/>
      <c r="O1952" s="364"/>
      <c r="P1952" s="216">
        <v>50</v>
      </c>
      <c r="Q1952" s="216">
        <v>0</v>
      </c>
      <c r="R1952" s="68" t="s">
        <v>638</v>
      </c>
      <c r="S1952" s="366"/>
      <c r="T1952" s="278"/>
    </row>
    <row r="1953" spans="1:20" ht="76.5">
      <c r="A1953" s="192">
        <v>10</v>
      </c>
      <c r="B1953" s="68"/>
      <c r="C1953" s="214" t="s">
        <v>38</v>
      </c>
      <c r="D1953" s="215">
        <v>45008</v>
      </c>
      <c r="E1953" s="192" t="s">
        <v>4082</v>
      </c>
      <c r="F1953" s="192" t="s">
        <v>14</v>
      </c>
      <c r="G1953" s="192">
        <v>2213228</v>
      </c>
      <c r="H1953" s="68"/>
      <c r="I1953" s="198" t="s">
        <v>5421</v>
      </c>
      <c r="J1953" s="68"/>
      <c r="K1953" s="68"/>
      <c r="L1953" s="68"/>
      <c r="M1953" s="68"/>
      <c r="N1953" s="364"/>
      <c r="O1953" s="364"/>
      <c r="P1953" s="216">
        <v>50</v>
      </c>
      <c r="Q1953" s="216">
        <v>0</v>
      </c>
      <c r="R1953" s="68" t="s">
        <v>638</v>
      </c>
      <c r="S1953" s="366"/>
      <c r="T1953" s="278"/>
    </row>
    <row r="1954" spans="1:20" ht="76.5">
      <c r="A1954" s="192">
        <v>117</v>
      </c>
      <c r="B1954" s="68"/>
      <c r="C1954" s="214" t="s">
        <v>54</v>
      </c>
      <c r="D1954" s="215">
        <v>45008</v>
      </c>
      <c r="E1954" s="192" t="s">
        <v>4083</v>
      </c>
      <c r="F1954" s="192" t="s">
        <v>10</v>
      </c>
      <c r="G1954" s="192">
        <v>1057009</v>
      </c>
      <c r="H1954" s="68"/>
      <c r="I1954" s="198" t="s">
        <v>5422</v>
      </c>
      <c r="J1954" s="68"/>
      <c r="K1954" s="68"/>
      <c r="L1954" s="68"/>
      <c r="M1954" s="68"/>
      <c r="N1954" s="364"/>
      <c r="O1954" s="364"/>
      <c r="P1954" s="216">
        <v>50</v>
      </c>
      <c r="Q1954" s="216">
        <v>0</v>
      </c>
      <c r="R1954" s="68" t="s">
        <v>638</v>
      </c>
      <c r="S1954" s="366"/>
      <c r="T1954" s="278"/>
    </row>
    <row r="1955" spans="1:20" ht="76.5">
      <c r="A1955" s="192">
        <v>117</v>
      </c>
      <c r="B1955" s="68"/>
      <c r="C1955" s="214" t="s">
        <v>54</v>
      </c>
      <c r="D1955" s="215">
        <v>45008</v>
      </c>
      <c r="E1955" s="192" t="s">
        <v>4084</v>
      </c>
      <c r="F1955" s="192" t="s">
        <v>10</v>
      </c>
      <c r="G1955" s="192">
        <v>1057010</v>
      </c>
      <c r="H1955" s="68"/>
      <c r="I1955" s="198" t="s">
        <v>5423</v>
      </c>
      <c r="J1955" s="68"/>
      <c r="K1955" s="68"/>
      <c r="L1955" s="68"/>
      <c r="M1955" s="68"/>
      <c r="N1955" s="364"/>
      <c r="O1955" s="364"/>
      <c r="P1955" s="216">
        <v>50</v>
      </c>
      <c r="Q1955" s="216">
        <v>0</v>
      </c>
      <c r="R1955" s="68" t="s">
        <v>638</v>
      </c>
      <c r="S1955" s="366"/>
      <c r="T1955" s="278"/>
    </row>
    <row r="1956" spans="1:20" ht="76.5">
      <c r="A1956" s="192">
        <v>117</v>
      </c>
      <c r="B1956" s="68"/>
      <c r="C1956" s="214" t="s">
        <v>54</v>
      </c>
      <c r="D1956" s="215">
        <v>45008</v>
      </c>
      <c r="E1956" s="192" t="s">
        <v>4085</v>
      </c>
      <c r="F1956" s="192" t="s">
        <v>10</v>
      </c>
      <c r="G1956" s="192">
        <v>1057021</v>
      </c>
      <c r="H1956" s="68"/>
      <c r="I1956" s="198" t="s">
        <v>5424</v>
      </c>
      <c r="J1956" s="68"/>
      <c r="K1956" s="68"/>
      <c r="L1956" s="68"/>
      <c r="M1956" s="68"/>
      <c r="N1956" s="364"/>
      <c r="O1956" s="364"/>
      <c r="P1956" s="216">
        <v>50</v>
      </c>
      <c r="Q1956" s="216">
        <v>0</v>
      </c>
      <c r="R1956" s="68" t="s">
        <v>638</v>
      </c>
      <c r="S1956" s="366"/>
      <c r="T1956" s="278"/>
    </row>
    <row r="1957" spans="1:20" ht="89.25">
      <c r="A1957" s="192">
        <v>117</v>
      </c>
      <c r="B1957" s="68"/>
      <c r="C1957" s="214" t="s">
        <v>54</v>
      </c>
      <c r="D1957" s="215">
        <v>45008</v>
      </c>
      <c r="E1957" s="192" t="s">
        <v>4086</v>
      </c>
      <c r="F1957" s="192" t="s">
        <v>10</v>
      </c>
      <c r="G1957" s="192">
        <v>1057030</v>
      </c>
      <c r="H1957" s="68"/>
      <c r="I1957" s="198" t="s">
        <v>5425</v>
      </c>
      <c r="J1957" s="68"/>
      <c r="K1957" s="68"/>
      <c r="L1957" s="68"/>
      <c r="M1957" s="68"/>
      <c r="N1957" s="364"/>
      <c r="O1957" s="364"/>
      <c r="P1957" s="216">
        <v>50</v>
      </c>
      <c r="Q1957" s="216">
        <v>0</v>
      </c>
      <c r="R1957" s="68" t="s">
        <v>638</v>
      </c>
      <c r="S1957" s="366"/>
      <c r="T1957" s="278"/>
    </row>
    <row r="1958" spans="1:20" ht="63.75">
      <c r="A1958" s="192">
        <v>513</v>
      </c>
      <c r="B1958" s="68"/>
      <c r="C1958" s="214" t="s">
        <v>160</v>
      </c>
      <c r="D1958" s="215">
        <v>45008</v>
      </c>
      <c r="E1958" s="192" t="s">
        <v>4087</v>
      </c>
      <c r="F1958" s="192" t="s">
        <v>10</v>
      </c>
      <c r="G1958" s="192">
        <v>1057039</v>
      </c>
      <c r="H1958" s="68"/>
      <c r="I1958" s="198" t="s">
        <v>5426</v>
      </c>
      <c r="J1958" s="68"/>
      <c r="K1958" s="68"/>
      <c r="L1958" s="68"/>
      <c r="M1958" s="68"/>
      <c r="N1958" s="364"/>
      <c r="O1958" s="364"/>
      <c r="P1958" s="216">
        <v>50</v>
      </c>
      <c r="Q1958" s="216">
        <v>0</v>
      </c>
      <c r="R1958" s="68" t="s">
        <v>638</v>
      </c>
      <c r="S1958" s="366"/>
      <c r="T1958" s="278"/>
    </row>
    <row r="1959" spans="1:20" ht="63.75">
      <c r="A1959" s="192">
        <v>340</v>
      </c>
      <c r="B1959" s="68"/>
      <c r="C1959" s="214" t="s">
        <v>136</v>
      </c>
      <c r="D1959" s="215">
        <v>45008</v>
      </c>
      <c r="E1959" s="192" t="s">
        <v>4088</v>
      </c>
      <c r="F1959" s="192" t="s">
        <v>14</v>
      </c>
      <c r="G1959" s="192">
        <v>2213082</v>
      </c>
      <c r="H1959" s="68"/>
      <c r="I1959" s="198" t="s">
        <v>5427</v>
      </c>
      <c r="J1959" s="68"/>
      <c r="K1959" s="68"/>
      <c r="L1959" s="68"/>
      <c r="M1959" s="68"/>
      <c r="N1959" s="364"/>
      <c r="O1959" s="364"/>
      <c r="P1959" s="216">
        <v>50</v>
      </c>
      <c r="Q1959" s="216">
        <v>0</v>
      </c>
      <c r="R1959" s="68" t="s">
        <v>638</v>
      </c>
      <c r="S1959" s="366"/>
      <c r="T1959" s="278"/>
    </row>
    <row r="1960" spans="1:20" ht="63.75">
      <c r="A1960" s="192">
        <v>291</v>
      </c>
      <c r="B1960" s="68"/>
      <c r="C1960" s="214" t="s">
        <v>119</v>
      </c>
      <c r="D1960" s="215">
        <v>45008</v>
      </c>
      <c r="E1960" s="192" t="s">
        <v>4089</v>
      </c>
      <c r="F1960" s="192" t="s">
        <v>12</v>
      </c>
      <c r="G1960" s="192">
        <v>1057056</v>
      </c>
      <c r="H1960" s="68"/>
      <c r="I1960" s="198" t="s">
        <v>5428</v>
      </c>
      <c r="J1960" s="68"/>
      <c r="K1960" s="68"/>
      <c r="L1960" s="68"/>
      <c r="M1960" s="68"/>
      <c r="N1960" s="364"/>
      <c r="O1960" s="364"/>
      <c r="P1960" s="216">
        <v>740.47</v>
      </c>
      <c r="Q1960" s="216">
        <v>0</v>
      </c>
      <c r="R1960" s="68" t="s">
        <v>638</v>
      </c>
      <c r="S1960" s="366"/>
      <c r="T1960" s="278"/>
    </row>
    <row r="1961" spans="1:20" ht="76.5">
      <c r="A1961" s="192">
        <v>291</v>
      </c>
      <c r="B1961" s="68"/>
      <c r="C1961" s="214" t="s">
        <v>119</v>
      </c>
      <c r="D1961" s="215">
        <v>45008</v>
      </c>
      <c r="E1961" s="192" t="s">
        <v>4090</v>
      </c>
      <c r="F1961" s="192" t="s">
        <v>10</v>
      </c>
      <c r="G1961" s="192">
        <v>1057056</v>
      </c>
      <c r="H1961" s="68"/>
      <c r="I1961" s="198" t="s">
        <v>5429</v>
      </c>
      <c r="J1961" s="68"/>
      <c r="K1961" s="68"/>
      <c r="L1961" s="68"/>
      <c r="M1961" s="68"/>
      <c r="N1961" s="364"/>
      <c r="O1961" s="364"/>
      <c r="P1961" s="216">
        <v>50</v>
      </c>
      <c r="Q1961" s="216">
        <v>0</v>
      </c>
      <c r="R1961" s="68" t="s">
        <v>638</v>
      </c>
      <c r="S1961" s="366"/>
      <c r="T1961" s="278"/>
    </row>
    <row r="1962" spans="1:20" ht="89.25">
      <c r="A1962" s="192">
        <v>46</v>
      </c>
      <c r="B1962" s="68"/>
      <c r="C1962" s="214" t="s">
        <v>1380</v>
      </c>
      <c r="D1962" s="215">
        <v>45009</v>
      </c>
      <c r="E1962" s="192" t="s">
        <v>4091</v>
      </c>
      <c r="F1962" s="192" t="s">
        <v>600</v>
      </c>
      <c r="G1962" s="192">
        <v>5359177</v>
      </c>
      <c r="H1962" s="68"/>
      <c r="I1962" s="198" t="s">
        <v>5430</v>
      </c>
      <c r="J1962" s="68"/>
      <c r="K1962" s="68"/>
      <c r="L1962" s="68"/>
      <c r="M1962" s="68"/>
      <c r="N1962" s="364"/>
      <c r="O1962" s="364"/>
      <c r="P1962" s="216">
        <v>0</v>
      </c>
      <c r="Q1962" s="216">
        <v>349989.86</v>
      </c>
      <c r="R1962" s="68" t="s">
        <v>638</v>
      </c>
      <c r="S1962" s="366"/>
      <c r="T1962" s="278"/>
    </row>
    <row r="1963" spans="1:20" ht="63.75">
      <c r="A1963" s="192">
        <v>597</v>
      </c>
      <c r="B1963" s="68"/>
      <c r="C1963" s="214" t="s">
        <v>677</v>
      </c>
      <c r="D1963" s="215">
        <v>45009</v>
      </c>
      <c r="E1963" s="192" t="s">
        <v>4092</v>
      </c>
      <c r="F1963" s="192" t="s">
        <v>6</v>
      </c>
      <c r="G1963" s="192">
        <v>2214410</v>
      </c>
      <c r="H1963" s="68"/>
      <c r="I1963" s="198" t="s">
        <v>5431</v>
      </c>
      <c r="J1963" s="68"/>
      <c r="K1963" s="68"/>
      <c r="L1963" s="68"/>
      <c r="M1963" s="68"/>
      <c r="N1963" s="364"/>
      <c r="O1963" s="364"/>
      <c r="P1963" s="216">
        <v>0</v>
      </c>
      <c r="Q1963" s="216">
        <v>583.1</v>
      </c>
      <c r="R1963" s="68" t="s">
        <v>638</v>
      </c>
      <c r="S1963" s="366"/>
      <c r="T1963" s="278"/>
    </row>
    <row r="1964" spans="1:20" ht="63.75">
      <c r="A1964" s="192">
        <v>597</v>
      </c>
      <c r="B1964" s="68"/>
      <c r="C1964" s="214" t="s">
        <v>677</v>
      </c>
      <c r="D1964" s="215">
        <v>45009</v>
      </c>
      <c r="E1964" s="192" t="s">
        <v>4093</v>
      </c>
      <c r="F1964" s="192" t="s">
        <v>6</v>
      </c>
      <c r="G1964" s="192">
        <v>2214412</v>
      </c>
      <c r="H1964" s="68"/>
      <c r="I1964" s="198" t="s">
        <v>5432</v>
      </c>
      <c r="J1964" s="68"/>
      <c r="K1964" s="68"/>
      <c r="L1964" s="68"/>
      <c r="M1964" s="68"/>
      <c r="N1964" s="364"/>
      <c r="O1964" s="364"/>
      <c r="P1964" s="216">
        <v>0</v>
      </c>
      <c r="Q1964" s="216">
        <v>631.12</v>
      </c>
      <c r="R1964" s="68" t="s">
        <v>638</v>
      </c>
      <c r="S1964" s="366"/>
      <c r="T1964" s="278"/>
    </row>
    <row r="1965" spans="1:20" ht="76.5">
      <c r="A1965" s="192" t="s">
        <v>544</v>
      </c>
      <c r="B1965" s="68"/>
      <c r="C1965" s="214" t="s">
        <v>683</v>
      </c>
      <c r="D1965" s="215">
        <v>45009</v>
      </c>
      <c r="E1965" s="192" t="s">
        <v>4094</v>
      </c>
      <c r="F1965" s="192" t="s">
        <v>6</v>
      </c>
      <c r="G1965" s="192">
        <v>1784610</v>
      </c>
      <c r="H1965" s="68"/>
      <c r="I1965" s="198" t="s">
        <v>5433</v>
      </c>
      <c r="J1965" s="68"/>
      <c r="K1965" s="68"/>
      <c r="L1965" s="68"/>
      <c r="M1965" s="68"/>
      <c r="N1965" s="364"/>
      <c r="O1965" s="364"/>
      <c r="P1965" s="216">
        <v>0</v>
      </c>
      <c r="Q1965" s="216">
        <v>1500</v>
      </c>
      <c r="R1965" s="68" t="s">
        <v>638</v>
      </c>
      <c r="S1965" s="366"/>
      <c r="T1965" s="278"/>
    </row>
    <row r="1966" spans="1:20" ht="63.75">
      <c r="A1966" s="192">
        <v>597</v>
      </c>
      <c r="B1966" s="68"/>
      <c r="C1966" s="214" t="s">
        <v>677</v>
      </c>
      <c r="D1966" s="215">
        <v>45009</v>
      </c>
      <c r="E1966" s="192" t="s">
        <v>4095</v>
      </c>
      <c r="F1966" s="192" t="s">
        <v>14</v>
      </c>
      <c r="G1966" s="192">
        <v>2214411</v>
      </c>
      <c r="H1966" s="68"/>
      <c r="I1966" s="198" t="s">
        <v>5434</v>
      </c>
      <c r="J1966" s="68"/>
      <c r="K1966" s="68"/>
      <c r="L1966" s="68"/>
      <c r="M1966" s="68"/>
      <c r="N1966" s="364"/>
      <c r="O1966" s="364"/>
      <c r="P1966" s="216">
        <v>50</v>
      </c>
      <c r="Q1966" s="216">
        <v>0</v>
      </c>
      <c r="R1966" s="68" t="s">
        <v>638</v>
      </c>
      <c r="S1966" s="366"/>
      <c r="T1966" s="278"/>
    </row>
    <row r="1967" spans="1:20" ht="51">
      <c r="A1967" s="192" t="s">
        <v>542</v>
      </c>
      <c r="B1967" s="68"/>
      <c r="C1967" s="214" t="s">
        <v>691</v>
      </c>
      <c r="D1967" s="215">
        <v>45009</v>
      </c>
      <c r="E1967" s="192" t="s">
        <v>4096</v>
      </c>
      <c r="F1967" s="192" t="s">
        <v>10</v>
      </c>
      <c r="G1967" s="192">
        <v>1057102</v>
      </c>
      <c r="H1967" s="68"/>
      <c r="I1967" s="198" t="s">
        <v>5435</v>
      </c>
      <c r="J1967" s="68"/>
      <c r="K1967" s="68"/>
      <c r="L1967" s="68"/>
      <c r="M1967" s="68"/>
      <c r="N1967" s="364"/>
      <c r="O1967" s="364"/>
      <c r="P1967" s="216">
        <v>50</v>
      </c>
      <c r="Q1967" s="216">
        <v>0</v>
      </c>
      <c r="R1967" s="68" t="s">
        <v>638</v>
      </c>
      <c r="S1967" s="366"/>
      <c r="T1967" s="278"/>
    </row>
    <row r="1968" spans="1:20" ht="63.75">
      <c r="A1968" s="192">
        <v>597</v>
      </c>
      <c r="B1968" s="68"/>
      <c r="C1968" s="214" t="s">
        <v>677</v>
      </c>
      <c r="D1968" s="215">
        <v>45009</v>
      </c>
      <c r="E1968" s="192" t="s">
        <v>4097</v>
      </c>
      <c r="F1968" s="192" t="s">
        <v>14</v>
      </c>
      <c r="G1968" s="192">
        <v>2214413</v>
      </c>
      <c r="H1968" s="68"/>
      <c r="I1968" s="198" t="s">
        <v>5436</v>
      </c>
      <c r="J1968" s="68"/>
      <c r="K1968" s="68"/>
      <c r="L1968" s="68"/>
      <c r="M1968" s="68"/>
      <c r="N1968" s="364"/>
      <c r="O1968" s="364"/>
      <c r="P1968" s="216">
        <v>50</v>
      </c>
      <c r="Q1968" s="216">
        <v>0</v>
      </c>
      <c r="R1968" s="68" t="s">
        <v>638</v>
      </c>
      <c r="S1968" s="366"/>
      <c r="T1968" s="278"/>
    </row>
    <row r="1969" spans="1:20" ht="51">
      <c r="A1969" s="192">
        <v>41</v>
      </c>
      <c r="B1969" s="68"/>
      <c r="C1969" s="214" t="s">
        <v>44</v>
      </c>
      <c r="D1969" s="215">
        <v>45009</v>
      </c>
      <c r="E1969" s="192" t="s">
        <v>4098</v>
      </c>
      <c r="F1969" s="192" t="s">
        <v>6</v>
      </c>
      <c r="G1969" s="192">
        <v>1784699</v>
      </c>
      <c r="H1969" s="68"/>
      <c r="I1969" s="198" t="s">
        <v>5437</v>
      </c>
      <c r="J1969" s="68"/>
      <c r="K1969" s="68"/>
      <c r="L1969" s="68"/>
      <c r="M1969" s="68"/>
      <c r="N1969" s="364"/>
      <c r="O1969" s="364"/>
      <c r="P1969" s="216">
        <v>0</v>
      </c>
      <c r="Q1969" s="216">
        <v>3000000</v>
      </c>
      <c r="R1969" s="68" t="s">
        <v>638</v>
      </c>
      <c r="S1969" s="366"/>
      <c r="T1969" s="278"/>
    </row>
    <row r="1970" spans="1:20" ht="76.5">
      <c r="A1970" s="192">
        <v>117</v>
      </c>
      <c r="B1970" s="68"/>
      <c r="C1970" s="214" t="s">
        <v>54</v>
      </c>
      <c r="D1970" s="215">
        <v>45009</v>
      </c>
      <c r="E1970" s="192" t="s">
        <v>4099</v>
      </c>
      <c r="F1970" s="192" t="s">
        <v>10</v>
      </c>
      <c r="G1970" s="192">
        <v>1057103</v>
      </c>
      <c r="H1970" s="68"/>
      <c r="I1970" s="198" t="s">
        <v>5438</v>
      </c>
      <c r="J1970" s="68"/>
      <c r="K1970" s="68"/>
      <c r="L1970" s="68"/>
      <c r="M1970" s="68"/>
      <c r="N1970" s="364"/>
      <c r="O1970" s="364"/>
      <c r="P1970" s="216">
        <v>50</v>
      </c>
      <c r="Q1970" s="216">
        <v>0</v>
      </c>
      <c r="R1970" s="68" t="s">
        <v>638</v>
      </c>
      <c r="S1970" s="366"/>
      <c r="T1970" s="278"/>
    </row>
    <row r="1971" spans="1:20" ht="102">
      <c r="A1971" s="192">
        <v>117</v>
      </c>
      <c r="B1971" s="68"/>
      <c r="C1971" s="214" t="s">
        <v>54</v>
      </c>
      <c r="D1971" s="215">
        <v>45009</v>
      </c>
      <c r="E1971" s="192" t="s">
        <v>4100</v>
      </c>
      <c r="F1971" s="192" t="s">
        <v>10</v>
      </c>
      <c r="G1971" s="192">
        <v>1057106</v>
      </c>
      <c r="H1971" s="68"/>
      <c r="I1971" s="198" t="s">
        <v>5439</v>
      </c>
      <c r="J1971" s="68"/>
      <c r="K1971" s="68"/>
      <c r="L1971" s="68"/>
      <c r="M1971" s="68"/>
      <c r="N1971" s="364"/>
      <c r="O1971" s="364"/>
      <c r="P1971" s="216">
        <v>50</v>
      </c>
      <c r="Q1971" s="216">
        <v>0</v>
      </c>
      <c r="R1971" s="68" t="s">
        <v>638</v>
      </c>
      <c r="S1971" s="366"/>
      <c r="T1971" s="278"/>
    </row>
    <row r="1972" spans="1:20" ht="63.75">
      <c r="A1972" s="192">
        <v>513</v>
      </c>
      <c r="B1972" s="68"/>
      <c r="C1972" s="214" t="s">
        <v>160</v>
      </c>
      <c r="D1972" s="215">
        <v>45009</v>
      </c>
      <c r="E1972" s="192" t="s">
        <v>4101</v>
      </c>
      <c r="F1972" s="192" t="s">
        <v>10</v>
      </c>
      <c r="G1972" s="192">
        <v>1057109</v>
      </c>
      <c r="H1972" s="68"/>
      <c r="I1972" s="198" t="s">
        <v>5440</v>
      </c>
      <c r="J1972" s="68"/>
      <c r="K1972" s="68"/>
      <c r="L1972" s="68"/>
      <c r="M1972" s="68"/>
      <c r="N1972" s="364"/>
      <c r="O1972" s="364"/>
      <c r="P1972" s="216">
        <v>50</v>
      </c>
      <c r="Q1972" s="216">
        <v>0</v>
      </c>
      <c r="R1972" s="68" t="s">
        <v>638</v>
      </c>
      <c r="S1972" s="366"/>
      <c r="T1972" s="278"/>
    </row>
    <row r="1973" spans="1:20" ht="89.25">
      <c r="A1973" s="192">
        <v>117</v>
      </c>
      <c r="B1973" s="68"/>
      <c r="C1973" s="214" t="s">
        <v>54</v>
      </c>
      <c r="D1973" s="215">
        <v>45009</v>
      </c>
      <c r="E1973" s="192" t="s">
        <v>4102</v>
      </c>
      <c r="F1973" s="192" t="s">
        <v>10</v>
      </c>
      <c r="G1973" s="192">
        <v>1057111</v>
      </c>
      <c r="H1973" s="68"/>
      <c r="I1973" s="198" t="s">
        <v>5441</v>
      </c>
      <c r="J1973" s="68"/>
      <c r="K1973" s="68"/>
      <c r="L1973" s="68"/>
      <c r="M1973" s="68"/>
      <c r="N1973" s="364"/>
      <c r="O1973" s="364"/>
      <c r="P1973" s="216">
        <v>50</v>
      </c>
      <c r="Q1973" s="216">
        <v>0</v>
      </c>
      <c r="R1973" s="68" t="s">
        <v>638</v>
      </c>
      <c r="S1973" s="366"/>
      <c r="T1973" s="278"/>
    </row>
    <row r="1974" spans="1:20" ht="76.5">
      <c r="A1974" s="192" t="s">
        <v>544</v>
      </c>
      <c r="B1974" s="68"/>
      <c r="C1974" s="214" t="s">
        <v>683</v>
      </c>
      <c r="D1974" s="215">
        <v>45012</v>
      </c>
      <c r="E1974" s="192" t="s">
        <v>4103</v>
      </c>
      <c r="F1974" s="192" t="s">
        <v>6</v>
      </c>
      <c r="G1974" s="192">
        <v>2215725</v>
      </c>
      <c r="H1974" s="68"/>
      <c r="I1974" s="198" t="s">
        <v>5442</v>
      </c>
      <c r="J1974" s="68"/>
      <c r="K1974" s="68"/>
      <c r="L1974" s="68"/>
      <c r="M1974" s="68"/>
      <c r="N1974" s="364"/>
      <c r="O1974" s="364"/>
      <c r="P1974" s="216">
        <v>0</v>
      </c>
      <c r="Q1974" s="216">
        <v>73737.72</v>
      </c>
      <c r="R1974" s="68" t="s">
        <v>638</v>
      </c>
      <c r="S1974" s="366"/>
      <c r="T1974" s="278"/>
    </row>
    <row r="1975" spans="1:20" ht="76.5">
      <c r="A1975" s="192">
        <v>10</v>
      </c>
      <c r="B1975" s="68"/>
      <c r="C1975" s="214" t="s">
        <v>38</v>
      </c>
      <c r="D1975" s="215">
        <v>45012</v>
      </c>
      <c r="E1975" s="192" t="s">
        <v>4105</v>
      </c>
      <c r="F1975" s="192" t="s">
        <v>14</v>
      </c>
      <c r="G1975" s="192">
        <v>2216301</v>
      </c>
      <c r="H1975" s="68"/>
      <c r="I1975" s="198" t="s">
        <v>5444</v>
      </c>
      <c r="J1975" s="68"/>
      <c r="K1975" s="68"/>
      <c r="L1975" s="68"/>
      <c r="M1975" s="68"/>
      <c r="N1975" s="364"/>
      <c r="O1975" s="364"/>
      <c r="P1975" s="216">
        <v>50</v>
      </c>
      <c r="Q1975" s="216">
        <v>0</v>
      </c>
      <c r="R1975" s="68" t="s">
        <v>638</v>
      </c>
      <c r="S1975" s="366"/>
      <c r="T1975" s="278"/>
    </row>
    <row r="1976" spans="1:20" ht="76.5">
      <c r="A1976" s="192">
        <v>389</v>
      </c>
      <c r="B1976" s="68"/>
      <c r="C1976" s="214" t="s">
        <v>1426</v>
      </c>
      <c r="D1976" s="215">
        <v>45012</v>
      </c>
      <c r="E1976" s="192" t="s">
        <v>4106</v>
      </c>
      <c r="F1976" s="192" t="s">
        <v>10</v>
      </c>
      <c r="G1976" s="192">
        <v>1057167</v>
      </c>
      <c r="H1976" s="68"/>
      <c r="I1976" s="198" t="s">
        <v>5445</v>
      </c>
      <c r="J1976" s="68"/>
      <c r="K1976" s="68"/>
      <c r="L1976" s="68"/>
      <c r="M1976" s="68"/>
      <c r="N1976" s="364"/>
      <c r="O1976" s="364"/>
      <c r="P1976" s="216">
        <v>50</v>
      </c>
      <c r="Q1976" s="216">
        <v>0</v>
      </c>
      <c r="R1976" s="68" t="s">
        <v>638</v>
      </c>
      <c r="S1976" s="366"/>
      <c r="T1976" s="278"/>
    </row>
    <row r="1977" spans="1:20" ht="76.5">
      <c r="A1977" s="192">
        <v>117</v>
      </c>
      <c r="B1977" s="68"/>
      <c r="C1977" s="214" t="s">
        <v>54</v>
      </c>
      <c r="D1977" s="215">
        <v>45012</v>
      </c>
      <c r="E1977" s="192" t="s">
        <v>4107</v>
      </c>
      <c r="F1977" s="192" t="s">
        <v>10</v>
      </c>
      <c r="G1977" s="192">
        <v>1057168</v>
      </c>
      <c r="H1977" s="68"/>
      <c r="I1977" s="198" t="s">
        <v>5446</v>
      </c>
      <c r="J1977" s="68"/>
      <c r="K1977" s="68"/>
      <c r="L1977" s="68"/>
      <c r="M1977" s="68"/>
      <c r="N1977" s="364"/>
      <c r="O1977" s="364"/>
      <c r="P1977" s="216">
        <v>50</v>
      </c>
      <c r="Q1977" s="216">
        <v>0</v>
      </c>
      <c r="R1977" s="68" t="s">
        <v>638</v>
      </c>
      <c r="S1977" s="366"/>
      <c r="T1977" s="278"/>
    </row>
    <row r="1978" spans="1:20" ht="89.25">
      <c r="A1978" s="192">
        <v>389</v>
      </c>
      <c r="B1978" s="68"/>
      <c r="C1978" s="214" t="s">
        <v>1426</v>
      </c>
      <c r="D1978" s="215">
        <v>45012</v>
      </c>
      <c r="E1978" s="192" t="s">
        <v>4108</v>
      </c>
      <c r="F1978" s="192" t="s">
        <v>10</v>
      </c>
      <c r="G1978" s="192">
        <v>1057169</v>
      </c>
      <c r="H1978" s="68"/>
      <c r="I1978" s="198" t="s">
        <v>5447</v>
      </c>
      <c r="J1978" s="68"/>
      <c r="K1978" s="68"/>
      <c r="L1978" s="68"/>
      <c r="M1978" s="68"/>
      <c r="N1978" s="364"/>
      <c r="O1978" s="364"/>
      <c r="P1978" s="216">
        <v>50</v>
      </c>
      <c r="Q1978" s="216">
        <v>0</v>
      </c>
      <c r="R1978" s="68" t="s">
        <v>638</v>
      </c>
      <c r="S1978" s="366"/>
      <c r="T1978" s="278"/>
    </row>
    <row r="1979" spans="1:20" ht="63.75">
      <c r="A1979" s="192">
        <v>10</v>
      </c>
      <c r="B1979" s="68"/>
      <c r="C1979" s="214" t="s">
        <v>38</v>
      </c>
      <c r="D1979" s="215">
        <v>45013</v>
      </c>
      <c r="E1979" s="192" t="s">
        <v>4109</v>
      </c>
      <c r="F1979" s="192" t="s">
        <v>14</v>
      </c>
      <c r="G1979" s="192">
        <v>2216949</v>
      </c>
      <c r="H1979" s="68"/>
      <c r="I1979" s="198" t="s">
        <v>5448</v>
      </c>
      <c r="J1979" s="68"/>
      <c r="K1979" s="68"/>
      <c r="L1979" s="68"/>
      <c r="M1979" s="68"/>
      <c r="N1979" s="364"/>
      <c r="O1979" s="364"/>
      <c r="P1979" s="216">
        <v>50</v>
      </c>
      <c r="Q1979" s="216">
        <v>0</v>
      </c>
      <c r="R1979" s="68" t="s">
        <v>638</v>
      </c>
      <c r="S1979" s="366"/>
      <c r="T1979" s="278"/>
    </row>
    <row r="1980" spans="1:20" ht="51">
      <c r="A1980" s="192">
        <v>291</v>
      </c>
      <c r="B1980" s="68"/>
      <c r="C1980" s="214" t="s">
        <v>119</v>
      </c>
      <c r="D1980" s="215">
        <v>45013</v>
      </c>
      <c r="E1980" s="192" t="s">
        <v>4110</v>
      </c>
      <c r="F1980" s="192" t="s">
        <v>6</v>
      </c>
      <c r="G1980" s="192">
        <v>1785975</v>
      </c>
      <c r="H1980" s="68"/>
      <c r="I1980" s="198" t="s">
        <v>5449</v>
      </c>
      <c r="J1980" s="68"/>
      <c r="K1980" s="68"/>
      <c r="L1980" s="68"/>
      <c r="M1980" s="68"/>
      <c r="N1980" s="364"/>
      <c r="O1980" s="364"/>
      <c r="P1980" s="216">
        <v>0</v>
      </c>
      <c r="Q1980" s="216">
        <v>8992</v>
      </c>
      <c r="R1980" s="68" t="s">
        <v>638</v>
      </c>
      <c r="S1980" s="366"/>
      <c r="T1980" s="278"/>
    </row>
    <row r="1981" spans="1:20" ht="51">
      <c r="A1981" s="192">
        <v>342</v>
      </c>
      <c r="B1981" s="68"/>
      <c r="C1981" s="214" t="s">
        <v>137</v>
      </c>
      <c r="D1981" s="215">
        <v>45013</v>
      </c>
      <c r="E1981" s="192" t="s">
        <v>4111</v>
      </c>
      <c r="F1981" s="192" t="s">
        <v>6</v>
      </c>
      <c r="G1981" s="192">
        <v>1785992</v>
      </c>
      <c r="H1981" s="68"/>
      <c r="I1981" s="198" t="s">
        <v>2039</v>
      </c>
      <c r="J1981" s="68"/>
      <c r="K1981" s="68"/>
      <c r="L1981" s="68"/>
      <c r="M1981" s="68"/>
      <c r="N1981" s="364"/>
      <c r="O1981" s="364"/>
      <c r="P1981" s="216">
        <v>0</v>
      </c>
      <c r="Q1981" s="216">
        <v>802034.67</v>
      </c>
      <c r="R1981" s="68" t="s">
        <v>638</v>
      </c>
      <c r="S1981" s="366"/>
      <c r="T1981" s="278"/>
    </row>
    <row r="1982" spans="1:20" ht="76.5">
      <c r="A1982" s="192">
        <v>513</v>
      </c>
      <c r="B1982" s="68"/>
      <c r="C1982" s="214" t="s">
        <v>160</v>
      </c>
      <c r="D1982" s="215">
        <v>45013</v>
      </c>
      <c r="E1982" s="192" t="s">
        <v>4112</v>
      </c>
      <c r="F1982" s="192" t="s">
        <v>10</v>
      </c>
      <c r="G1982" s="192">
        <v>1057255</v>
      </c>
      <c r="H1982" s="68"/>
      <c r="I1982" s="198" t="s">
        <v>5450</v>
      </c>
      <c r="J1982" s="68"/>
      <c r="K1982" s="68"/>
      <c r="L1982" s="68"/>
      <c r="M1982" s="68"/>
      <c r="N1982" s="364"/>
      <c r="O1982" s="364"/>
      <c r="P1982" s="216">
        <v>50</v>
      </c>
      <c r="Q1982" s="216">
        <v>0</v>
      </c>
      <c r="R1982" s="68" t="s">
        <v>638</v>
      </c>
      <c r="S1982" s="366"/>
      <c r="T1982" s="278"/>
    </row>
    <row r="1983" spans="1:20" ht="63.75">
      <c r="A1983" s="192">
        <v>597</v>
      </c>
      <c r="B1983" s="68"/>
      <c r="C1983" s="214" t="s">
        <v>677</v>
      </c>
      <c r="D1983" s="215">
        <v>45013</v>
      </c>
      <c r="E1983" s="192" t="s">
        <v>4113</v>
      </c>
      <c r="F1983" s="192" t="s">
        <v>6</v>
      </c>
      <c r="G1983" s="192">
        <v>2217710</v>
      </c>
      <c r="H1983" s="68"/>
      <c r="I1983" s="198" t="s">
        <v>5451</v>
      </c>
      <c r="J1983" s="68"/>
      <c r="K1983" s="68"/>
      <c r="L1983" s="68"/>
      <c r="M1983" s="68"/>
      <c r="N1983" s="364"/>
      <c r="O1983" s="364"/>
      <c r="P1983" s="216">
        <v>0</v>
      </c>
      <c r="Q1983" s="216">
        <v>1031853.76</v>
      </c>
      <c r="R1983" s="68" t="s">
        <v>638</v>
      </c>
      <c r="S1983" s="366"/>
      <c r="T1983" s="278"/>
    </row>
    <row r="1984" spans="1:20" ht="76.5">
      <c r="A1984" s="192">
        <v>373</v>
      </c>
      <c r="B1984" s="68"/>
      <c r="C1984" s="214" t="s">
        <v>607</v>
      </c>
      <c r="D1984" s="215">
        <v>45013</v>
      </c>
      <c r="E1984" s="192" t="s">
        <v>4114</v>
      </c>
      <c r="F1984" s="192" t="s">
        <v>6</v>
      </c>
      <c r="G1984" s="192">
        <v>1786144</v>
      </c>
      <c r="H1984" s="68"/>
      <c r="I1984" s="198" t="s">
        <v>5452</v>
      </c>
      <c r="J1984" s="68"/>
      <c r="K1984" s="68"/>
      <c r="L1984" s="68"/>
      <c r="M1984" s="68"/>
      <c r="N1984" s="364"/>
      <c r="O1984" s="364"/>
      <c r="P1984" s="216">
        <v>0</v>
      </c>
      <c r="Q1984" s="216">
        <v>83.61</v>
      </c>
      <c r="R1984" s="68" t="s">
        <v>638</v>
      </c>
      <c r="S1984" s="366"/>
      <c r="T1984" s="278"/>
    </row>
    <row r="1985" spans="1:20" ht="76.5">
      <c r="A1985" s="192" t="s">
        <v>544</v>
      </c>
      <c r="B1985" s="68"/>
      <c r="C1985" s="214" t="s">
        <v>683</v>
      </c>
      <c r="D1985" s="215">
        <v>45013</v>
      </c>
      <c r="E1985" s="192" t="s">
        <v>4115</v>
      </c>
      <c r="F1985" s="192" t="s">
        <v>6</v>
      </c>
      <c r="G1985" s="192">
        <v>1786118</v>
      </c>
      <c r="H1985" s="68"/>
      <c r="I1985" s="198" t="s">
        <v>5453</v>
      </c>
      <c r="J1985" s="68"/>
      <c r="K1985" s="68"/>
      <c r="L1985" s="68"/>
      <c r="M1985" s="68"/>
      <c r="N1985" s="364"/>
      <c r="O1985" s="364"/>
      <c r="P1985" s="216">
        <v>0</v>
      </c>
      <c r="Q1985" s="216">
        <v>500</v>
      </c>
      <c r="R1985" s="68" t="s">
        <v>638</v>
      </c>
      <c r="S1985" s="366"/>
      <c r="T1985" s="278"/>
    </row>
    <row r="1986" spans="1:20" ht="51">
      <c r="A1986" s="192" t="s">
        <v>541</v>
      </c>
      <c r="B1986" s="68"/>
      <c r="C1986" s="214" t="s">
        <v>590</v>
      </c>
      <c r="D1986" s="215">
        <v>45013</v>
      </c>
      <c r="E1986" s="192" t="s">
        <v>4116</v>
      </c>
      <c r="F1986" s="192" t="s">
        <v>6</v>
      </c>
      <c r="G1986" s="192">
        <v>1786171</v>
      </c>
      <c r="H1986" s="68"/>
      <c r="I1986" s="198" t="s">
        <v>5454</v>
      </c>
      <c r="J1986" s="68"/>
      <c r="K1986" s="68"/>
      <c r="L1986" s="68"/>
      <c r="M1986" s="68"/>
      <c r="N1986" s="364"/>
      <c r="O1986" s="364"/>
      <c r="P1986" s="216">
        <v>0</v>
      </c>
      <c r="Q1986" s="216">
        <v>1096350.43</v>
      </c>
      <c r="R1986" s="68" t="s">
        <v>638</v>
      </c>
      <c r="S1986" s="366"/>
      <c r="T1986" s="278"/>
    </row>
    <row r="1987" spans="1:20" ht="63.75">
      <c r="A1987" s="192">
        <v>597</v>
      </c>
      <c r="B1987" s="68"/>
      <c r="C1987" s="214" t="s">
        <v>677</v>
      </c>
      <c r="D1987" s="215">
        <v>45013</v>
      </c>
      <c r="E1987" s="192" t="s">
        <v>4117</v>
      </c>
      <c r="F1987" s="192" t="s">
        <v>14</v>
      </c>
      <c r="G1987" s="192">
        <v>2217711</v>
      </c>
      <c r="H1987" s="68"/>
      <c r="I1987" s="198" t="s">
        <v>5455</v>
      </c>
      <c r="J1987" s="68"/>
      <c r="K1987" s="68"/>
      <c r="L1987" s="68"/>
      <c r="M1987" s="68"/>
      <c r="N1987" s="364"/>
      <c r="O1987" s="364"/>
      <c r="P1987" s="216">
        <v>50</v>
      </c>
      <c r="Q1987" s="216">
        <v>0</v>
      </c>
      <c r="R1987" s="68" t="s">
        <v>638</v>
      </c>
      <c r="S1987" s="366"/>
      <c r="T1987" s="278"/>
    </row>
    <row r="1988" spans="1:20" ht="63.75">
      <c r="A1988" s="192">
        <v>291</v>
      </c>
      <c r="B1988" s="68"/>
      <c r="C1988" s="214" t="s">
        <v>119</v>
      </c>
      <c r="D1988" s="215">
        <v>45013</v>
      </c>
      <c r="E1988" s="192" t="s">
        <v>4118</v>
      </c>
      <c r="F1988" s="192" t="s">
        <v>10</v>
      </c>
      <c r="G1988" s="192">
        <v>2217834</v>
      </c>
      <c r="H1988" s="68"/>
      <c r="I1988" s="198" t="s">
        <v>5456</v>
      </c>
      <c r="J1988" s="68"/>
      <c r="K1988" s="68"/>
      <c r="L1988" s="68"/>
      <c r="M1988" s="68"/>
      <c r="N1988" s="364"/>
      <c r="O1988" s="364"/>
      <c r="P1988" s="216">
        <v>50</v>
      </c>
      <c r="Q1988" s="216">
        <v>0</v>
      </c>
      <c r="R1988" s="68" t="s">
        <v>638</v>
      </c>
      <c r="S1988" s="366"/>
      <c r="T1988" s="278"/>
    </row>
    <row r="1989" spans="1:20" ht="89.25">
      <c r="A1989" s="192">
        <v>383</v>
      </c>
      <c r="B1989" s="68"/>
      <c r="C1989" s="214" t="s">
        <v>1246</v>
      </c>
      <c r="D1989" s="215">
        <v>45013</v>
      </c>
      <c r="E1989" s="192" t="s">
        <v>4119</v>
      </c>
      <c r="F1989" s="192" t="s">
        <v>10</v>
      </c>
      <c r="G1989" s="192">
        <v>1057277</v>
      </c>
      <c r="H1989" s="68"/>
      <c r="I1989" s="198" t="s">
        <v>5457</v>
      </c>
      <c r="J1989" s="68"/>
      <c r="K1989" s="68"/>
      <c r="L1989" s="68"/>
      <c r="M1989" s="68"/>
      <c r="N1989" s="364"/>
      <c r="O1989" s="364"/>
      <c r="P1989" s="216">
        <v>50</v>
      </c>
      <c r="Q1989" s="216">
        <v>0</v>
      </c>
      <c r="R1989" s="68" t="s">
        <v>638</v>
      </c>
      <c r="S1989" s="366"/>
      <c r="T1989" s="278"/>
    </row>
    <row r="1990" spans="1:20" ht="76.5">
      <c r="A1990" s="192">
        <v>340</v>
      </c>
      <c r="B1990" s="68"/>
      <c r="C1990" s="214" t="s">
        <v>136</v>
      </c>
      <c r="D1990" s="215">
        <v>45013</v>
      </c>
      <c r="E1990" s="192" t="s">
        <v>4120</v>
      </c>
      <c r="F1990" s="192" t="s">
        <v>6</v>
      </c>
      <c r="G1990" s="192">
        <v>2218196</v>
      </c>
      <c r="H1990" s="68"/>
      <c r="I1990" s="198" t="s">
        <v>5458</v>
      </c>
      <c r="J1990" s="68"/>
      <c r="K1990" s="68"/>
      <c r="L1990" s="68"/>
      <c r="M1990" s="68"/>
      <c r="N1990" s="364"/>
      <c r="O1990" s="364"/>
      <c r="P1990" s="216">
        <v>0</v>
      </c>
      <c r="Q1990" s="216">
        <v>68919.88</v>
      </c>
      <c r="R1990" s="68" t="s">
        <v>638</v>
      </c>
      <c r="S1990" s="366"/>
      <c r="T1990" s="278"/>
    </row>
    <row r="1991" spans="1:20" ht="63.75">
      <c r="A1991" s="192">
        <v>340</v>
      </c>
      <c r="B1991" s="68"/>
      <c r="C1991" s="214" t="s">
        <v>136</v>
      </c>
      <c r="D1991" s="215">
        <v>45013</v>
      </c>
      <c r="E1991" s="192" t="s">
        <v>4121</v>
      </c>
      <c r="F1991" s="192" t="s">
        <v>14</v>
      </c>
      <c r="G1991" s="192">
        <v>2218197</v>
      </c>
      <c r="H1991" s="68"/>
      <c r="I1991" s="198" t="s">
        <v>5459</v>
      </c>
      <c r="J1991" s="68"/>
      <c r="K1991" s="68"/>
      <c r="L1991" s="68"/>
      <c r="M1991" s="68"/>
      <c r="N1991" s="364"/>
      <c r="O1991" s="364"/>
      <c r="P1991" s="216">
        <v>50</v>
      </c>
      <c r="Q1991" s="216">
        <v>0</v>
      </c>
      <c r="R1991" s="68" t="s">
        <v>638</v>
      </c>
      <c r="S1991" s="366"/>
      <c r="T1991" s="278"/>
    </row>
    <row r="1992" spans="1:20" ht="76.5">
      <c r="A1992" s="192">
        <v>802</v>
      </c>
      <c r="B1992" s="68"/>
      <c r="C1992" s="214" t="s">
        <v>184</v>
      </c>
      <c r="D1992" s="215">
        <v>45014</v>
      </c>
      <c r="E1992" s="192" t="s">
        <v>4122</v>
      </c>
      <c r="F1992" s="192" t="s">
        <v>6</v>
      </c>
      <c r="G1992" s="192">
        <v>1786736</v>
      </c>
      <c r="H1992" s="68"/>
      <c r="I1992" s="198" t="s">
        <v>5460</v>
      </c>
      <c r="J1992" s="68"/>
      <c r="K1992" s="68"/>
      <c r="L1992" s="68"/>
      <c r="M1992" s="68"/>
      <c r="N1992" s="364"/>
      <c r="O1992" s="364"/>
      <c r="P1992" s="216">
        <v>0</v>
      </c>
      <c r="Q1992" s="216">
        <v>28540.3</v>
      </c>
      <c r="R1992" s="68" t="s">
        <v>638</v>
      </c>
      <c r="S1992" s="366"/>
      <c r="T1992" s="278"/>
    </row>
    <row r="1993" spans="1:20" ht="76.5">
      <c r="A1993" s="192" t="s">
        <v>544</v>
      </c>
      <c r="B1993" s="68"/>
      <c r="C1993" s="214" t="s">
        <v>683</v>
      </c>
      <c r="D1993" s="215">
        <v>45014</v>
      </c>
      <c r="E1993" s="192" t="s">
        <v>4123</v>
      </c>
      <c r="F1993" s="192" t="s">
        <v>6</v>
      </c>
      <c r="G1993" s="192">
        <v>1786737</v>
      </c>
      <c r="H1993" s="68"/>
      <c r="I1993" s="198" t="s">
        <v>5461</v>
      </c>
      <c r="J1993" s="68"/>
      <c r="K1993" s="68"/>
      <c r="L1993" s="68"/>
      <c r="M1993" s="68"/>
      <c r="N1993" s="364"/>
      <c r="O1993" s="364"/>
      <c r="P1993" s="216">
        <v>0</v>
      </c>
      <c r="Q1993" s="216">
        <v>118446.68</v>
      </c>
      <c r="R1993" s="68" t="s">
        <v>638</v>
      </c>
      <c r="S1993" s="366"/>
      <c r="T1993" s="278"/>
    </row>
    <row r="1994" spans="1:20" ht="76.5">
      <c r="A1994" s="192">
        <v>41</v>
      </c>
      <c r="B1994" s="68"/>
      <c r="C1994" s="214" t="s">
        <v>44</v>
      </c>
      <c r="D1994" s="215">
        <v>45014</v>
      </c>
      <c r="E1994" s="192" t="s">
        <v>4124</v>
      </c>
      <c r="F1994" s="192" t="s">
        <v>10</v>
      </c>
      <c r="G1994" s="192">
        <v>1057359</v>
      </c>
      <c r="H1994" s="68"/>
      <c r="I1994" s="198" t="s">
        <v>5462</v>
      </c>
      <c r="J1994" s="68"/>
      <c r="K1994" s="68"/>
      <c r="L1994" s="68"/>
      <c r="M1994" s="68"/>
      <c r="N1994" s="364"/>
      <c r="O1994" s="364"/>
      <c r="P1994" s="216">
        <v>50</v>
      </c>
      <c r="Q1994" s="216">
        <v>0</v>
      </c>
      <c r="R1994" s="68" t="s">
        <v>638</v>
      </c>
      <c r="S1994" s="366"/>
      <c r="T1994" s="278"/>
    </row>
    <row r="1995" spans="1:20" ht="76.5">
      <c r="A1995" s="192">
        <v>41</v>
      </c>
      <c r="B1995" s="68"/>
      <c r="C1995" s="214" t="s">
        <v>44</v>
      </c>
      <c r="D1995" s="215">
        <v>45014</v>
      </c>
      <c r="E1995" s="192" t="s">
        <v>4125</v>
      </c>
      <c r="F1995" s="192" t="s">
        <v>12</v>
      </c>
      <c r="G1995" s="192">
        <v>1057359</v>
      </c>
      <c r="H1995" s="68"/>
      <c r="I1995" s="198" t="s">
        <v>5463</v>
      </c>
      <c r="J1995" s="68"/>
      <c r="K1995" s="68"/>
      <c r="L1995" s="68"/>
      <c r="M1995" s="68"/>
      <c r="N1995" s="364"/>
      <c r="O1995" s="364"/>
      <c r="P1995" s="216">
        <v>75.45</v>
      </c>
      <c r="Q1995" s="216">
        <v>0</v>
      </c>
      <c r="R1995" s="68" t="s">
        <v>638</v>
      </c>
      <c r="S1995" s="366"/>
      <c r="T1995" s="278"/>
    </row>
    <row r="1996" spans="1:20" ht="89.25">
      <c r="A1996" s="192">
        <v>132</v>
      </c>
      <c r="B1996" s="68"/>
      <c r="C1996" s="214" t="s">
        <v>59</v>
      </c>
      <c r="D1996" s="215">
        <v>45014</v>
      </c>
      <c r="E1996" s="192" t="s">
        <v>4126</v>
      </c>
      <c r="F1996" s="192" t="s">
        <v>10</v>
      </c>
      <c r="G1996" s="192">
        <v>1057356</v>
      </c>
      <c r="H1996" s="68"/>
      <c r="I1996" s="198" t="s">
        <v>5464</v>
      </c>
      <c r="J1996" s="68"/>
      <c r="K1996" s="68"/>
      <c r="L1996" s="68"/>
      <c r="M1996" s="68"/>
      <c r="N1996" s="364"/>
      <c r="O1996" s="364"/>
      <c r="P1996" s="216">
        <v>29622.77</v>
      </c>
      <c r="Q1996" s="216">
        <v>0</v>
      </c>
      <c r="R1996" s="68" t="s">
        <v>638</v>
      </c>
      <c r="S1996" s="366"/>
      <c r="T1996" s="278"/>
    </row>
    <row r="1997" spans="1:20" ht="102">
      <c r="A1997" s="192">
        <v>41</v>
      </c>
      <c r="B1997" s="68"/>
      <c r="C1997" s="214" t="s">
        <v>44</v>
      </c>
      <c r="D1997" s="215">
        <v>45014</v>
      </c>
      <c r="E1997" s="192" t="s">
        <v>4127</v>
      </c>
      <c r="F1997" s="192" t="s">
        <v>601</v>
      </c>
      <c r="G1997" s="192">
        <v>17927</v>
      </c>
      <c r="H1997" s="68"/>
      <c r="I1997" s="198" t="s">
        <v>5465</v>
      </c>
      <c r="J1997" s="68"/>
      <c r="K1997" s="68"/>
      <c r="L1997" s="68"/>
      <c r="M1997" s="68"/>
      <c r="N1997" s="364"/>
      <c r="O1997" s="364"/>
      <c r="P1997" s="216">
        <v>3931.21</v>
      </c>
      <c r="Q1997" s="216">
        <v>0</v>
      </c>
      <c r="R1997" s="68" t="s">
        <v>638</v>
      </c>
      <c r="S1997" s="366"/>
      <c r="T1997" s="278"/>
    </row>
    <row r="1998" spans="1:20" ht="102">
      <c r="A1998" s="192">
        <v>41</v>
      </c>
      <c r="B1998" s="68"/>
      <c r="C1998" s="214" t="s">
        <v>44</v>
      </c>
      <c r="D1998" s="215">
        <v>45014</v>
      </c>
      <c r="E1998" s="192" t="s">
        <v>4128</v>
      </c>
      <c r="F1998" s="192" t="s">
        <v>601</v>
      </c>
      <c r="G1998" s="192">
        <v>17928</v>
      </c>
      <c r="H1998" s="68"/>
      <c r="I1998" s="198" t="s">
        <v>5466</v>
      </c>
      <c r="J1998" s="68"/>
      <c r="K1998" s="68"/>
      <c r="L1998" s="68"/>
      <c r="M1998" s="68"/>
      <c r="N1998" s="364"/>
      <c r="O1998" s="364"/>
      <c r="P1998" s="216">
        <v>444.66</v>
      </c>
      <c r="Q1998" s="216">
        <v>0</v>
      </c>
      <c r="R1998" s="68" t="s">
        <v>638</v>
      </c>
      <c r="S1998" s="366"/>
      <c r="T1998" s="278"/>
    </row>
    <row r="1999" spans="1:20" ht="89.25">
      <c r="A1999" s="192" t="s">
        <v>542</v>
      </c>
      <c r="B1999" s="68"/>
      <c r="C1999" s="214" t="s">
        <v>691</v>
      </c>
      <c r="D1999" s="215">
        <v>45014</v>
      </c>
      <c r="E1999" s="192" t="s">
        <v>4131</v>
      </c>
      <c r="F1999" s="192" t="s">
        <v>10</v>
      </c>
      <c r="G1999" s="192">
        <v>1057338</v>
      </c>
      <c r="H1999" s="68"/>
      <c r="I1999" s="198" t="s">
        <v>5469</v>
      </c>
      <c r="J1999" s="68"/>
      <c r="K1999" s="68"/>
      <c r="L1999" s="68"/>
      <c r="M1999" s="68"/>
      <c r="N1999" s="364"/>
      <c r="O1999" s="364"/>
      <c r="P1999" s="216">
        <v>50</v>
      </c>
      <c r="Q1999" s="216">
        <v>0</v>
      </c>
      <c r="R1999" s="68" t="s">
        <v>638</v>
      </c>
      <c r="S1999" s="366"/>
      <c r="T1999" s="278"/>
    </row>
    <row r="2000" spans="1:20" ht="76.5">
      <c r="A2000" s="192">
        <v>513</v>
      </c>
      <c r="B2000" s="68"/>
      <c r="C2000" s="214" t="s">
        <v>160</v>
      </c>
      <c r="D2000" s="215">
        <v>45014</v>
      </c>
      <c r="E2000" s="192" t="s">
        <v>4132</v>
      </c>
      <c r="F2000" s="192" t="s">
        <v>10</v>
      </c>
      <c r="G2000" s="192">
        <v>1057345</v>
      </c>
      <c r="H2000" s="68"/>
      <c r="I2000" s="198" t="s">
        <v>5470</v>
      </c>
      <c r="J2000" s="68"/>
      <c r="K2000" s="68"/>
      <c r="L2000" s="68"/>
      <c r="M2000" s="68"/>
      <c r="N2000" s="364"/>
      <c r="O2000" s="364"/>
      <c r="P2000" s="216">
        <v>50</v>
      </c>
      <c r="Q2000" s="216">
        <v>0</v>
      </c>
      <c r="R2000" s="68" t="s">
        <v>638</v>
      </c>
      <c r="S2000" s="366"/>
      <c r="T2000" s="278"/>
    </row>
    <row r="2001" spans="1:20" ht="76.5">
      <c r="A2001" s="192">
        <v>513</v>
      </c>
      <c r="B2001" s="68"/>
      <c r="C2001" s="214" t="s">
        <v>160</v>
      </c>
      <c r="D2001" s="215">
        <v>45014</v>
      </c>
      <c r="E2001" s="192" t="s">
        <v>4133</v>
      </c>
      <c r="F2001" s="192" t="s">
        <v>10</v>
      </c>
      <c r="G2001" s="192">
        <v>1057347</v>
      </c>
      <c r="H2001" s="68"/>
      <c r="I2001" s="198" t="s">
        <v>5471</v>
      </c>
      <c r="J2001" s="68"/>
      <c r="K2001" s="68"/>
      <c r="L2001" s="68"/>
      <c r="M2001" s="68"/>
      <c r="N2001" s="364"/>
      <c r="O2001" s="364"/>
      <c r="P2001" s="216">
        <v>50</v>
      </c>
      <c r="Q2001" s="216">
        <v>0</v>
      </c>
      <c r="R2001" s="68" t="s">
        <v>638</v>
      </c>
      <c r="S2001" s="366"/>
      <c r="T2001" s="278"/>
    </row>
    <row r="2002" spans="1:20" ht="76.5">
      <c r="A2002" s="192">
        <v>117</v>
      </c>
      <c r="B2002" s="68"/>
      <c r="C2002" s="214" t="s">
        <v>54</v>
      </c>
      <c r="D2002" s="215">
        <v>45014</v>
      </c>
      <c r="E2002" s="192" t="s">
        <v>4134</v>
      </c>
      <c r="F2002" s="192" t="s">
        <v>10</v>
      </c>
      <c r="G2002" s="192">
        <v>1057348</v>
      </c>
      <c r="H2002" s="68"/>
      <c r="I2002" s="198" t="s">
        <v>5472</v>
      </c>
      <c r="J2002" s="68"/>
      <c r="K2002" s="68"/>
      <c r="L2002" s="68"/>
      <c r="M2002" s="68"/>
      <c r="N2002" s="364"/>
      <c r="O2002" s="364"/>
      <c r="P2002" s="216">
        <v>50</v>
      </c>
      <c r="Q2002" s="216">
        <v>0</v>
      </c>
      <c r="R2002" s="68" t="s">
        <v>638</v>
      </c>
      <c r="S2002" s="366"/>
      <c r="T2002" s="278"/>
    </row>
    <row r="2003" spans="1:20" ht="89.25">
      <c r="A2003" s="192">
        <v>383</v>
      </c>
      <c r="B2003" s="68"/>
      <c r="C2003" s="214" t="s">
        <v>1246</v>
      </c>
      <c r="D2003" s="215">
        <v>45014</v>
      </c>
      <c r="E2003" s="192" t="s">
        <v>4135</v>
      </c>
      <c r="F2003" s="192" t="s">
        <v>10</v>
      </c>
      <c r="G2003" s="192">
        <v>1057353</v>
      </c>
      <c r="H2003" s="68"/>
      <c r="I2003" s="198" t="s">
        <v>5473</v>
      </c>
      <c r="J2003" s="68"/>
      <c r="K2003" s="68"/>
      <c r="L2003" s="68"/>
      <c r="M2003" s="68"/>
      <c r="N2003" s="364"/>
      <c r="O2003" s="364"/>
      <c r="P2003" s="216">
        <v>50</v>
      </c>
      <c r="Q2003" s="216">
        <v>0</v>
      </c>
      <c r="R2003" s="68" t="s">
        <v>638</v>
      </c>
      <c r="S2003" s="366"/>
      <c r="T2003" s="278"/>
    </row>
    <row r="2004" spans="1:20" ht="89.25">
      <c r="A2004" s="192">
        <v>389</v>
      </c>
      <c r="B2004" s="68"/>
      <c r="C2004" s="214" t="s">
        <v>1426</v>
      </c>
      <c r="D2004" s="215">
        <v>45014</v>
      </c>
      <c r="E2004" s="192" t="s">
        <v>4136</v>
      </c>
      <c r="F2004" s="192" t="s">
        <v>10</v>
      </c>
      <c r="G2004" s="192">
        <v>1057376</v>
      </c>
      <c r="H2004" s="68"/>
      <c r="I2004" s="198" t="s">
        <v>5474</v>
      </c>
      <c r="J2004" s="68"/>
      <c r="K2004" s="68"/>
      <c r="L2004" s="68"/>
      <c r="M2004" s="68"/>
      <c r="N2004" s="364"/>
      <c r="O2004" s="364"/>
      <c r="P2004" s="216">
        <v>50</v>
      </c>
      <c r="Q2004" s="216">
        <v>0</v>
      </c>
      <c r="R2004" s="68" t="s">
        <v>638</v>
      </c>
      <c r="S2004" s="366"/>
      <c r="T2004" s="278"/>
    </row>
    <row r="2005" spans="1:20" ht="89.25">
      <c r="A2005" s="192">
        <v>389</v>
      </c>
      <c r="B2005" s="68"/>
      <c r="C2005" s="214" t="s">
        <v>1426</v>
      </c>
      <c r="D2005" s="215">
        <v>45014</v>
      </c>
      <c r="E2005" s="192" t="s">
        <v>4137</v>
      </c>
      <c r="F2005" s="192" t="s">
        <v>10</v>
      </c>
      <c r="G2005" s="192">
        <v>1057372</v>
      </c>
      <c r="H2005" s="68"/>
      <c r="I2005" s="198" t="s">
        <v>5475</v>
      </c>
      <c r="J2005" s="68"/>
      <c r="K2005" s="68"/>
      <c r="L2005" s="68"/>
      <c r="M2005" s="68"/>
      <c r="N2005" s="364"/>
      <c r="O2005" s="364"/>
      <c r="P2005" s="216">
        <v>50</v>
      </c>
      <c r="Q2005" s="216">
        <v>0</v>
      </c>
      <c r="R2005" s="68" t="s">
        <v>638</v>
      </c>
      <c r="S2005" s="366"/>
      <c r="T2005" s="278"/>
    </row>
    <row r="2006" spans="1:20" ht="89.25">
      <c r="A2006" s="192">
        <v>389</v>
      </c>
      <c r="B2006" s="68"/>
      <c r="C2006" s="214" t="s">
        <v>1426</v>
      </c>
      <c r="D2006" s="215">
        <v>45014</v>
      </c>
      <c r="E2006" s="192" t="s">
        <v>4138</v>
      </c>
      <c r="F2006" s="192" t="s">
        <v>10</v>
      </c>
      <c r="G2006" s="192">
        <v>1057373</v>
      </c>
      <c r="H2006" s="68"/>
      <c r="I2006" s="198" t="s">
        <v>5476</v>
      </c>
      <c r="J2006" s="68"/>
      <c r="K2006" s="68"/>
      <c r="L2006" s="68"/>
      <c r="M2006" s="68"/>
      <c r="N2006" s="364"/>
      <c r="O2006" s="364"/>
      <c r="P2006" s="216">
        <v>50</v>
      </c>
      <c r="Q2006" s="216">
        <v>0</v>
      </c>
      <c r="R2006" s="68" t="s">
        <v>638</v>
      </c>
      <c r="S2006" s="366"/>
      <c r="T2006" s="278"/>
    </row>
    <row r="2007" spans="1:20" ht="89.25">
      <c r="A2007" s="192">
        <v>389</v>
      </c>
      <c r="B2007" s="68"/>
      <c r="C2007" s="214" t="s">
        <v>1426</v>
      </c>
      <c r="D2007" s="215">
        <v>45014</v>
      </c>
      <c r="E2007" s="192" t="s">
        <v>4139</v>
      </c>
      <c r="F2007" s="192" t="s">
        <v>10</v>
      </c>
      <c r="G2007" s="192">
        <v>1057375</v>
      </c>
      <c r="H2007" s="68"/>
      <c r="I2007" s="198" t="s">
        <v>5477</v>
      </c>
      <c r="J2007" s="68"/>
      <c r="K2007" s="68"/>
      <c r="L2007" s="68"/>
      <c r="M2007" s="68"/>
      <c r="N2007" s="364"/>
      <c r="O2007" s="364"/>
      <c r="P2007" s="216">
        <v>50</v>
      </c>
      <c r="Q2007" s="216">
        <v>0</v>
      </c>
      <c r="R2007" s="68" t="s">
        <v>638</v>
      </c>
      <c r="S2007" s="366"/>
      <c r="T2007" s="278"/>
    </row>
    <row r="2008" spans="1:20" ht="89.25">
      <c r="A2008" s="192">
        <v>389</v>
      </c>
      <c r="B2008" s="68"/>
      <c r="C2008" s="214" t="s">
        <v>1426</v>
      </c>
      <c r="D2008" s="215">
        <v>45014</v>
      </c>
      <c r="E2008" s="192" t="s">
        <v>4140</v>
      </c>
      <c r="F2008" s="192" t="s">
        <v>10</v>
      </c>
      <c r="G2008" s="192">
        <v>1057377</v>
      </c>
      <c r="H2008" s="68"/>
      <c r="I2008" s="198" t="s">
        <v>5478</v>
      </c>
      <c r="J2008" s="68"/>
      <c r="K2008" s="68"/>
      <c r="L2008" s="68"/>
      <c r="M2008" s="68"/>
      <c r="N2008" s="364"/>
      <c r="O2008" s="364"/>
      <c r="P2008" s="216">
        <v>50</v>
      </c>
      <c r="Q2008" s="216">
        <v>0</v>
      </c>
      <c r="R2008" s="68" t="s">
        <v>638</v>
      </c>
      <c r="S2008" s="366"/>
      <c r="T2008" s="278"/>
    </row>
    <row r="2009" spans="1:20" ht="102">
      <c r="A2009" s="192">
        <v>373</v>
      </c>
      <c r="B2009" s="68"/>
      <c r="C2009" s="214" t="s">
        <v>607</v>
      </c>
      <c r="D2009" s="215">
        <v>45015</v>
      </c>
      <c r="E2009" s="192" t="s">
        <v>4141</v>
      </c>
      <c r="F2009" s="192" t="s">
        <v>639</v>
      </c>
      <c r="G2009" s="192">
        <v>5378843</v>
      </c>
      <c r="H2009" s="68"/>
      <c r="I2009" s="198" t="s">
        <v>5479</v>
      </c>
      <c r="J2009" s="68"/>
      <c r="K2009" s="68"/>
      <c r="L2009" s="68"/>
      <c r="M2009" s="68"/>
      <c r="N2009" s="364"/>
      <c r="O2009" s="364"/>
      <c r="P2009" s="216">
        <v>0</v>
      </c>
      <c r="Q2009" s="216">
        <v>898752.09</v>
      </c>
      <c r="R2009" s="68" t="s">
        <v>638</v>
      </c>
      <c r="S2009" s="366"/>
      <c r="T2009" s="278"/>
    </row>
    <row r="2010" spans="1:20" ht="76.5">
      <c r="A2010" s="192" t="s">
        <v>541</v>
      </c>
      <c r="B2010" s="68"/>
      <c r="C2010" s="214" t="s">
        <v>590</v>
      </c>
      <c r="D2010" s="215">
        <v>45015</v>
      </c>
      <c r="E2010" s="192" t="s">
        <v>4142</v>
      </c>
      <c r="F2010" s="192" t="s">
        <v>14</v>
      </c>
      <c r="G2010" s="192">
        <v>2220328</v>
      </c>
      <c r="H2010" s="68"/>
      <c r="I2010" s="198" t="s">
        <v>5480</v>
      </c>
      <c r="J2010" s="68"/>
      <c r="K2010" s="68"/>
      <c r="L2010" s="68"/>
      <c r="M2010" s="68"/>
      <c r="N2010" s="364"/>
      <c r="O2010" s="364"/>
      <c r="P2010" s="216">
        <v>50</v>
      </c>
      <c r="Q2010" s="216">
        <v>0</v>
      </c>
      <c r="R2010" s="68" t="s">
        <v>638</v>
      </c>
      <c r="S2010" s="366"/>
      <c r="T2010" s="278"/>
    </row>
    <row r="2011" spans="1:20" ht="63.75">
      <c r="A2011" s="192">
        <v>513</v>
      </c>
      <c r="B2011" s="68"/>
      <c r="C2011" s="214" t="s">
        <v>160</v>
      </c>
      <c r="D2011" s="215">
        <v>45015</v>
      </c>
      <c r="E2011" s="192" t="s">
        <v>4143</v>
      </c>
      <c r="F2011" s="192" t="s">
        <v>14</v>
      </c>
      <c r="G2011" s="192">
        <v>2220314</v>
      </c>
      <c r="H2011" s="68"/>
      <c r="I2011" s="198" t="s">
        <v>5481</v>
      </c>
      <c r="J2011" s="68"/>
      <c r="K2011" s="68"/>
      <c r="L2011" s="68"/>
      <c r="M2011" s="68"/>
      <c r="N2011" s="364"/>
      <c r="O2011" s="364"/>
      <c r="P2011" s="216">
        <v>50</v>
      </c>
      <c r="Q2011" s="216">
        <v>0</v>
      </c>
      <c r="R2011" s="68" t="s">
        <v>638</v>
      </c>
      <c r="S2011" s="366"/>
      <c r="T2011" s="278"/>
    </row>
    <row r="2012" spans="1:20" ht="89.25">
      <c r="A2012" s="192">
        <v>35</v>
      </c>
      <c r="B2012" s="68"/>
      <c r="C2012" s="214" t="s">
        <v>43</v>
      </c>
      <c r="D2012" s="215">
        <v>45015</v>
      </c>
      <c r="E2012" s="192" t="s">
        <v>4144</v>
      </c>
      <c r="F2012" s="192" t="s">
        <v>639</v>
      </c>
      <c r="G2012" s="192">
        <v>5389887</v>
      </c>
      <c r="H2012" s="68"/>
      <c r="I2012" s="198" t="s">
        <v>5482</v>
      </c>
      <c r="J2012" s="68"/>
      <c r="K2012" s="68"/>
      <c r="L2012" s="68"/>
      <c r="M2012" s="68"/>
      <c r="N2012" s="364"/>
      <c r="O2012" s="364"/>
      <c r="P2012" s="216">
        <v>0</v>
      </c>
      <c r="Q2012" s="216">
        <v>37500</v>
      </c>
      <c r="R2012" s="68" t="s">
        <v>638</v>
      </c>
      <c r="S2012" s="366"/>
      <c r="T2012" s="278"/>
    </row>
    <row r="2013" spans="1:20" ht="76.5">
      <c r="A2013" s="192">
        <v>525</v>
      </c>
      <c r="B2013" s="68"/>
      <c r="C2013" s="214" t="s">
        <v>164</v>
      </c>
      <c r="D2013" s="215">
        <v>45015</v>
      </c>
      <c r="E2013" s="192" t="s">
        <v>4145</v>
      </c>
      <c r="F2013" s="192" t="s">
        <v>6</v>
      </c>
      <c r="G2013" s="192">
        <v>2221089</v>
      </c>
      <c r="H2013" s="68"/>
      <c r="I2013" s="198" t="s">
        <v>5483</v>
      </c>
      <c r="J2013" s="68"/>
      <c r="K2013" s="68"/>
      <c r="L2013" s="68"/>
      <c r="M2013" s="68"/>
      <c r="N2013" s="364"/>
      <c r="O2013" s="364"/>
      <c r="P2013" s="216">
        <v>0</v>
      </c>
      <c r="Q2013" s="216">
        <v>160764.1</v>
      </c>
      <c r="R2013" s="68" t="s">
        <v>638</v>
      </c>
      <c r="S2013" s="366"/>
      <c r="T2013" s="278"/>
    </row>
    <row r="2014" spans="1:20" ht="63.75">
      <c r="A2014" s="192">
        <v>513</v>
      </c>
      <c r="B2014" s="68"/>
      <c r="C2014" s="214" t="s">
        <v>160</v>
      </c>
      <c r="D2014" s="215">
        <v>45015</v>
      </c>
      <c r="E2014" s="192" t="s">
        <v>4147</v>
      </c>
      <c r="F2014" s="192" t="s">
        <v>14</v>
      </c>
      <c r="G2014" s="192">
        <v>2221088</v>
      </c>
      <c r="H2014" s="68"/>
      <c r="I2014" s="198" t="s">
        <v>5485</v>
      </c>
      <c r="J2014" s="68"/>
      <c r="K2014" s="68"/>
      <c r="L2014" s="68"/>
      <c r="M2014" s="68"/>
      <c r="N2014" s="364"/>
      <c r="O2014" s="364"/>
      <c r="P2014" s="216">
        <v>50</v>
      </c>
      <c r="Q2014" s="216">
        <v>0</v>
      </c>
      <c r="R2014" s="68" t="s">
        <v>638</v>
      </c>
      <c r="S2014" s="366"/>
      <c r="T2014" s="278"/>
    </row>
    <row r="2015" spans="1:20" ht="76.5">
      <c r="A2015" s="192">
        <v>16</v>
      </c>
      <c r="B2015" s="68"/>
      <c r="C2015" s="214" t="s">
        <v>40</v>
      </c>
      <c r="D2015" s="215">
        <v>45015</v>
      </c>
      <c r="E2015" s="192" t="s">
        <v>4148</v>
      </c>
      <c r="F2015" s="192" t="s">
        <v>6</v>
      </c>
      <c r="G2015" s="192">
        <v>1788073</v>
      </c>
      <c r="H2015" s="68"/>
      <c r="I2015" s="198" t="s">
        <v>5486</v>
      </c>
      <c r="J2015" s="68"/>
      <c r="K2015" s="68"/>
      <c r="L2015" s="68"/>
      <c r="M2015" s="68"/>
      <c r="N2015" s="364"/>
      <c r="O2015" s="364"/>
      <c r="P2015" s="216">
        <v>0</v>
      </c>
      <c r="Q2015" s="216">
        <v>338000</v>
      </c>
      <c r="R2015" s="68" t="s">
        <v>638</v>
      </c>
      <c r="S2015" s="366"/>
      <c r="T2015" s="278"/>
    </row>
    <row r="2016" spans="1:20" ht="76.5">
      <c r="A2016" s="192" t="s">
        <v>544</v>
      </c>
      <c r="B2016" s="68"/>
      <c r="C2016" s="214" t="s">
        <v>683</v>
      </c>
      <c r="D2016" s="215">
        <v>45015</v>
      </c>
      <c r="E2016" s="192" t="s">
        <v>4149</v>
      </c>
      <c r="F2016" s="192" t="s">
        <v>6</v>
      </c>
      <c r="G2016" s="192">
        <v>1788074</v>
      </c>
      <c r="H2016" s="68"/>
      <c r="I2016" s="198" t="s">
        <v>5487</v>
      </c>
      <c r="J2016" s="68"/>
      <c r="K2016" s="68"/>
      <c r="L2016" s="68"/>
      <c r="M2016" s="68"/>
      <c r="N2016" s="364"/>
      <c r="O2016" s="364"/>
      <c r="P2016" s="216">
        <v>0</v>
      </c>
      <c r="Q2016" s="216">
        <v>50926.7</v>
      </c>
      <c r="R2016" s="68" t="s">
        <v>638</v>
      </c>
      <c r="S2016" s="366"/>
      <c r="T2016" s="278"/>
    </row>
    <row r="2017" spans="1:20" ht="63.75">
      <c r="A2017" s="192">
        <v>513</v>
      </c>
      <c r="B2017" s="68"/>
      <c r="C2017" s="214" t="s">
        <v>160</v>
      </c>
      <c r="D2017" s="215">
        <v>45015</v>
      </c>
      <c r="E2017" s="192" t="s">
        <v>4150</v>
      </c>
      <c r="F2017" s="192" t="s">
        <v>10</v>
      </c>
      <c r="G2017" s="192">
        <v>1057431</v>
      </c>
      <c r="H2017" s="68"/>
      <c r="I2017" s="198" t="s">
        <v>5488</v>
      </c>
      <c r="J2017" s="68"/>
      <c r="K2017" s="68"/>
      <c r="L2017" s="68"/>
      <c r="M2017" s="68"/>
      <c r="N2017" s="364"/>
      <c r="O2017" s="364"/>
      <c r="P2017" s="216">
        <v>50</v>
      </c>
      <c r="Q2017" s="216">
        <v>0</v>
      </c>
      <c r="R2017" s="68" t="s">
        <v>638</v>
      </c>
      <c r="S2017" s="366"/>
      <c r="T2017" s="278"/>
    </row>
    <row r="2018" spans="1:20" ht="51">
      <c r="A2018" s="192">
        <v>590</v>
      </c>
      <c r="B2018" s="68"/>
      <c r="C2018" s="214" t="s">
        <v>1287</v>
      </c>
      <c r="D2018" s="215">
        <v>45015</v>
      </c>
      <c r="E2018" s="192" t="s">
        <v>4151</v>
      </c>
      <c r="F2018" s="192" t="s">
        <v>6</v>
      </c>
      <c r="G2018" s="192">
        <v>1057445</v>
      </c>
      <c r="H2018" s="68"/>
      <c r="I2018" s="198" t="s">
        <v>5489</v>
      </c>
      <c r="J2018" s="68"/>
      <c r="K2018" s="68"/>
      <c r="L2018" s="68"/>
      <c r="M2018" s="68"/>
      <c r="N2018" s="364"/>
      <c r="O2018" s="364"/>
      <c r="P2018" s="216">
        <v>0</v>
      </c>
      <c r="Q2018" s="216">
        <v>348932.31</v>
      </c>
      <c r="R2018" s="68" t="s">
        <v>638</v>
      </c>
      <c r="S2018" s="366"/>
      <c r="T2018" s="278"/>
    </row>
    <row r="2019" spans="1:20" ht="89.25">
      <c r="A2019" s="192">
        <v>132</v>
      </c>
      <c r="B2019" s="68"/>
      <c r="C2019" s="214" t="s">
        <v>59</v>
      </c>
      <c r="D2019" s="215">
        <v>45015</v>
      </c>
      <c r="E2019" s="192" t="s">
        <v>4152</v>
      </c>
      <c r="F2019" s="192" t="s">
        <v>10</v>
      </c>
      <c r="G2019" s="192">
        <v>1057440</v>
      </c>
      <c r="H2019" s="68"/>
      <c r="I2019" s="198" t="s">
        <v>5490</v>
      </c>
      <c r="J2019" s="68"/>
      <c r="K2019" s="68"/>
      <c r="L2019" s="68"/>
      <c r="M2019" s="68"/>
      <c r="N2019" s="364"/>
      <c r="O2019" s="364"/>
      <c r="P2019" s="216">
        <v>2841.68</v>
      </c>
      <c r="Q2019" s="216">
        <v>0</v>
      </c>
      <c r="R2019" s="68" t="s">
        <v>638</v>
      </c>
      <c r="S2019" s="366"/>
      <c r="T2019" s="278"/>
    </row>
    <row r="2020" spans="1:20" ht="89.25">
      <c r="A2020" s="192">
        <v>78</v>
      </c>
      <c r="B2020" s="68"/>
      <c r="C2020" s="214" t="s">
        <v>1381</v>
      </c>
      <c r="D2020" s="215">
        <v>45015</v>
      </c>
      <c r="E2020" s="192" t="s">
        <v>4153</v>
      </c>
      <c r="F2020" s="192" t="s">
        <v>10</v>
      </c>
      <c r="G2020" s="192">
        <v>1057449</v>
      </c>
      <c r="H2020" s="68"/>
      <c r="I2020" s="198" t="s">
        <v>5491</v>
      </c>
      <c r="J2020" s="68"/>
      <c r="K2020" s="68"/>
      <c r="L2020" s="68"/>
      <c r="M2020" s="68"/>
      <c r="N2020" s="364"/>
      <c r="O2020" s="364"/>
      <c r="P2020" s="216">
        <v>2906.3</v>
      </c>
      <c r="Q2020" s="216">
        <v>0</v>
      </c>
      <c r="R2020" s="68" t="s">
        <v>638</v>
      </c>
      <c r="S2020" s="366"/>
      <c r="T2020" s="278"/>
    </row>
    <row r="2021" spans="1:20" ht="51">
      <c r="A2021" s="192">
        <v>35</v>
      </c>
      <c r="B2021" s="68"/>
      <c r="C2021" s="214" t="s">
        <v>43</v>
      </c>
      <c r="D2021" s="215">
        <v>45016</v>
      </c>
      <c r="E2021" s="192" t="s">
        <v>4154</v>
      </c>
      <c r="F2021" s="192" t="s">
        <v>639</v>
      </c>
      <c r="G2021" s="192">
        <v>5395157</v>
      </c>
      <c r="H2021" s="68"/>
      <c r="I2021" s="198" t="s">
        <v>5492</v>
      </c>
      <c r="J2021" s="68"/>
      <c r="K2021" s="68"/>
      <c r="L2021" s="68"/>
      <c r="M2021" s="68"/>
      <c r="N2021" s="364"/>
      <c r="O2021" s="364"/>
      <c r="P2021" s="216">
        <v>0</v>
      </c>
      <c r="Q2021" s="216">
        <v>1027.3499999999999</v>
      </c>
      <c r="R2021" s="68" t="s">
        <v>638</v>
      </c>
      <c r="S2021" s="366"/>
      <c r="T2021" s="278"/>
    </row>
    <row r="2022" spans="1:20" ht="102">
      <c r="A2022" s="192">
        <v>576</v>
      </c>
      <c r="B2022" s="68"/>
      <c r="C2022" s="214" t="s">
        <v>1247</v>
      </c>
      <c r="D2022" s="215">
        <v>45016</v>
      </c>
      <c r="E2022" s="192" t="s">
        <v>4155</v>
      </c>
      <c r="F2022" s="192" t="s">
        <v>601</v>
      </c>
      <c r="G2022" s="192">
        <v>17981</v>
      </c>
      <c r="H2022" s="68"/>
      <c r="I2022" s="198" t="s">
        <v>5493</v>
      </c>
      <c r="J2022" s="68"/>
      <c r="K2022" s="68"/>
      <c r="L2022" s="68"/>
      <c r="M2022" s="68"/>
      <c r="N2022" s="364"/>
      <c r="O2022" s="364"/>
      <c r="P2022" s="216">
        <v>364.32</v>
      </c>
      <c r="Q2022" s="216">
        <v>0</v>
      </c>
      <c r="R2022" s="68" t="s">
        <v>638</v>
      </c>
      <c r="S2022" s="366"/>
      <c r="T2022" s="278"/>
    </row>
    <row r="2023" spans="1:20" ht="51">
      <c r="A2023" s="192" t="s">
        <v>542</v>
      </c>
      <c r="B2023" s="68"/>
      <c r="C2023" s="214" t="s">
        <v>691</v>
      </c>
      <c r="D2023" s="215">
        <v>45016</v>
      </c>
      <c r="E2023" s="192" t="s">
        <v>4156</v>
      </c>
      <c r="F2023" s="192" t="s">
        <v>6</v>
      </c>
      <c r="G2023" s="192">
        <v>2221877</v>
      </c>
      <c r="H2023" s="68"/>
      <c r="I2023" s="198" t="s">
        <v>5494</v>
      </c>
      <c r="J2023" s="68"/>
      <c r="K2023" s="68"/>
      <c r="L2023" s="68"/>
      <c r="M2023" s="68"/>
      <c r="N2023" s="364"/>
      <c r="O2023" s="364"/>
      <c r="P2023" s="216">
        <v>0</v>
      </c>
      <c r="Q2023" s="216">
        <v>7007.32</v>
      </c>
      <c r="R2023" s="68" t="s">
        <v>638</v>
      </c>
      <c r="S2023" s="366"/>
      <c r="T2023" s="278"/>
    </row>
    <row r="2024" spans="1:20" ht="51">
      <c r="A2024" s="192">
        <v>86</v>
      </c>
      <c r="B2024" s="68"/>
      <c r="C2024" s="214" t="s">
        <v>50</v>
      </c>
      <c r="D2024" s="215">
        <v>45016</v>
      </c>
      <c r="E2024" s="192" t="s">
        <v>4157</v>
      </c>
      <c r="F2024" s="192" t="s">
        <v>6</v>
      </c>
      <c r="G2024" s="192">
        <v>1788321</v>
      </c>
      <c r="H2024" s="68"/>
      <c r="I2024" s="198" t="s">
        <v>5495</v>
      </c>
      <c r="J2024" s="68"/>
      <c r="K2024" s="68"/>
      <c r="L2024" s="68"/>
      <c r="M2024" s="68"/>
      <c r="N2024" s="364"/>
      <c r="O2024" s="364"/>
      <c r="P2024" s="216">
        <v>0</v>
      </c>
      <c r="Q2024" s="216">
        <v>939600</v>
      </c>
      <c r="R2024" s="68" t="s">
        <v>638</v>
      </c>
      <c r="S2024" s="366"/>
      <c r="T2024" s="278"/>
    </row>
    <row r="2025" spans="1:20" ht="63.75">
      <c r="A2025" s="192" t="s">
        <v>542</v>
      </c>
      <c r="B2025" s="68"/>
      <c r="C2025" s="214" t="s">
        <v>691</v>
      </c>
      <c r="D2025" s="215">
        <v>45016</v>
      </c>
      <c r="E2025" s="192" t="s">
        <v>4158</v>
      </c>
      <c r="F2025" s="192" t="s">
        <v>10</v>
      </c>
      <c r="G2025" s="192">
        <v>17205</v>
      </c>
      <c r="H2025" s="68"/>
      <c r="I2025" s="198" t="s">
        <v>5496</v>
      </c>
      <c r="J2025" s="68"/>
      <c r="K2025" s="68"/>
      <c r="L2025" s="68"/>
      <c r="M2025" s="68"/>
      <c r="N2025" s="364"/>
      <c r="O2025" s="364"/>
      <c r="P2025" s="216">
        <v>4309.72</v>
      </c>
      <c r="Q2025" s="216">
        <v>0</v>
      </c>
      <c r="R2025" s="68" t="s">
        <v>638</v>
      </c>
      <c r="S2025" s="366"/>
      <c r="T2025" s="278"/>
    </row>
    <row r="2026" spans="1:20" ht="63.75">
      <c r="A2026" s="192" t="s">
        <v>542</v>
      </c>
      <c r="B2026" s="68"/>
      <c r="C2026" s="214" t="s">
        <v>691</v>
      </c>
      <c r="D2026" s="215">
        <v>45016</v>
      </c>
      <c r="E2026" s="192" t="s">
        <v>4159</v>
      </c>
      <c r="F2026" s="192" t="s">
        <v>10</v>
      </c>
      <c r="G2026" s="192">
        <v>17181</v>
      </c>
      <c r="H2026" s="68"/>
      <c r="I2026" s="198" t="s">
        <v>5497</v>
      </c>
      <c r="J2026" s="68"/>
      <c r="K2026" s="68"/>
      <c r="L2026" s="68"/>
      <c r="M2026" s="68"/>
      <c r="N2026" s="364"/>
      <c r="O2026" s="364"/>
      <c r="P2026" s="216">
        <v>4135.68</v>
      </c>
      <c r="Q2026" s="216">
        <v>0</v>
      </c>
      <c r="R2026" s="68" t="s">
        <v>638</v>
      </c>
      <c r="S2026" s="366"/>
      <c r="T2026" s="278"/>
    </row>
    <row r="2027" spans="1:20" ht="63.75">
      <c r="A2027" s="192" t="s">
        <v>542</v>
      </c>
      <c r="B2027" s="68"/>
      <c r="C2027" s="214" t="s">
        <v>691</v>
      </c>
      <c r="D2027" s="215">
        <v>45016</v>
      </c>
      <c r="E2027" s="192" t="s">
        <v>4160</v>
      </c>
      <c r="F2027" s="192" t="s">
        <v>10</v>
      </c>
      <c r="G2027" s="192">
        <v>17169</v>
      </c>
      <c r="H2027" s="68"/>
      <c r="I2027" s="198" t="s">
        <v>5498</v>
      </c>
      <c r="J2027" s="68"/>
      <c r="K2027" s="68"/>
      <c r="L2027" s="68"/>
      <c r="M2027" s="68"/>
      <c r="N2027" s="364"/>
      <c r="O2027" s="364"/>
      <c r="P2027" s="216">
        <v>31731.68</v>
      </c>
      <c r="Q2027" s="216">
        <v>0</v>
      </c>
      <c r="R2027" s="68" t="s">
        <v>638</v>
      </c>
      <c r="S2027" s="366"/>
      <c r="T2027" s="278"/>
    </row>
    <row r="2028" spans="1:20" ht="51">
      <c r="A2028" s="192">
        <v>130</v>
      </c>
      <c r="B2028" s="68"/>
      <c r="C2028" s="214" t="s">
        <v>58</v>
      </c>
      <c r="D2028" s="215">
        <v>45016</v>
      </c>
      <c r="E2028" s="192" t="s">
        <v>4161</v>
      </c>
      <c r="F2028" s="192" t="s">
        <v>6</v>
      </c>
      <c r="G2028" s="192">
        <v>1788614</v>
      </c>
      <c r="H2028" s="68"/>
      <c r="I2028" s="198" t="s">
        <v>5499</v>
      </c>
      <c r="J2028" s="68"/>
      <c r="K2028" s="68"/>
      <c r="L2028" s="68"/>
      <c r="M2028" s="68"/>
      <c r="N2028" s="364"/>
      <c r="O2028" s="364"/>
      <c r="P2028" s="216">
        <v>0</v>
      </c>
      <c r="Q2028" s="216">
        <v>27927</v>
      </c>
      <c r="R2028" s="68" t="s">
        <v>638</v>
      </c>
      <c r="S2028" s="366"/>
      <c r="T2028" s="278"/>
    </row>
    <row r="2029" spans="1:20" ht="38.25">
      <c r="A2029" s="192" t="s">
        <v>667</v>
      </c>
      <c r="B2029" s="68"/>
      <c r="C2029" s="214" t="s">
        <v>1256</v>
      </c>
      <c r="D2029" s="215">
        <v>45016</v>
      </c>
      <c r="E2029" s="192" t="s">
        <v>4162</v>
      </c>
      <c r="F2029" s="192" t="s">
        <v>12</v>
      </c>
      <c r="G2029" s="192">
        <v>443478</v>
      </c>
      <c r="H2029" s="68"/>
      <c r="I2029" s="198" t="s">
        <v>2088</v>
      </c>
      <c r="J2029" s="68"/>
      <c r="K2029" s="68"/>
      <c r="L2029" s="68"/>
      <c r="M2029" s="68"/>
      <c r="N2029" s="364"/>
      <c r="O2029" s="364"/>
      <c r="P2029" s="216">
        <v>4091301.74</v>
      </c>
      <c r="Q2029" s="216">
        <v>0</v>
      </c>
      <c r="R2029" s="68" t="s">
        <v>638</v>
      </c>
      <c r="S2029" s="366"/>
      <c r="T2029" s="278"/>
    </row>
    <row r="2030" spans="1:20" ht="38.25">
      <c r="A2030" s="192" t="s">
        <v>667</v>
      </c>
      <c r="B2030" s="68"/>
      <c r="C2030" s="214" t="s">
        <v>1256</v>
      </c>
      <c r="D2030" s="215">
        <v>45016</v>
      </c>
      <c r="E2030" s="192" t="s">
        <v>4163</v>
      </c>
      <c r="F2030" s="192" t="s">
        <v>12</v>
      </c>
      <c r="G2030" s="192">
        <v>443476</v>
      </c>
      <c r="H2030" s="68"/>
      <c r="I2030" s="198" t="s">
        <v>2088</v>
      </c>
      <c r="J2030" s="68"/>
      <c r="K2030" s="68"/>
      <c r="L2030" s="68"/>
      <c r="M2030" s="68"/>
      <c r="N2030" s="364"/>
      <c r="O2030" s="364"/>
      <c r="P2030" s="216">
        <v>216733.88</v>
      </c>
      <c r="Q2030" s="216">
        <v>0</v>
      </c>
      <c r="R2030" s="68" t="s">
        <v>638</v>
      </c>
      <c r="S2030" s="366"/>
      <c r="T2030" s="278"/>
    </row>
    <row r="2031" spans="1:20" ht="38.25">
      <c r="A2031" s="192" t="s">
        <v>667</v>
      </c>
      <c r="B2031" s="68"/>
      <c r="C2031" s="214" t="s">
        <v>1256</v>
      </c>
      <c r="D2031" s="215">
        <v>45016</v>
      </c>
      <c r="E2031" s="192" t="s">
        <v>4164</v>
      </c>
      <c r="F2031" s="192" t="s">
        <v>12</v>
      </c>
      <c r="G2031" s="192">
        <v>443482</v>
      </c>
      <c r="H2031" s="68"/>
      <c r="I2031" s="198" t="s">
        <v>2088</v>
      </c>
      <c r="J2031" s="68"/>
      <c r="K2031" s="68"/>
      <c r="L2031" s="68"/>
      <c r="M2031" s="68"/>
      <c r="N2031" s="364"/>
      <c r="O2031" s="364"/>
      <c r="P2031" s="216">
        <v>573445.24</v>
      </c>
      <c r="Q2031" s="216">
        <v>0</v>
      </c>
      <c r="R2031" s="68" t="s">
        <v>638</v>
      </c>
      <c r="S2031" s="366"/>
      <c r="T2031" s="278"/>
    </row>
    <row r="2032" spans="1:20" ht="38.25">
      <c r="A2032" s="192" t="s">
        <v>667</v>
      </c>
      <c r="B2032" s="68"/>
      <c r="C2032" s="214" t="s">
        <v>1256</v>
      </c>
      <c r="D2032" s="215">
        <v>45016</v>
      </c>
      <c r="E2032" s="192" t="s">
        <v>4165</v>
      </c>
      <c r="F2032" s="192" t="s">
        <v>12</v>
      </c>
      <c r="G2032" s="192">
        <v>443484</v>
      </c>
      <c r="H2032" s="68"/>
      <c r="I2032" s="198" t="s">
        <v>2088</v>
      </c>
      <c r="J2032" s="68"/>
      <c r="K2032" s="68"/>
      <c r="L2032" s="68"/>
      <c r="M2032" s="68"/>
      <c r="N2032" s="364"/>
      <c r="O2032" s="364"/>
      <c r="P2032" s="216">
        <v>16566966.34</v>
      </c>
      <c r="Q2032" s="216">
        <v>0</v>
      </c>
      <c r="R2032" s="68" t="s">
        <v>638</v>
      </c>
      <c r="S2032" s="366"/>
      <c r="T2032" s="278"/>
    </row>
    <row r="2033" spans="1:20" ht="38.25">
      <c r="A2033" s="192" t="s">
        <v>667</v>
      </c>
      <c r="B2033" s="68"/>
      <c r="C2033" s="214" t="s">
        <v>1256</v>
      </c>
      <c r="D2033" s="215">
        <v>45016</v>
      </c>
      <c r="E2033" s="192" t="s">
        <v>4166</v>
      </c>
      <c r="F2033" s="192" t="s">
        <v>12</v>
      </c>
      <c r="G2033" s="192">
        <v>443486</v>
      </c>
      <c r="H2033" s="68"/>
      <c r="I2033" s="198" t="s">
        <v>2088</v>
      </c>
      <c r="J2033" s="68"/>
      <c r="K2033" s="68"/>
      <c r="L2033" s="68"/>
      <c r="M2033" s="68"/>
      <c r="N2033" s="364"/>
      <c r="O2033" s="364"/>
      <c r="P2033" s="216">
        <v>11237240.810000001</v>
      </c>
      <c r="Q2033" s="216">
        <v>0</v>
      </c>
      <c r="R2033" s="68" t="s">
        <v>638</v>
      </c>
      <c r="S2033" s="366"/>
      <c r="T2033" s="278"/>
    </row>
    <row r="2034" spans="1:20" ht="38.25">
      <c r="A2034" s="192" t="s">
        <v>667</v>
      </c>
      <c r="B2034" s="68"/>
      <c r="C2034" s="214" t="s">
        <v>1256</v>
      </c>
      <c r="D2034" s="215">
        <v>45016</v>
      </c>
      <c r="E2034" s="192" t="s">
        <v>4167</v>
      </c>
      <c r="F2034" s="192" t="s">
        <v>12</v>
      </c>
      <c r="G2034" s="192">
        <v>443488</v>
      </c>
      <c r="H2034" s="68"/>
      <c r="I2034" s="198" t="s">
        <v>2088</v>
      </c>
      <c r="J2034" s="68"/>
      <c r="K2034" s="68"/>
      <c r="L2034" s="68"/>
      <c r="M2034" s="68"/>
      <c r="N2034" s="364"/>
      <c r="O2034" s="364"/>
      <c r="P2034" s="216">
        <v>3048003.03</v>
      </c>
      <c r="Q2034" s="216">
        <v>0</v>
      </c>
      <c r="R2034" s="68" t="s">
        <v>638</v>
      </c>
      <c r="S2034" s="366"/>
      <c r="T2034" s="278"/>
    </row>
    <row r="2035" spans="1:20" ht="38.25">
      <c r="A2035" s="192" t="s">
        <v>667</v>
      </c>
      <c r="B2035" s="68"/>
      <c r="C2035" s="214" t="s">
        <v>1256</v>
      </c>
      <c r="D2035" s="215">
        <v>45016</v>
      </c>
      <c r="E2035" s="192" t="s">
        <v>4168</v>
      </c>
      <c r="F2035" s="192" t="s">
        <v>12</v>
      </c>
      <c r="G2035" s="192">
        <v>443490</v>
      </c>
      <c r="H2035" s="68"/>
      <c r="I2035" s="198" t="s">
        <v>2088</v>
      </c>
      <c r="J2035" s="68"/>
      <c r="K2035" s="68"/>
      <c r="L2035" s="68"/>
      <c r="M2035" s="68"/>
      <c r="N2035" s="364"/>
      <c r="O2035" s="364"/>
      <c r="P2035" s="216">
        <v>109521</v>
      </c>
      <c r="Q2035" s="216">
        <v>0</v>
      </c>
      <c r="R2035" s="68" t="s">
        <v>638</v>
      </c>
      <c r="S2035" s="366"/>
      <c r="T2035" s="278"/>
    </row>
    <row r="2036" spans="1:20" ht="38.25">
      <c r="A2036" s="192" t="s">
        <v>667</v>
      </c>
      <c r="B2036" s="68"/>
      <c r="C2036" s="214" t="s">
        <v>1256</v>
      </c>
      <c r="D2036" s="215">
        <v>45016</v>
      </c>
      <c r="E2036" s="192" t="s">
        <v>4169</v>
      </c>
      <c r="F2036" s="192" t="s">
        <v>12</v>
      </c>
      <c r="G2036" s="192">
        <v>443492</v>
      </c>
      <c r="H2036" s="68"/>
      <c r="I2036" s="198" t="s">
        <v>2088</v>
      </c>
      <c r="J2036" s="68"/>
      <c r="K2036" s="68"/>
      <c r="L2036" s="68"/>
      <c r="M2036" s="68"/>
      <c r="N2036" s="364"/>
      <c r="O2036" s="364"/>
      <c r="P2036" s="216">
        <v>2067436.07</v>
      </c>
      <c r="Q2036" s="216">
        <v>0</v>
      </c>
      <c r="R2036" s="68" t="s">
        <v>638</v>
      </c>
      <c r="S2036" s="366"/>
      <c r="T2036" s="278"/>
    </row>
    <row r="2037" spans="1:20" ht="38.25">
      <c r="A2037" s="192" t="s">
        <v>667</v>
      </c>
      <c r="B2037" s="68"/>
      <c r="C2037" s="214" t="s">
        <v>1256</v>
      </c>
      <c r="D2037" s="215">
        <v>45016</v>
      </c>
      <c r="E2037" s="192" t="s">
        <v>4170</v>
      </c>
      <c r="F2037" s="192" t="s">
        <v>12</v>
      </c>
      <c r="G2037" s="192">
        <v>443494</v>
      </c>
      <c r="H2037" s="68"/>
      <c r="I2037" s="198" t="s">
        <v>2088</v>
      </c>
      <c r="J2037" s="68"/>
      <c r="K2037" s="68"/>
      <c r="L2037" s="68"/>
      <c r="M2037" s="68"/>
      <c r="N2037" s="364"/>
      <c r="O2037" s="364"/>
      <c r="P2037" s="216">
        <v>2177154.15</v>
      </c>
      <c r="Q2037" s="216">
        <v>0</v>
      </c>
      <c r="R2037" s="68" t="s">
        <v>638</v>
      </c>
      <c r="S2037" s="366"/>
      <c r="T2037" s="278"/>
    </row>
    <row r="2038" spans="1:20" ht="38.25">
      <c r="A2038" s="192" t="s">
        <v>667</v>
      </c>
      <c r="B2038" s="68"/>
      <c r="C2038" s="214" t="s">
        <v>1256</v>
      </c>
      <c r="D2038" s="215">
        <v>45016</v>
      </c>
      <c r="E2038" s="192" t="s">
        <v>4171</v>
      </c>
      <c r="F2038" s="192" t="s">
        <v>12</v>
      </c>
      <c r="G2038" s="192">
        <v>443496</v>
      </c>
      <c r="H2038" s="68"/>
      <c r="I2038" s="198" t="s">
        <v>2088</v>
      </c>
      <c r="J2038" s="68"/>
      <c r="K2038" s="68"/>
      <c r="L2038" s="68"/>
      <c r="M2038" s="68"/>
      <c r="N2038" s="364"/>
      <c r="O2038" s="364"/>
      <c r="P2038" s="216">
        <v>508449.48</v>
      </c>
      <c r="Q2038" s="216">
        <v>0</v>
      </c>
      <c r="R2038" s="68" t="s">
        <v>638</v>
      </c>
      <c r="S2038" s="366"/>
      <c r="T2038" s="278"/>
    </row>
    <row r="2039" spans="1:20" ht="38.25">
      <c r="A2039" s="192" t="s">
        <v>667</v>
      </c>
      <c r="B2039" s="68"/>
      <c r="C2039" s="214" t="s">
        <v>1256</v>
      </c>
      <c r="D2039" s="215">
        <v>45016</v>
      </c>
      <c r="E2039" s="192" t="s">
        <v>4172</v>
      </c>
      <c r="F2039" s="192" t="s">
        <v>12</v>
      </c>
      <c r="G2039" s="192">
        <v>443498</v>
      </c>
      <c r="H2039" s="68"/>
      <c r="I2039" s="198" t="s">
        <v>2088</v>
      </c>
      <c r="J2039" s="68"/>
      <c r="K2039" s="68"/>
      <c r="L2039" s="68"/>
      <c r="M2039" s="68"/>
      <c r="N2039" s="364"/>
      <c r="O2039" s="364"/>
      <c r="P2039" s="216">
        <v>5970422.7800000003</v>
      </c>
      <c r="Q2039" s="216">
        <v>0</v>
      </c>
      <c r="R2039" s="68" t="s">
        <v>638</v>
      </c>
      <c r="S2039" s="366"/>
      <c r="T2039" s="278"/>
    </row>
    <row r="2040" spans="1:20" ht="38.25">
      <c r="A2040" s="192" t="s">
        <v>667</v>
      </c>
      <c r="B2040" s="68"/>
      <c r="C2040" s="214" t="s">
        <v>1256</v>
      </c>
      <c r="D2040" s="215">
        <v>45016</v>
      </c>
      <c r="E2040" s="192" t="s">
        <v>4173</v>
      </c>
      <c r="F2040" s="192" t="s">
        <v>12</v>
      </c>
      <c r="G2040" s="192">
        <v>443500</v>
      </c>
      <c r="H2040" s="68"/>
      <c r="I2040" s="198" t="s">
        <v>2088</v>
      </c>
      <c r="J2040" s="68"/>
      <c r="K2040" s="68"/>
      <c r="L2040" s="68"/>
      <c r="M2040" s="68"/>
      <c r="N2040" s="364"/>
      <c r="O2040" s="364"/>
      <c r="P2040" s="216">
        <v>1396516.27</v>
      </c>
      <c r="Q2040" s="216">
        <v>0</v>
      </c>
      <c r="R2040" s="68" t="s">
        <v>638</v>
      </c>
      <c r="S2040" s="366"/>
      <c r="T2040" s="278"/>
    </row>
    <row r="2041" spans="1:20" ht="38.25">
      <c r="A2041" s="192" t="s">
        <v>667</v>
      </c>
      <c r="B2041" s="68"/>
      <c r="C2041" s="214" t="s">
        <v>1256</v>
      </c>
      <c r="D2041" s="215">
        <v>45016</v>
      </c>
      <c r="E2041" s="192" t="s">
        <v>4174</v>
      </c>
      <c r="F2041" s="192" t="s">
        <v>12</v>
      </c>
      <c r="G2041" s="192">
        <v>443456</v>
      </c>
      <c r="H2041" s="68"/>
      <c r="I2041" s="198" t="s">
        <v>2088</v>
      </c>
      <c r="J2041" s="68"/>
      <c r="K2041" s="68"/>
      <c r="L2041" s="68"/>
      <c r="M2041" s="68"/>
      <c r="N2041" s="364"/>
      <c r="O2041" s="364"/>
      <c r="P2041" s="216">
        <v>2266888.65</v>
      </c>
      <c r="Q2041" s="216">
        <v>0</v>
      </c>
      <c r="R2041" s="68" t="s">
        <v>638</v>
      </c>
      <c r="S2041" s="366"/>
      <c r="T2041" s="278"/>
    </row>
    <row r="2042" spans="1:20" ht="38.25">
      <c r="A2042" s="192" t="s">
        <v>667</v>
      </c>
      <c r="B2042" s="68"/>
      <c r="C2042" s="214" t="s">
        <v>1256</v>
      </c>
      <c r="D2042" s="215">
        <v>45016</v>
      </c>
      <c r="E2042" s="192" t="s">
        <v>4175</v>
      </c>
      <c r="F2042" s="192" t="s">
        <v>12</v>
      </c>
      <c r="G2042" s="192">
        <v>443458</v>
      </c>
      <c r="H2042" s="68"/>
      <c r="I2042" s="198" t="s">
        <v>2088</v>
      </c>
      <c r="J2042" s="68"/>
      <c r="K2042" s="68"/>
      <c r="L2042" s="68"/>
      <c r="M2042" s="68"/>
      <c r="N2042" s="364"/>
      <c r="O2042" s="364"/>
      <c r="P2042" s="216">
        <v>2665231.4900000002</v>
      </c>
      <c r="Q2042" s="216">
        <v>0</v>
      </c>
      <c r="R2042" s="68" t="s">
        <v>638</v>
      </c>
      <c r="S2042" s="366"/>
      <c r="T2042" s="278"/>
    </row>
    <row r="2043" spans="1:20" ht="38.25">
      <c r="A2043" s="192" t="s">
        <v>667</v>
      </c>
      <c r="B2043" s="68"/>
      <c r="C2043" s="214" t="s">
        <v>1256</v>
      </c>
      <c r="D2043" s="215">
        <v>45016</v>
      </c>
      <c r="E2043" s="192" t="s">
        <v>4176</v>
      </c>
      <c r="F2043" s="192" t="s">
        <v>12</v>
      </c>
      <c r="G2043" s="192">
        <v>443460</v>
      </c>
      <c r="H2043" s="68"/>
      <c r="I2043" s="198" t="s">
        <v>2088</v>
      </c>
      <c r="J2043" s="68"/>
      <c r="K2043" s="68"/>
      <c r="L2043" s="68"/>
      <c r="M2043" s="68"/>
      <c r="N2043" s="364"/>
      <c r="O2043" s="364"/>
      <c r="P2043" s="216">
        <v>2665231.4900000002</v>
      </c>
      <c r="Q2043" s="216">
        <v>0</v>
      </c>
      <c r="R2043" s="68" t="s">
        <v>638</v>
      </c>
      <c r="S2043" s="366"/>
      <c r="T2043" s="278"/>
    </row>
    <row r="2044" spans="1:20" ht="38.25">
      <c r="A2044" s="192" t="s">
        <v>667</v>
      </c>
      <c r="B2044" s="68"/>
      <c r="C2044" s="214" t="s">
        <v>1256</v>
      </c>
      <c r="D2044" s="215">
        <v>45016</v>
      </c>
      <c r="E2044" s="192" t="s">
        <v>4177</v>
      </c>
      <c r="F2044" s="192" t="s">
        <v>12</v>
      </c>
      <c r="G2044" s="192">
        <v>443462</v>
      </c>
      <c r="H2044" s="68"/>
      <c r="I2044" s="198" t="s">
        <v>2088</v>
      </c>
      <c r="J2044" s="68"/>
      <c r="K2044" s="68"/>
      <c r="L2044" s="68"/>
      <c r="M2044" s="68"/>
      <c r="N2044" s="364"/>
      <c r="O2044" s="364"/>
      <c r="P2044" s="216">
        <v>2665231.4900000002</v>
      </c>
      <c r="Q2044" s="216">
        <v>0</v>
      </c>
      <c r="R2044" s="68" t="s">
        <v>638</v>
      </c>
      <c r="S2044" s="366"/>
      <c r="T2044" s="278"/>
    </row>
    <row r="2045" spans="1:20" ht="38.25">
      <c r="A2045" s="192" t="s">
        <v>667</v>
      </c>
      <c r="B2045" s="68"/>
      <c r="C2045" s="214" t="s">
        <v>1256</v>
      </c>
      <c r="D2045" s="215">
        <v>45016</v>
      </c>
      <c r="E2045" s="192" t="s">
        <v>4178</v>
      </c>
      <c r="F2045" s="192" t="s">
        <v>12</v>
      </c>
      <c r="G2045" s="192">
        <v>443464</v>
      </c>
      <c r="H2045" s="68"/>
      <c r="I2045" s="198" t="s">
        <v>2088</v>
      </c>
      <c r="J2045" s="68"/>
      <c r="K2045" s="68"/>
      <c r="L2045" s="68"/>
      <c r="M2045" s="68"/>
      <c r="N2045" s="364"/>
      <c r="O2045" s="364"/>
      <c r="P2045" s="216">
        <v>1758439.17</v>
      </c>
      <c r="Q2045" s="216">
        <v>0</v>
      </c>
      <c r="R2045" s="68" t="s">
        <v>638</v>
      </c>
      <c r="S2045" s="366"/>
      <c r="T2045" s="278"/>
    </row>
    <row r="2046" spans="1:20" ht="38.25">
      <c r="A2046" s="192" t="s">
        <v>667</v>
      </c>
      <c r="B2046" s="68"/>
      <c r="C2046" s="214" t="s">
        <v>1256</v>
      </c>
      <c r="D2046" s="215">
        <v>45016</v>
      </c>
      <c r="E2046" s="192" t="s">
        <v>4179</v>
      </c>
      <c r="F2046" s="192" t="s">
        <v>12</v>
      </c>
      <c r="G2046" s="192">
        <v>443466</v>
      </c>
      <c r="H2046" s="68"/>
      <c r="I2046" s="198" t="s">
        <v>2088</v>
      </c>
      <c r="J2046" s="68"/>
      <c r="K2046" s="68"/>
      <c r="L2046" s="68"/>
      <c r="M2046" s="68"/>
      <c r="N2046" s="364"/>
      <c r="O2046" s="364"/>
      <c r="P2046" s="216">
        <v>89734.56</v>
      </c>
      <c r="Q2046" s="216">
        <v>0</v>
      </c>
      <c r="R2046" s="68" t="s">
        <v>638</v>
      </c>
      <c r="S2046" s="366"/>
      <c r="T2046" s="278"/>
    </row>
    <row r="2047" spans="1:20" ht="38.25">
      <c r="A2047" s="192" t="s">
        <v>667</v>
      </c>
      <c r="B2047" s="68"/>
      <c r="C2047" s="214" t="s">
        <v>1256</v>
      </c>
      <c r="D2047" s="215">
        <v>45016</v>
      </c>
      <c r="E2047" s="192" t="s">
        <v>4180</v>
      </c>
      <c r="F2047" s="192" t="s">
        <v>12</v>
      </c>
      <c r="G2047" s="192">
        <v>443468</v>
      </c>
      <c r="H2047" s="68"/>
      <c r="I2047" s="198" t="s">
        <v>2088</v>
      </c>
      <c r="J2047" s="68"/>
      <c r="K2047" s="68"/>
      <c r="L2047" s="68"/>
      <c r="M2047" s="68"/>
      <c r="N2047" s="364"/>
      <c r="O2047" s="364"/>
      <c r="P2047" s="216">
        <v>93152.08</v>
      </c>
      <c r="Q2047" s="216">
        <v>0</v>
      </c>
      <c r="R2047" s="68" t="s">
        <v>638</v>
      </c>
      <c r="S2047" s="366"/>
      <c r="T2047" s="278"/>
    </row>
    <row r="2048" spans="1:20" ht="38.25">
      <c r="A2048" s="192" t="s">
        <v>667</v>
      </c>
      <c r="B2048" s="68"/>
      <c r="C2048" s="214" t="s">
        <v>1256</v>
      </c>
      <c r="D2048" s="215">
        <v>45016</v>
      </c>
      <c r="E2048" s="192" t="s">
        <v>4181</v>
      </c>
      <c r="F2048" s="192" t="s">
        <v>12</v>
      </c>
      <c r="G2048" s="192">
        <v>443470</v>
      </c>
      <c r="H2048" s="68"/>
      <c r="I2048" s="198" t="s">
        <v>2088</v>
      </c>
      <c r="J2048" s="68"/>
      <c r="K2048" s="68"/>
      <c r="L2048" s="68"/>
      <c r="M2048" s="68"/>
      <c r="N2048" s="364"/>
      <c r="O2048" s="364"/>
      <c r="P2048" s="216">
        <v>4829759.68</v>
      </c>
      <c r="Q2048" s="216">
        <v>0</v>
      </c>
      <c r="R2048" s="68" t="s">
        <v>638</v>
      </c>
      <c r="S2048" s="366"/>
      <c r="T2048" s="278"/>
    </row>
    <row r="2049" spans="1:20" ht="38.25">
      <c r="A2049" s="192" t="s">
        <v>667</v>
      </c>
      <c r="B2049" s="68"/>
      <c r="C2049" s="214" t="s">
        <v>1256</v>
      </c>
      <c r="D2049" s="215">
        <v>45016</v>
      </c>
      <c r="E2049" s="192" t="s">
        <v>4182</v>
      </c>
      <c r="F2049" s="192" t="s">
        <v>12</v>
      </c>
      <c r="G2049" s="192">
        <v>443472</v>
      </c>
      <c r="H2049" s="68"/>
      <c r="I2049" s="198" t="s">
        <v>2088</v>
      </c>
      <c r="J2049" s="68"/>
      <c r="K2049" s="68"/>
      <c r="L2049" s="68"/>
      <c r="M2049" s="68"/>
      <c r="N2049" s="364"/>
      <c r="O2049" s="364"/>
      <c r="P2049" s="216">
        <v>255853.24</v>
      </c>
      <c r="Q2049" s="216">
        <v>0</v>
      </c>
      <c r="R2049" s="68" t="s">
        <v>638</v>
      </c>
      <c r="S2049" s="366"/>
      <c r="T2049" s="278"/>
    </row>
    <row r="2050" spans="1:20" ht="38.25">
      <c r="A2050" s="192" t="s">
        <v>667</v>
      </c>
      <c r="B2050" s="68"/>
      <c r="C2050" s="214" t="s">
        <v>1256</v>
      </c>
      <c r="D2050" s="215">
        <v>45016</v>
      </c>
      <c r="E2050" s="192" t="s">
        <v>4183</v>
      </c>
      <c r="F2050" s="192" t="s">
        <v>12</v>
      </c>
      <c r="G2050" s="192">
        <v>443474</v>
      </c>
      <c r="H2050" s="68"/>
      <c r="I2050" s="198" t="s">
        <v>2088</v>
      </c>
      <c r="J2050" s="68"/>
      <c r="K2050" s="68"/>
      <c r="L2050" s="68"/>
      <c r="M2050" s="68"/>
      <c r="N2050" s="364"/>
      <c r="O2050" s="364"/>
      <c r="P2050" s="216">
        <v>246466.42</v>
      </c>
      <c r="Q2050" s="216">
        <v>0</v>
      </c>
      <c r="R2050" s="68" t="s">
        <v>638</v>
      </c>
      <c r="S2050" s="366"/>
      <c r="T2050" s="278"/>
    </row>
    <row r="2051" spans="1:20" ht="38.25">
      <c r="A2051" s="192" t="s">
        <v>667</v>
      </c>
      <c r="B2051" s="68"/>
      <c r="C2051" s="214" t="s">
        <v>1256</v>
      </c>
      <c r="D2051" s="215">
        <v>45016</v>
      </c>
      <c r="E2051" s="192" t="s">
        <v>4184</v>
      </c>
      <c r="F2051" s="192" t="s">
        <v>12</v>
      </c>
      <c r="G2051" s="192">
        <v>443480</v>
      </c>
      <c r="H2051" s="68"/>
      <c r="I2051" s="198" t="s">
        <v>2088</v>
      </c>
      <c r="J2051" s="68"/>
      <c r="K2051" s="68"/>
      <c r="L2051" s="68"/>
      <c r="M2051" s="68"/>
      <c r="N2051" s="364"/>
      <c r="O2051" s="364"/>
      <c r="P2051" s="216">
        <v>208782.32</v>
      </c>
      <c r="Q2051" s="216">
        <v>0</v>
      </c>
      <c r="R2051" s="68" t="s">
        <v>638</v>
      </c>
      <c r="S2051" s="366"/>
      <c r="T2051" s="278"/>
    </row>
    <row r="2052" spans="1:20" ht="63.75">
      <c r="A2052" s="192">
        <v>597</v>
      </c>
      <c r="B2052" s="68"/>
      <c r="C2052" s="214" t="s">
        <v>677</v>
      </c>
      <c r="D2052" s="215">
        <v>45016</v>
      </c>
      <c r="E2052" s="192" t="s">
        <v>4185</v>
      </c>
      <c r="F2052" s="192" t="s">
        <v>6</v>
      </c>
      <c r="G2052" s="192">
        <v>2222502</v>
      </c>
      <c r="H2052" s="68"/>
      <c r="I2052" s="198" t="s">
        <v>5500</v>
      </c>
      <c r="J2052" s="68"/>
      <c r="K2052" s="68"/>
      <c r="L2052" s="68"/>
      <c r="M2052" s="68"/>
      <c r="N2052" s="364"/>
      <c r="O2052" s="364"/>
      <c r="P2052" s="216">
        <v>0</v>
      </c>
      <c r="Q2052" s="216">
        <v>108388</v>
      </c>
      <c r="R2052" s="68" t="s">
        <v>638</v>
      </c>
      <c r="S2052" s="366"/>
      <c r="T2052" s="278"/>
    </row>
    <row r="2053" spans="1:20" ht="38.25">
      <c r="A2053" s="192" t="s">
        <v>667</v>
      </c>
      <c r="B2053" s="68"/>
      <c r="C2053" s="214" t="s">
        <v>1256</v>
      </c>
      <c r="D2053" s="215">
        <v>45016</v>
      </c>
      <c r="E2053" s="192" t="s">
        <v>4186</v>
      </c>
      <c r="F2053" s="192" t="s">
        <v>12</v>
      </c>
      <c r="G2053" s="192">
        <v>443524</v>
      </c>
      <c r="H2053" s="68"/>
      <c r="I2053" s="198" t="s">
        <v>2088</v>
      </c>
      <c r="J2053" s="68"/>
      <c r="K2053" s="68"/>
      <c r="L2053" s="68"/>
      <c r="M2053" s="68"/>
      <c r="N2053" s="364"/>
      <c r="O2053" s="364"/>
      <c r="P2053" s="216">
        <v>42162673.240000002</v>
      </c>
      <c r="Q2053" s="216">
        <v>0</v>
      </c>
      <c r="R2053" s="68" t="s">
        <v>638</v>
      </c>
      <c r="S2053" s="366"/>
      <c r="T2053" s="278"/>
    </row>
    <row r="2054" spans="1:20" ht="38.25">
      <c r="A2054" s="192" t="s">
        <v>667</v>
      </c>
      <c r="B2054" s="68"/>
      <c r="C2054" s="214" t="s">
        <v>1256</v>
      </c>
      <c r="D2054" s="215">
        <v>45016</v>
      </c>
      <c r="E2054" s="192" t="s">
        <v>4187</v>
      </c>
      <c r="F2054" s="192" t="s">
        <v>12</v>
      </c>
      <c r="G2054" s="192">
        <v>443526</v>
      </c>
      <c r="H2054" s="68"/>
      <c r="I2054" s="198" t="s">
        <v>2088</v>
      </c>
      <c r="J2054" s="68"/>
      <c r="K2054" s="68"/>
      <c r="L2054" s="68"/>
      <c r="M2054" s="68"/>
      <c r="N2054" s="364"/>
      <c r="O2054" s="364"/>
      <c r="P2054" s="216">
        <v>7435469.1399999997</v>
      </c>
      <c r="Q2054" s="216">
        <v>0</v>
      </c>
      <c r="R2054" s="68" t="s">
        <v>638</v>
      </c>
      <c r="S2054" s="366"/>
      <c r="T2054" s="278"/>
    </row>
    <row r="2055" spans="1:20" ht="38.25">
      <c r="A2055" s="192" t="s">
        <v>667</v>
      </c>
      <c r="B2055" s="68"/>
      <c r="C2055" s="214" t="s">
        <v>1256</v>
      </c>
      <c r="D2055" s="215">
        <v>45016</v>
      </c>
      <c r="E2055" s="192" t="s">
        <v>4188</v>
      </c>
      <c r="F2055" s="192" t="s">
        <v>12</v>
      </c>
      <c r="G2055" s="192">
        <v>443528</v>
      </c>
      <c r="H2055" s="68"/>
      <c r="I2055" s="198" t="s">
        <v>2088</v>
      </c>
      <c r="J2055" s="68"/>
      <c r="K2055" s="68"/>
      <c r="L2055" s="68"/>
      <c r="M2055" s="68"/>
      <c r="N2055" s="364"/>
      <c r="O2055" s="364"/>
      <c r="P2055" s="216">
        <v>17283.02</v>
      </c>
      <c r="Q2055" s="216">
        <v>0</v>
      </c>
      <c r="R2055" s="68" t="s">
        <v>638</v>
      </c>
      <c r="S2055" s="366"/>
      <c r="T2055" s="278"/>
    </row>
    <row r="2056" spans="1:20" ht="38.25">
      <c r="A2056" s="192" t="s">
        <v>667</v>
      </c>
      <c r="B2056" s="68"/>
      <c r="C2056" s="214" t="s">
        <v>1256</v>
      </c>
      <c r="D2056" s="215">
        <v>45016</v>
      </c>
      <c r="E2056" s="192" t="s">
        <v>4189</v>
      </c>
      <c r="F2056" s="192" t="s">
        <v>12</v>
      </c>
      <c r="G2056" s="192">
        <v>443530</v>
      </c>
      <c r="H2056" s="68"/>
      <c r="I2056" s="198" t="s">
        <v>2088</v>
      </c>
      <c r="J2056" s="68"/>
      <c r="K2056" s="68"/>
      <c r="L2056" s="68"/>
      <c r="M2056" s="68"/>
      <c r="N2056" s="364"/>
      <c r="O2056" s="364"/>
      <c r="P2056" s="216">
        <v>598.26</v>
      </c>
      <c r="Q2056" s="216">
        <v>0</v>
      </c>
      <c r="R2056" s="68" t="s">
        <v>638</v>
      </c>
      <c r="S2056" s="366"/>
      <c r="T2056" s="278"/>
    </row>
    <row r="2057" spans="1:20" ht="38.25">
      <c r="A2057" s="192" t="s">
        <v>667</v>
      </c>
      <c r="B2057" s="68"/>
      <c r="C2057" s="214" t="s">
        <v>1256</v>
      </c>
      <c r="D2057" s="215">
        <v>45016</v>
      </c>
      <c r="E2057" s="192" t="s">
        <v>4190</v>
      </c>
      <c r="F2057" s="192" t="s">
        <v>12</v>
      </c>
      <c r="G2057" s="192">
        <v>443532</v>
      </c>
      <c r="H2057" s="68"/>
      <c r="I2057" s="198" t="s">
        <v>2088</v>
      </c>
      <c r="J2057" s="68"/>
      <c r="K2057" s="68"/>
      <c r="L2057" s="68"/>
      <c r="M2057" s="68"/>
      <c r="N2057" s="364"/>
      <c r="O2057" s="364"/>
      <c r="P2057" s="216">
        <v>621.04</v>
      </c>
      <c r="Q2057" s="216">
        <v>0</v>
      </c>
      <c r="R2057" s="68" t="s">
        <v>638</v>
      </c>
      <c r="S2057" s="366"/>
      <c r="T2057" s="278"/>
    </row>
    <row r="2058" spans="1:20" ht="38.25">
      <c r="A2058" s="192" t="s">
        <v>667</v>
      </c>
      <c r="B2058" s="68"/>
      <c r="C2058" s="214" t="s">
        <v>1256</v>
      </c>
      <c r="D2058" s="215">
        <v>45016</v>
      </c>
      <c r="E2058" s="192" t="s">
        <v>4191</v>
      </c>
      <c r="F2058" s="192" t="s">
        <v>12</v>
      </c>
      <c r="G2058" s="192">
        <v>443534</v>
      </c>
      <c r="H2058" s="68"/>
      <c r="I2058" s="198" t="s">
        <v>2088</v>
      </c>
      <c r="J2058" s="68"/>
      <c r="K2058" s="68"/>
      <c r="L2058" s="68"/>
      <c r="M2058" s="68"/>
      <c r="N2058" s="364"/>
      <c r="O2058" s="364"/>
      <c r="P2058" s="216">
        <v>15112.58</v>
      </c>
      <c r="Q2058" s="216">
        <v>0</v>
      </c>
      <c r="R2058" s="68" t="s">
        <v>638</v>
      </c>
      <c r="S2058" s="366"/>
      <c r="T2058" s="278"/>
    </row>
    <row r="2059" spans="1:20" ht="38.25">
      <c r="A2059" s="192" t="s">
        <v>667</v>
      </c>
      <c r="B2059" s="68"/>
      <c r="C2059" s="214" t="s">
        <v>1256</v>
      </c>
      <c r="D2059" s="215">
        <v>45016</v>
      </c>
      <c r="E2059" s="192" t="s">
        <v>4192</v>
      </c>
      <c r="F2059" s="192" t="s">
        <v>12</v>
      </c>
      <c r="G2059" s="192">
        <v>443542</v>
      </c>
      <c r="H2059" s="68"/>
      <c r="I2059" s="198" t="s">
        <v>2088</v>
      </c>
      <c r="J2059" s="68"/>
      <c r="K2059" s="68"/>
      <c r="L2059" s="68"/>
      <c r="M2059" s="68"/>
      <c r="N2059" s="364"/>
      <c r="O2059" s="364"/>
      <c r="P2059" s="216">
        <v>6108.21</v>
      </c>
      <c r="Q2059" s="216">
        <v>0</v>
      </c>
      <c r="R2059" s="68" t="s">
        <v>638</v>
      </c>
      <c r="S2059" s="366"/>
      <c r="T2059" s="278"/>
    </row>
    <row r="2060" spans="1:20" ht="38.25">
      <c r="A2060" s="192" t="s">
        <v>667</v>
      </c>
      <c r="B2060" s="68"/>
      <c r="C2060" s="214" t="s">
        <v>1256</v>
      </c>
      <c r="D2060" s="215">
        <v>45016</v>
      </c>
      <c r="E2060" s="192" t="s">
        <v>4193</v>
      </c>
      <c r="F2060" s="192" t="s">
        <v>12</v>
      </c>
      <c r="G2060" s="192">
        <v>443536</v>
      </c>
      <c r="H2060" s="68"/>
      <c r="I2060" s="198" t="s">
        <v>2088</v>
      </c>
      <c r="J2060" s="68"/>
      <c r="K2060" s="68"/>
      <c r="L2060" s="68"/>
      <c r="M2060" s="68"/>
      <c r="N2060" s="364"/>
      <c r="O2060" s="364"/>
      <c r="P2060" s="216">
        <v>15112.58</v>
      </c>
      <c r="Q2060" s="216">
        <v>0</v>
      </c>
      <c r="R2060" s="68" t="s">
        <v>638</v>
      </c>
      <c r="S2060" s="366"/>
      <c r="T2060" s="278"/>
    </row>
    <row r="2061" spans="1:20" ht="38.25">
      <c r="A2061" s="192" t="s">
        <v>667</v>
      </c>
      <c r="B2061" s="68"/>
      <c r="C2061" s="214" t="s">
        <v>1256</v>
      </c>
      <c r="D2061" s="215">
        <v>45016</v>
      </c>
      <c r="E2061" s="192" t="s">
        <v>4194</v>
      </c>
      <c r="F2061" s="192" t="s">
        <v>12</v>
      </c>
      <c r="G2061" s="192">
        <v>443538</v>
      </c>
      <c r="H2061" s="68"/>
      <c r="I2061" s="198" t="s">
        <v>2088</v>
      </c>
      <c r="J2061" s="68"/>
      <c r="K2061" s="68"/>
      <c r="L2061" s="68"/>
      <c r="M2061" s="68"/>
      <c r="N2061" s="364"/>
      <c r="O2061" s="364"/>
      <c r="P2061" s="216">
        <v>15112.58</v>
      </c>
      <c r="Q2061" s="216">
        <v>0</v>
      </c>
      <c r="R2061" s="68" t="s">
        <v>638</v>
      </c>
      <c r="S2061" s="366"/>
      <c r="T2061" s="278"/>
    </row>
    <row r="2062" spans="1:20" ht="38.25">
      <c r="A2062" s="192" t="s">
        <v>667</v>
      </c>
      <c r="B2062" s="68"/>
      <c r="C2062" s="214" t="s">
        <v>1256</v>
      </c>
      <c r="D2062" s="215">
        <v>45016</v>
      </c>
      <c r="E2062" s="192" t="s">
        <v>4195</v>
      </c>
      <c r="F2062" s="192" t="s">
        <v>12</v>
      </c>
      <c r="G2062" s="192">
        <v>443540</v>
      </c>
      <c r="H2062" s="68"/>
      <c r="I2062" s="198" t="s">
        <v>2088</v>
      </c>
      <c r="J2062" s="68"/>
      <c r="K2062" s="68"/>
      <c r="L2062" s="68"/>
      <c r="M2062" s="68"/>
      <c r="N2062" s="364"/>
      <c r="O2062" s="364"/>
      <c r="P2062" s="216">
        <v>15112.58</v>
      </c>
      <c r="Q2062" s="216">
        <v>0</v>
      </c>
      <c r="R2062" s="68" t="s">
        <v>638</v>
      </c>
      <c r="S2062" s="366"/>
      <c r="T2062" s="278"/>
    </row>
    <row r="2063" spans="1:20" ht="38.25">
      <c r="A2063" s="192" t="s">
        <v>667</v>
      </c>
      <c r="B2063" s="68"/>
      <c r="C2063" s="214" t="s">
        <v>1256</v>
      </c>
      <c r="D2063" s="215">
        <v>45016</v>
      </c>
      <c r="E2063" s="192" t="s">
        <v>4196</v>
      </c>
      <c r="F2063" s="192" t="s">
        <v>12</v>
      </c>
      <c r="G2063" s="192">
        <v>443544</v>
      </c>
      <c r="H2063" s="68"/>
      <c r="I2063" s="198" t="s">
        <v>2088</v>
      </c>
      <c r="J2063" s="68"/>
      <c r="K2063" s="68"/>
      <c r="L2063" s="68"/>
      <c r="M2063" s="68"/>
      <c r="N2063" s="364"/>
      <c r="O2063" s="364"/>
      <c r="P2063" s="216">
        <v>4143.17</v>
      </c>
      <c r="Q2063" s="216">
        <v>0</v>
      </c>
      <c r="R2063" s="68" t="s">
        <v>638</v>
      </c>
      <c r="S2063" s="366"/>
      <c r="T2063" s="278"/>
    </row>
    <row r="2064" spans="1:20" ht="38.25">
      <c r="A2064" s="192" t="s">
        <v>667</v>
      </c>
      <c r="B2064" s="68"/>
      <c r="C2064" s="214" t="s">
        <v>1256</v>
      </c>
      <c r="D2064" s="215">
        <v>45016</v>
      </c>
      <c r="E2064" s="192" t="s">
        <v>4197</v>
      </c>
      <c r="F2064" s="192" t="s">
        <v>12</v>
      </c>
      <c r="G2064" s="192">
        <v>443546</v>
      </c>
      <c r="H2064" s="68"/>
      <c r="I2064" s="198" t="s">
        <v>2088</v>
      </c>
      <c r="J2064" s="68"/>
      <c r="K2064" s="68"/>
      <c r="L2064" s="68"/>
      <c r="M2064" s="68"/>
      <c r="N2064" s="364"/>
      <c r="O2064" s="364"/>
      <c r="P2064" s="216">
        <v>211.43</v>
      </c>
      <c r="Q2064" s="216">
        <v>0</v>
      </c>
      <c r="R2064" s="68" t="s">
        <v>638</v>
      </c>
      <c r="S2064" s="366"/>
      <c r="T2064" s="278"/>
    </row>
    <row r="2065" spans="1:20" ht="38.25">
      <c r="A2065" s="192" t="s">
        <v>667</v>
      </c>
      <c r="B2065" s="68"/>
      <c r="C2065" s="214" t="s">
        <v>1256</v>
      </c>
      <c r="D2065" s="215">
        <v>45016</v>
      </c>
      <c r="E2065" s="192" t="s">
        <v>4198</v>
      </c>
      <c r="F2065" s="192" t="s">
        <v>12</v>
      </c>
      <c r="G2065" s="192">
        <v>443548</v>
      </c>
      <c r="H2065" s="68"/>
      <c r="I2065" s="198" t="s">
        <v>2088</v>
      </c>
      <c r="J2065" s="68"/>
      <c r="K2065" s="68"/>
      <c r="L2065" s="68"/>
      <c r="M2065" s="68"/>
      <c r="N2065" s="364"/>
      <c r="O2065" s="364"/>
      <c r="P2065" s="216">
        <v>5341.13</v>
      </c>
      <c r="Q2065" s="216">
        <v>0</v>
      </c>
      <c r="R2065" s="68" t="s">
        <v>638</v>
      </c>
      <c r="S2065" s="366"/>
      <c r="T2065" s="278"/>
    </row>
    <row r="2066" spans="1:20" ht="38.25">
      <c r="A2066" s="192" t="s">
        <v>667</v>
      </c>
      <c r="B2066" s="68"/>
      <c r="C2066" s="214" t="s">
        <v>1256</v>
      </c>
      <c r="D2066" s="215">
        <v>45016</v>
      </c>
      <c r="E2066" s="192" t="s">
        <v>4199</v>
      </c>
      <c r="F2066" s="192" t="s">
        <v>12</v>
      </c>
      <c r="G2066" s="192">
        <v>443550</v>
      </c>
      <c r="H2066" s="68"/>
      <c r="I2066" s="198" t="s">
        <v>2088</v>
      </c>
      <c r="J2066" s="68"/>
      <c r="K2066" s="68"/>
      <c r="L2066" s="68"/>
      <c r="M2066" s="68"/>
      <c r="N2066" s="364"/>
      <c r="O2066" s="364"/>
      <c r="P2066" s="216">
        <v>5341.13</v>
      </c>
      <c r="Q2066" s="216">
        <v>0</v>
      </c>
      <c r="R2066" s="68" t="s">
        <v>638</v>
      </c>
      <c r="S2066" s="366"/>
      <c r="T2066" s="278"/>
    </row>
    <row r="2067" spans="1:20" ht="38.25">
      <c r="A2067" s="192" t="s">
        <v>667</v>
      </c>
      <c r="B2067" s="68"/>
      <c r="C2067" s="214" t="s">
        <v>1256</v>
      </c>
      <c r="D2067" s="215">
        <v>45016</v>
      </c>
      <c r="E2067" s="192" t="s">
        <v>4200</v>
      </c>
      <c r="F2067" s="192" t="s">
        <v>12</v>
      </c>
      <c r="G2067" s="192">
        <v>443552</v>
      </c>
      <c r="H2067" s="68"/>
      <c r="I2067" s="198" t="s">
        <v>2088</v>
      </c>
      <c r="J2067" s="68"/>
      <c r="K2067" s="68"/>
      <c r="L2067" s="68"/>
      <c r="M2067" s="68"/>
      <c r="N2067" s="364"/>
      <c r="O2067" s="364"/>
      <c r="P2067" s="216">
        <v>5341.13</v>
      </c>
      <c r="Q2067" s="216">
        <v>0</v>
      </c>
      <c r="R2067" s="68" t="s">
        <v>638</v>
      </c>
      <c r="S2067" s="366"/>
      <c r="T2067" s="278"/>
    </row>
    <row r="2068" spans="1:20" ht="38.25">
      <c r="A2068" s="192" t="s">
        <v>667</v>
      </c>
      <c r="B2068" s="68"/>
      <c r="C2068" s="214" t="s">
        <v>1256</v>
      </c>
      <c r="D2068" s="215">
        <v>45016</v>
      </c>
      <c r="E2068" s="192" t="s">
        <v>4201</v>
      </c>
      <c r="F2068" s="192" t="s">
        <v>12</v>
      </c>
      <c r="G2068" s="192">
        <v>443554</v>
      </c>
      <c r="H2068" s="68"/>
      <c r="I2068" s="198" t="s">
        <v>2088</v>
      </c>
      <c r="J2068" s="68"/>
      <c r="K2068" s="68"/>
      <c r="L2068" s="68"/>
      <c r="M2068" s="68"/>
      <c r="N2068" s="364"/>
      <c r="O2068" s="364"/>
      <c r="P2068" s="216">
        <v>5341.13</v>
      </c>
      <c r="Q2068" s="216">
        <v>0</v>
      </c>
      <c r="R2068" s="68" t="s">
        <v>638</v>
      </c>
      <c r="S2068" s="366"/>
      <c r="T2068" s="278"/>
    </row>
    <row r="2069" spans="1:20" ht="38.25">
      <c r="A2069" s="192" t="s">
        <v>667</v>
      </c>
      <c r="B2069" s="68"/>
      <c r="C2069" s="214" t="s">
        <v>1256</v>
      </c>
      <c r="D2069" s="215">
        <v>45016</v>
      </c>
      <c r="E2069" s="192" t="s">
        <v>4202</v>
      </c>
      <c r="F2069" s="192" t="s">
        <v>12</v>
      </c>
      <c r="G2069" s="192">
        <v>443556</v>
      </c>
      <c r="H2069" s="68"/>
      <c r="I2069" s="198" t="s">
        <v>2088</v>
      </c>
      <c r="J2069" s="68"/>
      <c r="K2069" s="68"/>
      <c r="L2069" s="68"/>
      <c r="M2069" s="68"/>
      <c r="N2069" s="364"/>
      <c r="O2069" s="364"/>
      <c r="P2069" s="216">
        <v>47469.83</v>
      </c>
      <c r="Q2069" s="216">
        <v>0</v>
      </c>
      <c r="R2069" s="68" t="s">
        <v>638</v>
      </c>
      <c r="S2069" s="366"/>
      <c r="T2069" s="278"/>
    </row>
    <row r="2070" spans="1:20" ht="38.25">
      <c r="A2070" s="192" t="s">
        <v>667</v>
      </c>
      <c r="B2070" s="68"/>
      <c r="C2070" s="214" t="s">
        <v>1256</v>
      </c>
      <c r="D2070" s="215">
        <v>45016</v>
      </c>
      <c r="E2070" s="192" t="s">
        <v>4203</v>
      </c>
      <c r="F2070" s="192" t="s">
        <v>12</v>
      </c>
      <c r="G2070" s="192">
        <v>443558</v>
      </c>
      <c r="H2070" s="68"/>
      <c r="I2070" s="198" t="s">
        <v>2088</v>
      </c>
      <c r="J2070" s="68"/>
      <c r="K2070" s="68"/>
      <c r="L2070" s="68"/>
      <c r="M2070" s="68"/>
      <c r="N2070" s="364"/>
      <c r="O2070" s="364"/>
      <c r="P2070" s="216">
        <v>32198.37</v>
      </c>
      <c r="Q2070" s="216">
        <v>0</v>
      </c>
      <c r="R2070" s="68" t="s">
        <v>638</v>
      </c>
      <c r="S2070" s="366"/>
      <c r="T2070" s="278"/>
    </row>
    <row r="2071" spans="1:20" ht="38.25">
      <c r="A2071" s="192" t="s">
        <v>667</v>
      </c>
      <c r="B2071" s="68"/>
      <c r="C2071" s="214" t="s">
        <v>1256</v>
      </c>
      <c r="D2071" s="215">
        <v>45016</v>
      </c>
      <c r="E2071" s="192" t="s">
        <v>4204</v>
      </c>
      <c r="F2071" s="192" t="s">
        <v>12</v>
      </c>
      <c r="G2071" s="192">
        <v>443560</v>
      </c>
      <c r="H2071" s="68"/>
      <c r="I2071" s="198" t="s">
        <v>2088</v>
      </c>
      <c r="J2071" s="68"/>
      <c r="K2071" s="68"/>
      <c r="L2071" s="68"/>
      <c r="M2071" s="68"/>
      <c r="N2071" s="364"/>
      <c r="O2071" s="364"/>
      <c r="P2071" s="216">
        <v>1705.67</v>
      </c>
      <c r="Q2071" s="216">
        <v>0</v>
      </c>
      <c r="R2071" s="68" t="s">
        <v>638</v>
      </c>
      <c r="S2071" s="366"/>
      <c r="T2071" s="278"/>
    </row>
    <row r="2072" spans="1:20" ht="38.25">
      <c r="A2072" s="192" t="s">
        <v>667</v>
      </c>
      <c r="B2072" s="68"/>
      <c r="C2072" s="214" t="s">
        <v>1256</v>
      </c>
      <c r="D2072" s="215">
        <v>45016</v>
      </c>
      <c r="E2072" s="192" t="s">
        <v>4205</v>
      </c>
      <c r="F2072" s="192" t="s">
        <v>12</v>
      </c>
      <c r="G2072" s="192">
        <v>443562</v>
      </c>
      <c r="H2072" s="68"/>
      <c r="I2072" s="198" t="s">
        <v>2088</v>
      </c>
      <c r="J2072" s="68"/>
      <c r="K2072" s="68"/>
      <c r="L2072" s="68"/>
      <c r="M2072" s="68"/>
      <c r="N2072" s="364"/>
      <c r="O2072" s="364"/>
      <c r="P2072" s="216">
        <v>41508.49</v>
      </c>
      <c r="Q2072" s="216">
        <v>0</v>
      </c>
      <c r="R2072" s="68" t="s">
        <v>638</v>
      </c>
      <c r="S2072" s="366"/>
      <c r="T2072" s="278"/>
    </row>
    <row r="2073" spans="1:20" ht="38.25">
      <c r="A2073" s="192" t="s">
        <v>667</v>
      </c>
      <c r="B2073" s="68"/>
      <c r="C2073" s="214" t="s">
        <v>1256</v>
      </c>
      <c r="D2073" s="215">
        <v>45016</v>
      </c>
      <c r="E2073" s="192" t="s">
        <v>4206</v>
      </c>
      <c r="F2073" s="192" t="s">
        <v>12</v>
      </c>
      <c r="G2073" s="192">
        <v>443564</v>
      </c>
      <c r="H2073" s="68"/>
      <c r="I2073" s="198" t="s">
        <v>2088</v>
      </c>
      <c r="J2073" s="68"/>
      <c r="K2073" s="68"/>
      <c r="L2073" s="68"/>
      <c r="M2073" s="68"/>
      <c r="N2073" s="364"/>
      <c r="O2073" s="364"/>
      <c r="P2073" s="216">
        <v>41508.49</v>
      </c>
      <c r="Q2073" s="216">
        <v>0</v>
      </c>
      <c r="R2073" s="68" t="s">
        <v>638</v>
      </c>
      <c r="S2073" s="366"/>
      <c r="T2073" s="278"/>
    </row>
    <row r="2074" spans="1:20" ht="38.25">
      <c r="A2074" s="192" t="s">
        <v>667</v>
      </c>
      <c r="B2074" s="68"/>
      <c r="C2074" s="214" t="s">
        <v>1256</v>
      </c>
      <c r="D2074" s="215">
        <v>45016</v>
      </c>
      <c r="E2074" s="192" t="s">
        <v>4207</v>
      </c>
      <c r="F2074" s="192" t="s">
        <v>12</v>
      </c>
      <c r="G2074" s="192">
        <v>443566</v>
      </c>
      <c r="H2074" s="68"/>
      <c r="I2074" s="198" t="s">
        <v>2088</v>
      </c>
      <c r="J2074" s="68"/>
      <c r="K2074" s="68"/>
      <c r="L2074" s="68"/>
      <c r="M2074" s="68"/>
      <c r="N2074" s="364"/>
      <c r="O2074" s="364"/>
      <c r="P2074" s="216">
        <v>41508.49</v>
      </c>
      <c r="Q2074" s="216">
        <v>0</v>
      </c>
      <c r="R2074" s="68" t="s">
        <v>638</v>
      </c>
      <c r="S2074" s="366"/>
      <c r="T2074" s="278"/>
    </row>
    <row r="2075" spans="1:20" ht="38.25">
      <c r="A2075" s="192" t="s">
        <v>667</v>
      </c>
      <c r="B2075" s="68"/>
      <c r="C2075" s="214" t="s">
        <v>1256</v>
      </c>
      <c r="D2075" s="215">
        <v>45016</v>
      </c>
      <c r="E2075" s="192" t="s">
        <v>4208</v>
      </c>
      <c r="F2075" s="192" t="s">
        <v>12</v>
      </c>
      <c r="G2075" s="192">
        <v>443568</v>
      </c>
      <c r="H2075" s="68"/>
      <c r="I2075" s="198" t="s">
        <v>2088</v>
      </c>
      <c r="J2075" s="68"/>
      <c r="K2075" s="68"/>
      <c r="L2075" s="68"/>
      <c r="M2075" s="68"/>
      <c r="N2075" s="364"/>
      <c r="O2075" s="364"/>
      <c r="P2075" s="216">
        <v>41508.49</v>
      </c>
      <c r="Q2075" s="216">
        <v>0</v>
      </c>
      <c r="R2075" s="68" t="s">
        <v>638</v>
      </c>
      <c r="S2075" s="366"/>
      <c r="T2075" s="278"/>
    </row>
    <row r="2076" spans="1:20" ht="38.25">
      <c r="A2076" s="192" t="s">
        <v>667</v>
      </c>
      <c r="B2076" s="68"/>
      <c r="C2076" s="214" t="s">
        <v>1256</v>
      </c>
      <c r="D2076" s="215">
        <v>45016</v>
      </c>
      <c r="E2076" s="192" t="s">
        <v>4209</v>
      </c>
      <c r="F2076" s="192" t="s">
        <v>12</v>
      </c>
      <c r="G2076" s="192">
        <v>443570</v>
      </c>
      <c r="H2076" s="68"/>
      <c r="I2076" s="198" t="s">
        <v>2088</v>
      </c>
      <c r="J2076" s="68"/>
      <c r="K2076" s="68"/>
      <c r="L2076" s="68"/>
      <c r="M2076" s="68"/>
      <c r="N2076" s="364"/>
      <c r="O2076" s="364"/>
      <c r="P2076" s="216">
        <v>49569.81</v>
      </c>
      <c r="Q2076" s="216">
        <v>0</v>
      </c>
      <c r="R2076" s="68" t="s">
        <v>638</v>
      </c>
      <c r="S2076" s="366"/>
      <c r="T2076" s="278"/>
    </row>
    <row r="2077" spans="1:20" ht="38.25">
      <c r="A2077" s="192" t="s">
        <v>667</v>
      </c>
      <c r="B2077" s="68"/>
      <c r="C2077" s="214" t="s">
        <v>1256</v>
      </c>
      <c r="D2077" s="215">
        <v>45016</v>
      </c>
      <c r="E2077" s="192" t="s">
        <v>4210</v>
      </c>
      <c r="F2077" s="192" t="s">
        <v>12</v>
      </c>
      <c r="G2077" s="192">
        <v>443572</v>
      </c>
      <c r="H2077" s="68"/>
      <c r="I2077" s="198" t="s">
        <v>2088</v>
      </c>
      <c r="J2077" s="68"/>
      <c r="K2077" s="68"/>
      <c r="L2077" s="68"/>
      <c r="M2077" s="68"/>
      <c r="N2077" s="364"/>
      <c r="O2077" s="364"/>
      <c r="P2077" s="216">
        <v>5121.68</v>
      </c>
      <c r="Q2077" s="216">
        <v>0</v>
      </c>
      <c r="R2077" s="68" t="s">
        <v>638</v>
      </c>
      <c r="S2077" s="366"/>
      <c r="T2077" s="278"/>
    </row>
    <row r="2078" spans="1:20" ht="38.25">
      <c r="A2078" s="192" t="s">
        <v>667</v>
      </c>
      <c r="B2078" s="68"/>
      <c r="C2078" s="214" t="s">
        <v>1256</v>
      </c>
      <c r="D2078" s="215">
        <v>45016</v>
      </c>
      <c r="E2078" s="192" t="s">
        <v>4211</v>
      </c>
      <c r="F2078" s="192" t="s">
        <v>12</v>
      </c>
      <c r="G2078" s="192">
        <v>443574</v>
      </c>
      <c r="H2078" s="68"/>
      <c r="I2078" s="198" t="s">
        <v>2088</v>
      </c>
      <c r="J2078" s="68"/>
      <c r="K2078" s="68"/>
      <c r="L2078" s="68"/>
      <c r="M2078" s="68"/>
      <c r="N2078" s="364"/>
      <c r="O2078" s="364"/>
      <c r="P2078" s="216">
        <v>1197.96</v>
      </c>
      <c r="Q2078" s="216">
        <v>0</v>
      </c>
      <c r="R2078" s="68" t="s">
        <v>638</v>
      </c>
      <c r="S2078" s="366"/>
      <c r="T2078" s="278"/>
    </row>
    <row r="2079" spans="1:20" ht="38.25">
      <c r="A2079" s="192" t="s">
        <v>667</v>
      </c>
      <c r="B2079" s="68"/>
      <c r="C2079" s="214" t="s">
        <v>1256</v>
      </c>
      <c r="D2079" s="215">
        <v>45016</v>
      </c>
      <c r="E2079" s="192" t="s">
        <v>4212</v>
      </c>
      <c r="F2079" s="192" t="s">
        <v>12</v>
      </c>
      <c r="G2079" s="192">
        <v>443576</v>
      </c>
      <c r="H2079" s="68"/>
      <c r="I2079" s="198" t="s">
        <v>2088</v>
      </c>
      <c r="J2079" s="68"/>
      <c r="K2079" s="68"/>
      <c r="L2079" s="68"/>
      <c r="M2079" s="68"/>
      <c r="N2079" s="364"/>
      <c r="O2079" s="364"/>
      <c r="P2079" s="216">
        <v>14514.39</v>
      </c>
      <c r="Q2079" s="216">
        <v>0</v>
      </c>
      <c r="R2079" s="68" t="s">
        <v>638</v>
      </c>
      <c r="S2079" s="366"/>
      <c r="T2079" s="278"/>
    </row>
    <row r="2080" spans="1:20" ht="38.25">
      <c r="A2080" s="192" t="s">
        <v>667</v>
      </c>
      <c r="B2080" s="68"/>
      <c r="C2080" s="214" t="s">
        <v>1256</v>
      </c>
      <c r="D2080" s="215">
        <v>45016</v>
      </c>
      <c r="E2080" s="192" t="s">
        <v>4213</v>
      </c>
      <c r="F2080" s="192" t="s">
        <v>12</v>
      </c>
      <c r="G2080" s="192">
        <v>443578</v>
      </c>
      <c r="H2080" s="68"/>
      <c r="I2080" s="198" t="s">
        <v>2088</v>
      </c>
      <c r="J2080" s="68"/>
      <c r="K2080" s="68"/>
      <c r="L2080" s="68"/>
      <c r="M2080" s="68"/>
      <c r="N2080" s="364"/>
      <c r="O2080" s="364"/>
      <c r="P2080" s="216">
        <v>3389.66</v>
      </c>
      <c r="Q2080" s="216">
        <v>0</v>
      </c>
      <c r="R2080" s="68" t="s">
        <v>638</v>
      </c>
      <c r="S2080" s="366"/>
      <c r="T2080" s="278"/>
    </row>
    <row r="2081" spans="1:20" ht="38.25">
      <c r="A2081" s="192" t="s">
        <v>667</v>
      </c>
      <c r="B2081" s="68"/>
      <c r="C2081" s="214" t="s">
        <v>1256</v>
      </c>
      <c r="D2081" s="215">
        <v>45016</v>
      </c>
      <c r="E2081" s="192" t="s">
        <v>4214</v>
      </c>
      <c r="F2081" s="192" t="s">
        <v>12</v>
      </c>
      <c r="G2081" s="192">
        <v>443580</v>
      </c>
      <c r="H2081" s="68"/>
      <c r="I2081" s="198" t="s">
        <v>2088</v>
      </c>
      <c r="J2081" s="68"/>
      <c r="K2081" s="68"/>
      <c r="L2081" s="68"/>
      <c r="M2081" s="68"/>
      <c r="N2081" s="364"/>
      <c r="O2081" s="364"/>
      <c r="P2081" s="216">
        <v>9310.1200000000008</v>
      </c>
      <c r="Q2081" s="216">
        <v>0</v>
      </c>
      <c r="R2081" s="68" t="s">
        <v>638</v>
      </c>
      <c r="S2081" s="366"/>
      <c r="T2081" s="278"/>
    </row>
    <row r="2082" spans="1:20" ht="38.25">
      <c r="A2082" s="192" t="s">
        <v>667</v>
      </c>
      <c r="B2082" s="68"/>
      <c r="C2082" s="214" t="s">
        <v>1256</v>
      </c>
      <c r="D2082" s="215">
        <v>45016</v>
      </c>
      <c r="E2082" s="192" t="s">
        <v>4215</v>
      </c>
      <c r="F2082" s="192" t="s">
        <v>12</v>
      </c>
      <c r="G2082" s="192">
        <v>443582</v>
      </c>
      <c r="H2082" s="68"/>
      <c r="I2082" s="198" t="s">
        <v>2088</v>
      </c>
      <c r="J2082" s="68"/>
      <c r="K2082" s="68"/>
      <c r="L2082" s="68"/>
      <c r="M2082" s="68"/>
      <c r="N2082" s="364"/>
      <c r="O2082" s="364"/>
      <c r="P2082" s="216">
        <v>39802.82</v>
      </c>
      <c r="Q2082" s="216">
        <v>0</v>
      </c>
      <c r="R2082" s="68" t="s">
        <v>638</v>
      </c>
      <c r="S2082" s="366"/>
      <c r="T2082" s="278"/>
    </row>
    <row r="2083" spans="1:20" ht="38.25">
      <c r="A2083" s="192" t="s">
        <v>667</v>
      </c>
      <c r="B2083" s="68"/>
      <c r="C2083" s="214" t="s">
        <v>1256</v>
      </c>
      <c r="D2083" s="215">
        <v>45016</v>
      </c>
      <c r="E2083" s="192" t="s">
        <v>4216</v>
      </c>
      <c r="F2083" s="192" t="s">
        <v>12</v>
      </c>
      <c r="G2083" s="192">
        <v>443585</v>
      </c>
      <c r="H2083" s="68"/>
      <c r="I2083" s="198" t="s">
        <v>2088</v>
      </c>
      <c r="J2083" s="68"/>
      <c r="K2083" s="68"/>
      <c r="L2083" s="68"/>
      <c r="M2083" s="68"/>
      <c r="N2083" s="364"/>
      <c r="O2083" s="364"/>
      <c r="P2083" s="216">
        <v>2266888.65</v>
      </c>
      <c r="Q2083" s="216">
        <v>0</v>
      </c>
      <c r="R2083" s="68" t="s">
        <v>638</v>
      </c>
      <c r="S2083" s="366"/>
      <c r="T2083" s="278"/>
    </row>
    <row r="2084" spans="1:20" ht="38.25">
      <c r="A2084" s="192" t="s">
        <v>667</v>
      </c>
      <c r="B2084" s="68"/>
      <c r="C2084" s="214" t="s">
        <v>1256</v>
      </c>
      <c r="D2084" s="215">
        <v>45016</v>
      </c>
      <c r="E2084" s="192" t="s">
        <v>4217</v>
      </c>
      <c r="F2084" s="192" t="s">
        <v>12</v>
      </c>
      <c r="G2084" s="192">
        <v>443587</v>
      </c>
      <c r="H2084" s="68"/>
      <c r="I2084" s="198" t="s">
        <v>2088</v>
      </c>
      <c r="J2084" s="68"/>
      <c r="K2084" s="68"/>
      <c r="L2084" s="68"/>
      <c r="M2084" s="68"/>
      <c r="N2084" s="364"/>
      <c r="O2084" s="364"/>
      <c r="P2084" s="216">
        <v>2266888.65</v>
      </c>
      <c r="Q2084" s="216">
        <v>0</v>
      </c>
      <c r="R2084" s="68" t="s">
        <v>638</v>
      </c>
      <c r="S2084" s="366"/>
      <c r="T2084" s="278"/>
    </row>
    <row r="2085" spans="1:20" ht="38.25">
      <c r="A2085" s="192" t="s">
        <v>667</v>
      </c>
      <c r="B2085" s="68"/>
      <c r="C2085" s="214" t="s">
        <v>1256</v>
      </c>
      <c r="D2085" s="215">
        <v>45016</v>
      </c>
      <c r="E2085" s="192" t="s">
        <v>4218</v>
      </c>
      <c r="F2085" s="192" t="s">
        <v>12</v>
      </c>
      <c r="G2085" s="192">
        <v>443589</v>
      </c>
      <c r="H2085" s="68"/>
      <c r="I2085" s="198" t="s">
        <v>2088</v>
      </c>
      <c r="J2085" s="68"/>
      <c r="K2085" s="68"/>
      <c r="L2085" s="68"/>
      <c r="M2085" s="68"/>
      <c r="N2085" s="364"/>
      <c r="O2085" s="364"/>
      <c r="P2085" s="216">
        <v>2266888.65</v>
      </c>
      <c r="Q2085" s="216">
        <v>0</v>
      </c>
      <c r="R2085" s="68" t="s">
        <v>638</v>
      </c>
      <c r="S2085" s="366"/>
      <c r="T2085" s="278"/>
    </row>
    <row r="2086" spans="1:20" ht="38.25">
      <c r="A2086" s="192" t="s">
        <v>667</v>
      </c>
      <c r="B2086" s="68"/>
      <c r="C2086" s="214" t="s">
        <v>1256</v>
      </c>
      <c r="D2086" s="215">
        <v>45016</v>
      </c>
      <c r="E2086" s="192" t="s">
        <v>4219</v>
      </c>
      <c r="F2086" s="192" t="s">
        <v>12</v>
      </c>
      <c r="G2086" s="192">
        <v>443591</v>
      </c>
      <c r="H2086" s="68"/>
      <c r="I2086" s="198" t="s">
        <v>2088</v>
      </c>
      <c r="J2086" s="68"/>
      <c r="K2086" s="68"/>
      <c r="L2086" s="68"/>
      <c r="M2086" s="68"/>
      <c r="N2086" s="364"/>
      <c r="O2086" s="364"/>
      <c r="P2086" s="216">
        <v>2266888.65</v>
      </c>
      <c r="Q2086" s="216">
        <v>0</v>
      </c>
      <c r="R2086" s="68" t="s">
        <v>638</v>
      </c>
      <c r="S2086" s="366"/>
      <c r="T2086" s="278"/>
    </row>
    <row r="2087" spans="1:20" ht="38.25">
      <c r="A2087" s="192" t="s">
        <v>667</v>
      </c>
      <c r="B2087" s="68"/>
      <c r="C2087" s="214" t="s">
        <v>1256</v>
      </c>
      <c r="D2087" s="215">
        <v>45016</v>
      </c>
      <c r="E2087" s="192" t="s">
        <v>4220</v>
      </c>
      <c r="F2087" s="192" t="s">
        <v>12</v>
      </c>
      <c r="G2087" s="192">
        <v>443593</v>
      </c>
      <c r="H2087" s="68"/>
      <c r="I2087" s="198" t="s">
        <v>2088</v>
      </c>
      <c r="J2087" s="68"/>
      <c r="K2087" s="68"/>
      <c r="L2087" s="68"/>
      <c r="M2087" s="68"/>
      <c r="N2087" s="364"/>
      <c r="O2087" s="364"/>
      <c r="P2087" s="216">
        <v>6226275.9400000004</v>
      </c>
      <c r="Q2087" s="216">
        <v>0</v>
      </c>
      <c r="R2087" s="68" t="s">
        <v>638</v>
      </c>
      <c r="S2087" s="366"/>
      <c r="T2087" s="278"/>
    </row>
    <row r="2088" spans="1:20" ht="38.25">
      <c r="A2088" s="192" t="s">
        <v>667</v>
      </c>
      <c r="B2088" s="68"/>
      <c r="C2088" s="214" t="s">
        <v>1256</v>
      </c>
      <c r="D2088" s="215">
        <v>45016</v>
      </c>
      <c r="E2088" s="192" t="s">
        <v>4221</v>
      </c>
      <c r="F2088" s="192" t="s">
        <v>12</v>
      </c>
      <c r="G2088" s="192">
        <v>443595</v>
      </c>
      <c r="H2088" s="68"/>
      <c r="I2088" s="198" t="s">
        <v>2088</v>
      </c>
      <c r="J2088" s="68"/>
      <c r="K2088" s="68"/>
      <c r="L2088" s="68"/>
      <c r="M2088" s="68"/>
      <c r="N2088" s="364"/>
      <c r="O2088" s="364"/>
      <c r="P2088" s="216">
        <v>6226275.9400000004</v>
      </c>
      <c r="Q2088" s="216">
        <v>0</v>
      </c>
      <c r="R2088" s="68" t="s">
        <v>638</v>
      </c>
      <c r="S2088" s="366"/>
      <c r="T2088" s="278"/>
    </row>
    <row r="2089" spans="1:20" ht="38.25">
      <c r="A2089" s="192" t="s">
        <v>667</v>
      </c>
      <c r="B2089" s="68"/>
      <c r="C2089" s="214" t="s">
        <v>1256</v>
      </c>
      <c r="D2089" s="215">
        <v>45016</v>
      </c>
      <c r="E2089" s="192" t="s">
        <v>4222</v>
      </c>
      <c r="F2089" s="192" t="s">
        <v>12</v>
      </c>
      <c r="G2089" s="192">
        <v>443597</v>
      </c>
      <c r="H2089" s="68"/>
      <c r="I2089" s="198" t="s">
        <v>2088</v>
      </c>
      <c r="J2089" s="68"/>
      <c r="K2089" s="68"/>
      <c r="L2089" s="68"/>
      <c r="M2089" s="68"/>
      <c r="N2089" s="364"/>
      <c r="O2089" s="364"/>
      <c r="P2089" s="216">
        <v>6226275.9400000004</v>
      </c>
      <c r="Q2089" s="216">
        <v>0</v>
      </c>
      <c r="R2089" s="68" t="s">
        <v>638</v>
      </c>
      <c r="S2089" s="366"/>
      <c r="T2089" s="278"/>
    </row>
    <row r="2090" spans="1:20" ht="38.25">
      <c r="A2090" s="192" t="s">
        <v>667</v>
      </c>
      <c r="B2090" s="68"/>
      <c r="C2090" s="214" t="s">
        <v>1256</v>
      </c>
      <c r="D2090" s="215">
        <v>45016</v>
      </c>
      <c r="E2090" s="192" t="s">
        <v>4223</v>
      </c>
      <c r="F2090" s="192" t="s">
        <v>12</v>
      </c>
      <c r="G2090" s="192">
        <v>443599</v>
      </c>
      <c r="H2090" s="68"/>
      <c r="I2090" s="198" t="s">
        <v>2088</v>
      </c>
      <c r="J2090" s="68"/>
      <c r="K2090" s="68"/>
      <c r="L2090" s="68"/>
      <c r="M2090" s="68"/>
      <c r="N2090" s="364"/>
      <c r="O2090" s="364"/>
      <c r="P2090" s="216">
        <v>6226275.9400000004</v>
      </c>
      <c r="Q2090" s="216">
        <v>0</v>
      </c>
      <c r="R2090" s="68" t="s">
        <v>638</v>
      </c>
      <c r="S2090" s="366"/>
      <c r="T2090" s="278"/>
    </row>
    <row r="2091" spans="1:20" ht="38.25">
      <c r="A2091" s="192" t="s">
        <v>667</v>
      </c>
      <c r="B2091" s="68"/>
      <c r="C2091" s="214" t="s">
        <v>1256</v>
      </c>
      <c r="D2091" s="215">
        <v>45016</v>
      </c>
      <c r="E2091" s="192" t="s">
        <v>4224</v>
      </c>
      <c r="F2091" s="192" t="s">
        <v>12</v>
      </c>
      <c r="G2091" s="192">
        <v>443601</v>
      </c>
      <c r="H2091" s="68"/>
      <c r="I2091" s="198" t="s">
        <v>2088</v>
      </c>
      <c r="J2091" s="68"/>
      <c r="K2091" s="68"/>
      <c r="L2091" s="68"/>
      <c r="M2091" s="68"/>
      <c r="N2091" s="364"/>
      <c r="O2091" s="364"/>
      <c r="P2091" s="216">
        <v>6226275.9400000004</v>
      </c>
      <c r="Q2091" s="216">
        <v>0</v>
      </c>
      <c r="R2091" s="68" t="s">
        <v>638</v>
      </c>
      <c r="S2091" s="366"/>
      <c r="T2091" s="278"/>
    </row>
    <row r="2092" spans="1:20" ht="38.25">
      <c r="A2092" s="192" t="s">
        <v>667</v>
      </c>
      <c r="B2092" s="68"/>
      <c r="C2092" s="214" t="s">
        <v>1256</v>
      </c>
      <c r="D2092" s="215">
        <v>45016</v>
      </c>
      <c r="E2092" s="192" t="s">
        <v>4225</v>
      </c>
      <c r="F2092" s="192" t="s">
        <v>12</v>
      </c>
      <c r="G2092" s="192">
        <v>443603</v>
      </c>
      <c r="H2092" s="68"/>
      <c r="I2092" s="198" t="s">
        <v>2088</v>
      </c>
      <c r="J2092" s="68"/>
      <c r="K2092" s="68"/>
      <c r="L2092" s="68"/>
      <c r="M2092" s="68"/>
      <c r="N2092" s="364"/>
      <c r="O2092" s="364"/>
      <c r="P2092" s="216">
        <v>5274294.26</v>
      </c>
      <c r="Q2092" s="216">
        <v>0</v>
      </c>
      <c r="R2092" s="68" t="s">
        <v>638</v>
      </c>
      <c r="S2092" s="366"/>
      <c r="T2092" s="278"/>
    </row>
    <row r="2093" spans="1:20" ht="38.25">
      <c r="A2093" s="192" t="s">
        <v>667</v>
      </c>
      <c r="B2093" s="68"/>
      <c r="C2093" s="214" t="s">
        <v>1256</v>
      </c>
      <c r="D2093" s="215">
        <v>45016</v>
      </c>
      <c r="E2093" s="192" t="s">
        <v>4226</v>
      </c>
      <c r="F2093" s="192" t="s">
        <v>12</v>
      </c>
      <c r="G2093" s="192">
        <v>443611</v>
      </c>
      <c r="H2093" s="68"/>
      <c r="I2093" s="198" t="s">
        <v>2088</v>
      </c>
      <c r="J2093" s="68"/>
      <c r="K2093" s="68"/>
      <c r="L2093" s="68"/>
      <c r="M2093" s="68"/>
      <c r="N2093" s="364"/>
      <c r="O2093" s="364"/>
      <c r="P2093" s="216">
        <v>5274294.26</v>
      </c>
      <c r="Q2093" s="216">
        <v>0</v>
      </c>
      <c r="R2093" s="68" t="s">
        <v>638</v>
      </c>
      <c r="S2093" s="366"/>
      <c r="T2093" s="278"/>
    </row>
    <row r="2094" spans="1:20" ht="38.25">
      <c r="A2094" s="192" t="s">
        <v>667</v>
      </c>
      <c r="B2094" s="68"/>
      <c r="C2094" s="214" t="s">
        <v>1256</v>
      </c>
      <c r="D2094" s="215">
        <v>45016</v>
      </c>
      <c r="E2094" s="192" t="s">
        <v>4227</v>
      </c>
      <c r="F2094" s="192" t="s">
        <v>12</v>
      </c>
      <c r="G2094" s="192">
        <v>443605</v>
      </c>
      <c r="H2094" s="68"/>
      <c r="I2094" s="198" t="s">
        <v>2088</v>
      </c>
      <c r="J2094" s="68"/>
      <c r="K2094" s="68"/>
      <c r="L2094" s="68"/>
      <c r="M2094" s="68"/>
      <c r="N2094" s="364"/>
      <c r="O2094" s="364"/>
      <c r="P2094" s="216">
        <v>5274294.26</v>
      </c>
      <c r="Q2094" s="216">
        <v>0</v>
      </c>
      <c r="R2094" s="68" t="s">
        <v>638</v>
      </c>
      <c r="S2094" s="366"/>
      <c r="T2094" s="278"/>
    </row>
    <row r="2095" spans="1:20" ht="38.25">
      <c r="A2095" s="192" t="s">
        <v>667</v>
      </c>
      <c r="B2095" s="68"/>
      <c r="C2095" s="214" t="s">
        <v>1256</v>
      </c>
      <c r="D2095" s="215">
        <v>45016</v>
      </c>
      <c r="E2095" s="192" t="s">
        <v>4228</v>
      </c>
      <c r="F2095" s="192" t="s">
        <v>12</v>
      </c>
      <c r="G2095" s="192">
        <v>443607</v>
      </c>
      <c r="H2095" s="68"/>
      <c r="I2095" s="198" t="s">
        <v>2088</v>
      </c>
      <c r="J2095" s="68"/>
      <c r="K2095" s="68"/>
      <c r="L2095" s="68"/>
      <c r="M2095" s="68"/>
      <c r="N2095" s="364"/>
      <c r="O2095" s="364"/>
      <c r="P2095" s="216">
        <v>5274294.26</v>
      </c>
      <c r="Q2095" s="216">
        <v>0</v>
      </c>
      <c r="R2095" s="68" t="s">
        <v>638</v>
      </c>
      <c r="S2095" s="366"/>
      <c r="T2095" s="278"/>
    </row>
    <row r="2096" spans="1:20" ht="38.25">
      <c r="A2096" s="192" t="s">
        <v>667</v>
      </c>
      <c r="B2096" s="68"/>
      <c r="C2096" s="214" t="s">
        <v>1256</v>
      </c>
      <c r="D2096" s="215">
        <v>45016</v>
      </c>
      <c r="E2096" s="192" t="s">
        <v>4229</v>
      </c>
      <c r="F2096" s="192" t="s">
        <v>12</v>
      </c>
      <c r="G2096" s="192">
        <v>443609</v>
      </c>
      <c r="H2096" s="68"/>
      <c r="I2096" s="198" t="s">
        <v>2088</v>
      </c>
      <c r="J2096" s="68"/>
      <c r="K2096" s="68"/>
      <c r="L2096" s="68"/>
      <c r="M2096" s="68"/>
      <c r="N2096" s="364"/>
      <c r="O2096" s="364"/>
      <c r="P2096" s="216">
        <v>5274294.26</v>
      </c>
      <c r="Q2096" s="216">
        <v>0</v>
      </c>
      <c r="R2096" s="68" t="s">
        <v>638</v>
      </c>
      <c r="S2096" s="366"/>
      <c r="T2096" s="278"/>
    </row>
    <row r="2097" spans="1:20" ht="38.25">
      <c r="A2097" s="192" t="s">
        <v>667</v>
      </c>
      <c r="B2097" s="68"/>
      <c r="C2097" s="214" t="s">
        <v>1256</v>
      </c>
      <c r="D2097" s="215">
        <v>45016</v>
      </c>
      <c r="E2097" s="192" t="s">
        <v>4230</v>
      </c>
      <c r="F2097" s="192" t="s">
        <v>12</v>
      </c>
      <c r="G2097" s="192">
        <v>443613</v>
      </c>
      <c r="H2097" s="68"/>
      <c r="I2097" s="198" t="s">
        <v>2088</v>
      </c>
      <c r="J2097" s="68"/>
      <c r="K2097" s="68"/>
      <c r="L2097" s="68"/>
      <c r="M2097" s="68"/>
      <c r="N2097" s="364"/>
      <c r="O2097" s="364"/>
      <c r="P2097" s="216">
        <v>14486468.689999999</v>
      </c>
      <c r="Q2097" s="216">
        <v>0</v>
      </c>
      <c r="R2097" s="68" t="s">
        <v>638</v>
      </c>
      <c r="S2097" s="366"/>
      <c r="T2097" s="278"/>
    </row>
    <row r="2098" spans="1:20" ht="38.25">
      <c r="A2098" s="192" t="s">
        <v>667</v>
      </c>
      <c r="B2098" s="68"/>
      <c r="C2098" s="214" t="s">
        <v>1256</v>
      </c>
      <c r="D2098" s="215">
        <v>45016</v>
      </c>
      <c r="E2098" s="192" t="s">
        <v>4231</v>
      </c>
      <c r="F2098" s="192" t="s">
        <v>12</v>
      </c>
      <c r="G2098" s="192">
        <v>443615</v>
      </c>
      <c r="H2098" s="68"/>
      <c r="I2098" s="198" t="s">
        <v>2088</v>
      </c>
      <c r="J2098" s="68"/>
      <c r="K2098" s="68"/>
      <c r="L2098" s="68"/>
      <c r="M2098" s="68"/>
      <c r="N2098" s="364"/>
      <c r="O2098" s="364"/>
      <c r="P2098" s="216">
        <v>14486468.689999999</v>
      </c>
      <c r="Q2098" s="216">
        <v>0</v>
      </c>
      <c r="R2098" s="68" t="s">
        <v>638</v>
      </c>
      <c r="S2098" s="366"/>
      <c r="T2098" s="278"/>
    </row>
    <row r="2099" spans="1:20" ht="38.25">
      <c r="A2099" s="192" t="s">
        <v>667</v>
      </c>
      <c r="B2099" s="68"/>
      <c r="C2099" s="214" t="s">
        <v>1256</v>
      </c>
      <c r="D2099" s="215">
        <v>45016</v>
      </c>
      <c r="E2099" s="192" t="s">
        <v>4232</v>
      </c>
      <c r="F2099" s="192" t="s">
        <v>12</v>
      </c>
      <c r="G2099" s="192">
        <v>443617</v>
      </c>
      <c r="H2099" s="68"/>
      <c r="I2099" s="198" t="s">
        <v>2088</v>
      </c>
      <c r="J2099" s="68"/>
      <c r="K2099" s="68"/>
      <c r="L2099" s="68"/>
      <c r="M2099" s="68"/>
      <c r="N2099" s="364"/>
      <c r="O2099" s="364"/>
      <c r="P2099" s="216">
        <v>14486468.689999999</v>
      </c>
      <c r="Q2099" s="216">
        <v>0</v>
      </c>
      <c r="R2099" s="68" t="s">
        <v>638</v>
      </c>
      <c r="S2099" s="366"/>
      <c r="T2099" s="278"/>
    </row>
    <row r="2100" spans="1:20" ht="38.25">
      <c r="A2100" s="192" t="s">
        <v>667</v>
      </c>
      <c r="B2100" s="68"/>
      <c r="C2100" s="214" t="s">
        <v>1256</v>
      </c>
      <c r="D2100" s="215">
        <v>45016</v>
      </c>
      <c r="E2100" s="192" t="s">
        <v>4233</v>
      </c>
      <c r="F2100" s="192" t="s">
        <v>12</v>
      </c>
      <c r="G2100" s="192">
        <v>443619</v>
      </c>
      <c r="H2100" s="68"/>
      <c r="I2100" s="198" t="s">
        <v>2088</v>
      </c>
      <c r="J2100" s="68"/>
      <c r="K2100" s="68"/>
      <c r="L2100" s="68"/>
      <c r="M2100" s="68"/>
      <c r="N2100" s="364"/>
      <c r="O2100" s="364"/>
      <c r="P2100" s="216">
        <v>14486468.689999999</v>
      </c>
      <c r="Q2100" s="216">
        <v>0</v>
      </c>
      <c r="R2100" s="68" t="s">
        <v>638</v>
      </c>
      <c r="S2100" s="366"/>
      <c r="T2100" s="278"/>
    </row>
    <row r="2101" spans="1:20" ht="38.25">
      <c r="A2101" s="192" t="s">
        <v>667</v>
      </c>
      <c r="B2101" s="68"/>
      <c r="C2101" s="214" t="s">
        <v>1256</v>
      </c>
      <c r="D2101" s="215">
        <v>45016</v>
      </c>
      <c r="E2101" s="192" t="s">
        <v>4234</v>
      </c>
      <c r="F2101" s="192" t="s">
        <v>12</v>
      </c>
      <c r="G2101" s="192">
        <v>443621</v>
      </c>
      <c r="H2101" s="68"/>
      <c r="I2101" s="198" t="s">
        <v>2088</v>
      </c>
      <c r="J2101" s="68"/>
      <c r="K2101" s="68"/>
      <c r="L2101" s="68"/>
      <c r="M2101" s="68"/>
      <c r="N2101" s="364"/>
      <c r="O2101" s="364"/>
      <c r="P2101" s="216">
        <v>14486468.689999999</v>
      </c>
      <c r="Q2101" s="216">
        <v>0</v>
      </c>
      <c r="R2101" s="68" t="s">
        <v>638</v>
      </c>
      <c r="S2101" s="366"/>
      <c r="T2101" s="278"/>
    </row>
    <row r="2102" spans="1:20" ht="38.25">
      <c r="A2102" s="192" t="s">
        <v>667</v>
      </c>
      <c r="B2102" s="68"/>
      <c r="C2102" s="214" t="s">
        <v>1256</v>
      </c>
      <c r="D2102" s="215">
        <v>45016</v>
      </c>
      <c r="E2102" s="192" t="s">
        <v>4235</v>
      </c>
      <c r="F2102" s="192" t="s">
        <v>12</v>
      </c>
      <c r="G2102" s="192">
        <v>443623</v>
      </c>
      <c r="H2102" s="68"/>
      <c r="I2102" s="198" t="s">
        <v>2088</v>
      </c>
      <c r="J2102" s="68"/>
      <c r="K2102" s="68"/>
      <c r="L2102" s="68"/>
      <c r="M2102" s="68"/>
      <c r="N2102" s="364"/>
      <c r="O2102" s="364"/>
      <c r="P2102" s="216">
        <v>2665231.4900000002</v>
      </c>
      <c r="Q2102" s="216">
        <v>0</v>
      </c>
      <c r="R2102" s="68" t="s">
        <v>638</v>
      </c>
      <c r="S2102" s="366"/>
      <c r="T2102" s="278"/>
    </row>
    <row r="2103" spans="1:20" ht="38.25">
      <c r="A2103" s="192" t="s">
        <v>667</v>
      </c>
      <c r="B2103" s="68"/>
      <c r="C2103" s="214" t="s">
        <v>1256</v>
      </c>
      <c r="D2103" s="215">
        <v>45016</v>
      </c>
      <c r="E2103" s="192" t="s">
        <v>4236</v>
      </c>
      <c r="F2103" s="192" t="s">
        <v>12</v>
      </c>
      <c r="G2103" s="192">
        <v>443625</v>
      </c>
      <c r="H2103" s="68"/>
      <c r="I2103" s="198" t="s">
        <v>2088</v>
      </c>
      <c r="J2103" s="68"/>
      <c r="K2103" s="68"/>
      <c r="L2103" s="68"/>
      <c r="M2103" s="68"/>
      <c r="N2103" s="364"/>
      <c r="O2103" s="364"/>
      <c r="P2103" s="216">
        <v>2665231.4900000002</v>
      </c>
      <c r="Q2103" s="216">
        <v>0</v>
      </c>
      <c r="R2103" s="68" t="s">
        <v>638</v>
      </c>
      <c r="S2103" s="366"/>
      <c r="T2103" s="278"/>
    </row>
    <row r="2104" spans="1:20" ht="38.25">
      <c r="A2104" s="192" t="s">
        <v>667</v>
      </c>
      <c r="B2104" s="68"/>
      <c r="C2104" s="214" t="s">
        <v>1256</v>
      </c>
      <c r="D2104" s="215">
        <v>45016</v>
      </c>
      <c r="E2104" s="192" t="s">
        <v>4237</v>
      </c>
      <c r="F2104" s="192" t="s">
        <v>12</v>
      </c>
      <c r="G2104" s="192">
        <v>443627</v>
      </c>
      <c r="H2104" s="68"/>
      <c r="I2104" s="198" t="s">
        <v>2088</v>
      </c>
      <c r="J2104" s="68"/>
      <c r="K2104" s="68"/>
      <c r="L2104" s="68"/>
      <c r="M2104" s="68"/>
      <c r="N2104" s="364"/>
      <c r="O2104" s="364"/>
      <c r="P2104" s="216">
        <v>2592451.56</v>
      </c>
      <c r="Q2104" s="216">
        <v>0</v>
      </c>
      <c r="R2104" s="68" t="s">
        <v>638</v>
      </c>
      <c r="S2104" s="366"/>
      <c r="T2104" s="278"/>
    </row>
    <row r="2105" spans="1:20" ht="38.25">
      <c r="A2105" s="192" t="s">
        <v>667</v>
      </c>
      <c r="B2105" s="68"/>
      <c r="C2105" s="214" t="s">
        <v>1256</v>
      </c>
      <c r="D2105" s="215">
        <v>45016</v>
      </c>
      <c r="E2105" s="192" t="s">
        <v>4238</v>
      </c>
      <c r="F2105" s="192" t="s">
        <v>12</v>
      </c>
      <c r="G2105" s="192">
        <v>443629</v>
      </c>
      <c r="H2105" s="68"/>
      <c r="I2105" s="198" t="s">
        <v>2088</v>
      </c>
      <c r="J2105" s="68"/>
      <c r="K2105" s="68"/>
      <c r="L2105" s="68"/>
      <c r="M2105" s="68"/>
      <c r="N2105" s="364"/>
      <c r="O2105" s="364"/>
      <c r="P2105" s="216">
        <v>7120472.6200000001</v>
      </c>
      <c r="Q2105" s="216">
        <v>0</v>
      </c>
      <c r="R2105" s="68" t="s">
        <v>638</v>
      </c>
      <c r="S2105" s="366"/>
      <c r="T2105" s="278"/>
    </row>
    <row r="2106" spans="1:20" ht="38.25">
      <c r="A2106" s="192" t="s">
        <v>667</v>
      </c>
      <c r="B2106" s="68"/>
      <c r="C2106" s="214" t="s">
        <v>1256</v>
      </c>
      <c r="D2106" s="215">
        <v>45016</v>
      </c>
      <c r="E2106" s="192" t="s">
        <v>4239</v>
      </c>
      <c r="F2106" s="192" t="s">
        <v>12</v>
      </c>
      <c r="G2106" s="192">
        <v>443631</v>
      </c>
      <c r="H2106" s="68"/>
      <c r="I2106" s="198" t="s">
        <v>2088</v>
      </c>
      <c r="J2106" s="68"/>
      <c r="K2106" s="68"/>
      <c r="L2106" s="68"/>
      <c r="M2106" s="68"/>
      <c r="N2106" s="364"/>
      <c r="O2106" s="364"/>
      <c r="P2106" s="216">
        <v>6031770.5199999996</v>
      </c>
      <c r="Q2106" s="216">
        <v>0</v>
      </c>
      <c r="R2106" s="68" t="s">
        <v>638</v>
      </c>
      <c r="S2106" s="366"/>
      <c r="T2106" s="278"/>
    </row>
    <row r="2107" spans="1:20" ht="38.25">
      <c r="A2107" s="192" t="s">
        <v>667</v>
      </c>
      <c r="B2107" s="68"/>
      <c r="C2107" s="214" t="s">
        <v>1256</v>
      </c>
      <c r="D2107" s="215">
        <v>45016</v>
      </c>
      <c r="E2107" s="192" t="s">
        <v>4240</v>
      </c>
      <c r="F2107" s="192" t="s">
        <v>12</v>
      </c>
      <c r="G2107" s="192">
        <v>443633</v>
      </c>
      <c r="H2107" s="68"/>
      <c r="I2107" s="198" t="s">
        <v>2088</v>
      </c>
      <c r="J2107" s="68"/>
      <c r="K2107" s="68"/>
      <c r="L2107" s="68"/>
      <c r="M2107" s="68"/>
      <c r="N2107" s="364"/>
      <c r="O2107" s="364"/>
      <c r="P2107" s="216">
        <v>595285.14</v>
      </c>
      <c r="Q2107" s="216">
        <v>0</v>
      </c>
      <c r="R2107" s="68" t="s">
        <v>638</v>
      </c>
      <c r="S2107" s="366"/>
      <c r="T2107" s="278"/>
    </row>
    <row r="2108" spans="1:20" ht="38.25">
      <c r="A2108" s="192" t="s">
        <v>667</v>
      </c>
      <c r="B2108" s="68"/>
      <c r="C2108" s="214" t="s">
        <v>1256</v>
      </c>
      <c r="D2108" s="215">
        <v>45016</v>
      </c>
      <c r="E2108" s="192" t="s">
        <v>4241</v>
      </c>
      <c r="F2108" s="192" t="s">
        <v>12</v>
      </c>
      <c r="G2108" s="192">
        <v>443635</v>
      </c>
      <c r="H2108" s="68"/>
      <c r="I2108" s="198" t="s">
        <v>2088</v>
      </c>
      <c r="J2108" s="68"/>
      <c r="K2108" s="68"/>
      <c r="L2108" s="68"/>
      <c r="M2108" s="68"/>
      <c r="N2108" s="364"/>
      <c r="O2108" s="364"/>
      <c r="P2108" s="216">
        <v>105502.89</v>
      </c>
      <c r="Q2108" s="216">
        <v>0</v>
      </c>
      <c r="R2108" s="68" t="s">
        <v>638</v>
      </c>
      <c r="S2108" s="366"/>
      <c r="T2108" s="278"/>
    </row>
    <row r="2109" spans="1:20" ht="38.25">
      <c r="A2109" s="192" t="s">
        <v>667</v>
      </c>
      <c r="B2109" s="68"/>
      <c r="C2109" s="214" t="s">
        <v>1256</v>
      </c>
      <c r="D2109" s="215">
        <v>45016</v>
      </c>
      <c r="E2109" s="192" t="s">
        <v>4242</v>
      </c>
      <c r="F2109" s="192" t="s">
        <v>12</v>
      </c>
      <c r="G2109" s="192">
        <v>443637</v>
      </c>
      <c r="H2109" s="68"/>
      <c r="I2109" s="198" t="s">
        <v>2088</v>
      </c>
      <c r="J2109" s="68"/>
      <c r="K2109" s="68"/>
      <c r="L2109" s="68"/>
      <c r="M2109" s="68"/>
      <c r="N2109" s="364"/>
      <c r="O2109" s="364"/>
      <c r="P2109" s="216">
        <v>2173736.5699999998</v>
      </c>
      <c r="Q2109" s="216">
        <v>0</v>
      </c>
      <c r="R2109" s="68" t="s">
        <v>638</v>
      </c>
      <c r="S2109" s="366"/>
      <c r="T2109" s="278"/>
    </row>
    <row r="2110" spans="1:20" ht="38.25">
      <c r="A2110" s="192" t="s">
        <v>667</v>
      </c>
      <c r="B2110" s="68"/>
      <c r="C2110" s="214" t="s">
        <v>1256</v>
      </c>
      <c r="D2110" s="215">
        <v>45016</v>
      </c>
      <c r="E2110" s="192" t="s">
        <v>4243</v>
      </c>
      <c r="F2110" s="192" t="s">
        <v>12</v>
      </c>
      <c r="G2110" s="192">
        <v>443639</v>
      </c>
      <c r="H2110" s="68"/>
      <c r="I2110" s="198" t="s">
        <v>2088</v>
      </c>
      <c r="J2110" s="68"/>
      <c r="K2110" s="68"/>
      <c r="L2110" s="68"/>
      <c r="M2110" s="68"/>
      <c r="N2110" s="364"/>
      <c r="O2110" s="364"/>
      <c r="P2110" s="216">
        <v>5979809.5199999996</v>
      </c>
      <c r="Q2110" s="216">
        <v>0</v>
      </c>
      <c r="R2110" s="68" t="s">
        <v>638</v>
      </c>
      <c r="S2110" s="366"/>
      <c r="T2110" s="278"/>
    </row>
    <row r="2111" spans="1:20" ht="38.25">
      <c r="A2111" s="192" t="s">
        <v>667</v>
      </c>
      <c r="B2111" s="68"/>
      <c r="C2111" s="214" t="s">
        <v>1256</v>
      </c>
      <c r="D2111" s="215">
        <v>45016</v>
      </c>
      <c r="E2111" s="192" t="s">
        <v>4244</v>
      </c>
      <c r="F2111" s="192" t="s">
        <v>12</v>
      </c>
      <c r="G2111" s="192">
        <v>443641</v>
      </c>
      <c r="H2111" s="68"/>
      <c r="I2111" s="198" t="s">
        <v>2088</v>
      </c>
      <c r="J2111" s="68"/>
      <c r="K2111" s="68"/>
      <c r="L2111" s="68"/>
      <c r="M2111" s="68"/>
      <c r="N2111" s="364"/>
      <c r="O2111" s="364"/>
      <c r="P2111" s="216">
        <v>13913023.52</v>
      </c>
      <c r="Q2111" s="216">
        <v>0</v>
      </c>
      <c r="R2111" s="68" t="s">
        <v>638</v>
      </c>
      <c r="S2111" s="366"/>
      <c r="T2111" s="278"/>
    </row>
    <row r="2112" spans="1:20" ht="38.25">
      <c r="A2112" s="192" t="s">
        <v>667</v>
      </c>
      <c r="B2112" s="68"/>
      <c r="C2112" s="214" t="s">
        <v>1256</v>
      </c>
      <c r="D2112" s="215">
        <v>45016</v>
      </c>
      <c r="E2112" s="192" t="s">
        <v>4245</v>
      </c>
      <c r="F2112" s="192" t="s">
        <v>12</v>
      </c>
      <c r="G2112" s="192">
        <v>443643</v>
      </c>
      <c r="H2112" s="68"/>
      <c r="I2112" s="198" t="s">
        <v>2088</v>
      </c>
      <c r="J2112" s="68"/>
      <c r="K2112" s="68"/>
      <c r="L2112" s="68"/>
      <c r="M2112" s="68"/>
      <c r="N2112" s="364"/>
      <c r="O2112" s="364"/>
      <c r="P2112" s="216">
        <v>2559728.6</v>
      </c>
      <c r="Q2112" s="216">
        <v>0</v>
      </c>
      <c r="R2112" s="68" t="s">
        <v>638</v>
      </c>
      <c r="S2112" s="366"/>
      <c r="T2112" s="278"/>
    </row>
    <row r="2113" spans="1:20" ht="38.25">
      <c r="A2113" s="192" t="s">
        <v>667</v>
      </c>
      <c r="B2113" s="68"/>
      <c r="C2113" s="214" t="s">
        <v>1256</v>
      </c>
      <c r="D2113" s="215">
        <v>45016</v>
      </c>
      <c r="E2113" s="192" t="s">
        <v>4246</v>
      </c>
      <c r="F2113" s="192" t="s">
        <v>12</v>
      </c>
      <c r="G2113" s="192">
        <v>443645</v>
      </c>
      <c r="H2113" s="68"/>
      <c r="I2113" s="198" t="s">
        <v>2088</v>
      </c>
      <c r="J2113" s="68"/>
      <c r="K2113" s="68"/>
      <c r="L2113" s="68"/>
      <c r="M2113" s="68"/>
      <c r="N2113" s="364"/>
      <c r="O2113" s="364"/>
      <c r="P2113" s="216">
        <v>8377543.0599999996</v>
      </c>
      <c r="Q2113" s="216">
        <v>0</v>
      </c>
      <c r="R2113" s="68" t="s">
        <v>638</v>
      </c>
      <c r="S2113" s="366"/>
      <c r="T2113" s="278"/>
    </row>
    <row r="2114" spans="1:20" ht="38.25">
      <c r="A2114" s="192" t="s">
        <v>667</v>
      </c>
      <c r="B2114" s="68"/>
      <c r="C2114" s="214" t="s">
        <v>1256</v>
      </c>
      <c r="D2114" s="215">
        <v>45016</v>
      </c>
      <c r="E2114" s="192" t="s">
        <v>4247</v>
      </c>
      <c r="F2114" s="192" t="s">
        <v>12</v>
      </c>
      <c r="G2114" s="192">
        <v>443647</v>
      </c>
      <c r="H2114" s="68"/>
      <c r="I2114" s="198" t="s">
        <v>2088</v>
      </c>
      <c r="J2114" s="68"/>
      <c r="K2114" s="68"/>
      <c r="L2114" s="68"/>
      <c r="M2114" s="68"/>
      <c r="N2114" s="364"/>
      <c r="O2114" s="364"/>
      <c r="P2114" s="216">
        <v>11722.92</v>
      </c>
      <c r="Q2114" s="216">
        <v>0</v>
      </c>
      <c r="R2114" s="68" t="s">
        <v>638</v>
      </c>
      <c r="S2114" s="366"/>
      <c r="T2114" s="278"/>
    </row>
    <row r="2115" spans="1:20" ht="38.25">
      <c r="A2115" s="192" t="s">
        <v>667</v>
      </c>
      <c r="B2115" s="68"/>
      <c r="C2115" s="214" t="s">
        <v>1256</v>
      </c>
      <c r="D2115" s="215">
        <v>45016</v>
      </c>
      <c r="E2115" s="192" t="s">
        <v>4248</v>
      </c>
      <c r="F2115" s="192" t="s">
        <v>12</v>
      </c>
      <c r="G2115" s="192">
        <v>443649</v>
      </c>
      <c r="H2115" s="68"/>
      <c r="I2115" s="198" t="s">
        <v>2088</v>
      </c>
      <c r="J2115" s="68"/>
      <c r="K2115" s="68"/>
      <c r="L2115" s="68"/>
      <c r="M2115" s="68"/>
      <c r="N2115" s="364"/>
      <c r="O2115" s="364"/>
      <c r="P2115" s="216">
        <v>15112.58</v>
      </c>
      <c r="Q2115" s="216">
        <v>0</v>
      </c>
      <c r="R2115" s="68" t="s">
        <v>638</v>
      </c>
      <c r="S2115" s="366"/>
      <c r="T2115" s="278"/>
    </row>
    <row r="2116" spans="1:20" ht="38.25">
      <c r="A2116" s="192" t="s">
        <v>667</v>
      </c>
      <c r="B2116" s="68"/>
      <c r="C2116" s="214" t="s">
        <v>1256</v>
      </c>
      <c r="D2116" s="215">
        <v>45016</v>
      </c>
      <c r="E2116" s="192" t="s">
        <v>4249</v>
      </c>
      <c r="F2116" s="192" t="s">
        <v>12</v>
      </c>
      <c r="G2116" s="192">
        <v>443651</v>
      </c>
      <c r="H2116" s="68"/>
      <c r="I2116" s="198" t="s">
        <v>2088</v>
      </c>
      <c r="J2116" s="68"/>
      <c r="K2116" s="68"/>
      <c r="L2116" s="68"/>
      <c r="M2116" s="68"/>
      <c r="N2116" s="364"/>
      <c r="O2116" s="364"/>
      <c r="P2116" s="216">
        <v>281084.52</v>
      </c>
      <c r="Q2116" s="216">
        <v>0</v>
      </c>
      <c r="R2116" s="68" t="s">
        <v>638</v>
      </c>
      <c r="S2116" s="366"/>
      <c r="T2116" s="278"/>
    </row>
    <row r="2117" spans="1:20" ht="38.25">
      <c r="A2117" s="192" t="s">
        <v>667</v>
      </c>
      <c r="B2117" s="68"/>
      <c r="C2117" s="214" t="s">
        <v>1256</v>
      </c>
      <c r="D2117" s="215">
        <v>45016</v>
      </c>
      <c r="E2117" s="192" t="s">
        <v>4250</v>
      </c>
      <c r="F2117" s="192" t="s">
        <v>12</v>
      </c>
      <c r="G2117" s="192">
        <v>443653</v>
      </c>
      <c r="H2117" s="68"/>
      <c r="I2117" s="198" t="s">
        <v>2088</v>
      </c>
      <c r="J2117" s="68"/>
      <c r="K2117" s="68"/>
      <c r="L2117" s="68"/>
      <c r="M2117" s="68"/>
      <c r="N2117" s="364"/>
      <c r="O2117" s="364"/>
      <c r="P2117" s="216">
        <v>219.45</v>
      </c>
      <c r="Q2117" s="216">
        <v>0</v>
      </c>
      <c r="R2117" s="68" t="s">
        <v>638</v>
      </c>
      <c r="S2117" s="366"/>
      <c r="T2117" s="278"/>
    </row>
    <row r="2118" spans="1:20" ht="38.25">
      <c r="A2118" s="192" t="s">
        <v>667</v>
      </c>
      <c r="B2118" s="68"/>
      <c r="C2118" s="214" t="s">
        <v>1256</v>
      </c>
      <c r="D2118" s="215">
        <v>45016</v>
      </c>
      <c r="E2118" s="192" t="s">
        <v>4251</v>
      </c>
      <c r="F2118" s="192" t="s">
        <v>12</v>
      </c>
      <c r="G2118" s="192">
        <v>443655</v>
      </c>
      <c r="H2118" s="68"/>
      <c r="I2118" s="198" t="s">
        <v>2088</v>
      </c>
      <c r="J2118" s="68"/>
      <c r="K2118" s="68"/>
      <c r="L2118" s="68"/>
      <c r="M2118" s="68"/>
      <c r="N2118" s="364"/>
      <c r="O2118" s="364"/>
      <c r="P2118" s="216">
        <v>5341.13</v>
      </c>
      <c r="Q2118" s="216">
        <v>0</v>
      </c>
      <c r="R2118" s="68" t="s">
        <v>638</v>
      </c>
      <c r="S2118" s="366"/>
      <c r="T2118" s="278"/>
    </row>
    <row r="2119" spans="1:20" ht="38.25">
      <c r="A2119" s="192" t="s">
        <v>667</v>
      </c>
      <c r="B2119" s="68"/>
      <c r="C2119" s="214" t="s">
        <v>1256</v>
      </c>
      <c r="D2119" s="215">
        <v>45016</v>
      </c>
      <c r="E2119" s="192" t="s">
        <v>4252</v>
      </c>
      <c r="F2119" s="192" t="s">
        <v>12</v>
      </c>
      <c r="G2119" s="192">
        <v>443657</v>
      </c>
      <c r="H2119" s="68"/>
      <c r="I2119" s="198" t="s">
        <v>2088</v>
      </c>
      <c r="J2119" s="68"/>
      <c r="K2119" s="68"/>
      <c r="L2119" s="68"/>
      <c r="M2119" s="68"/>
      <c r="N2119" s="364"/>
      <c r="O2119" s="364"/>
      <c r="P2119" s="216">
        <v>1643.11</v>
      </c>
      <c r="Q2119" s="216">
        <v>0</v>
      </c>
      <c r="R2119" s="68" t="s">
        <v>638</v>
      </c>
      <c r="S2119" s="366"/>
      <c r="T2119" s="278"/>
    </row>
    <row r="2120" spans="1:20" ht="38.25">
      <c r="A2120" s="192" t="s">
        <v>667</v>
      </c>
      <c r="B2120" s="68"/>
      <c r="C2120" s="214" t="s">
        <v>1256</v>
      </c>
      <c r="D2120" s="215">
        <v>45016</v>
      </c>
      <c r="E2120" s="192" t="s">
        <v>4253</v>
      </c>
      <c r="F2120" s="192" t="s">
        <v>12</v>
      </c>
      <c r="G2120" s="192">
        <v>443659</v>
      </c>
      <c r="H2120" s="68"/>
      <c r="I2120" s="198" t="s">
        <v>2088</v>
      </c>
      <c r="J2120" s="68"/>
      <c r="K2120" s="68"/>
      <c r="L2120" s="68"/>
      <c r="M2120" s="68"/>
      <c r="N2120" s="364"/>
      <c r="O2120" s="364"/>
      <c r="P2120" s="216">
        <v>41508.49</v>
      </c>
      <c r="Q2120" s="216">
        <v>0</v>
      </c>
      <c r="R2120" s="68" t="s">
        <v>638</v>
      </c>
      <c r="S2120" s="366"/>
      <c r="T2120" s="278"/>
    </row>
    <row r="2121" spans="1:20" ht="38.25">
      <c r="A2121" s="192" t="s">
        <v>667</v>
      </c>
      <c r="B2121" s="68"/>
      <c r="C2121" s="214" t="s">
        <v>1256</v>
      </c>
      <c r="D2121" s="215">
        <v>45016</v>
      </c>
      <c r="E2121" s="192" t="s">
        <v>4254</v>
      </c>
      <c r="F2121" s="192" t="s">
        <v>12</v>
      </c>
      <c r="G2121" s="192">
        <v>443661</v>
      </c>
      <c r="H2121" s="68"/>
      <c r="I2121" s="198" t="s">
        <v>2088</v>
      </c>
      <c r="J2121" s="68"/>
      <c r="K2121" s="68"/>
      <c r="L2121" s="68"/>
      <c r="M2121" s="68"/>
      <c r="N2121" s="364"/>
      <c r="O2121" s="364"/>
      <c r="P2121" s="216">
        <v>5129.7</v>
      </c>
      <c r="Q2121" s="216">
        <v>0</v>
      </c>
      <c r="R2121" s="68" t="s">
        <v>638</v>
      </c>
      <c r="S2121" s="366"/>
      <c r="T2121" s="278"/>
    </row>
    <row r="2122" spans="1:20" ht="38.25">
      <c r="A2122" s="192" t="s">
        <v>667</v>
      </c>
      <c r="B2122" s="68"/>
      <c r="C2122" s="214" t="s">
        <v>1256</v>
      </c>
      <c r="D2122" s="215">
        <v>45016</v>
      </c>
      <c r="E2122" s="192" t="s">
        <v>4255</v>
      </c>
      <c r="F2122" s="192" t="s">
        <v>12</v>
      </c>
      <c r="G2122" s="192">
        <v>443663</v>
      </c>
      <c r="H2122" s="68"/>
      <c r="I2122" s="198" t="s">
        <v>2088</v>
      </c>
      <c r="J2122" s="68"/>
      <c r="K2122" s="68"/>
      <c r="L2122" s="68"/>
      <c r="M2122" s="68"/>
      <c r="N2122" s="364"/>
      <c r="O2122" s="364"/>
      <c r="P2122" s="216">
        <v>14491.54</v>
      </c>
      <c r="Q2122" s="216">
        <v>0</v>
      </c>
      <c r="R2122" s="68" t="s">
        <v>638</v>
      </c>
      <c r="S2122" s="366"/>
      <c r="T2122" s="278"/>
    </row>
    <row r="2123" spans="1:20" ht="38.25">
      <c r="A2123" s="192" t="s">
        <v>667</v>
      </c>
      <c r="B2123" s="68"/>
      <c r="C2123" s="214" t="s">
        <v>1256</v>
      </c>
      <c r="D2123" s="215">
        <v>45016</v>
      </c>
      <c r="E2123" s="192" t="s">
        <v>4256</v>
      </c>
      <c r="F2123" s="192" t="s">
        <v>12</v>
      </c>
      <c r="G2123" s="192">
        <v>443665</v>
      </c>
      <c r="H2123" s="68"/>
      <c r="I2123" s="198" t="s">
        <v>2088</v>
      </c>
      <c r="J2123" s="68"/>
      <c r="K2123" s="68"/>
      <c r="L2123" s="68"/>
      <c r="M2123" s="68"/>
      <c r="N2123" s="364"/>
      <c r="O2123" s="364"/>
      <c r="P2123" s="216">
        <v>39865.379999999997</v>
      </c>
      <c r="Q2123" s="216">
        <v>0</v>
      </c>
      <c r="R2123" s="68" t="s">
        <v>638</v>
      </c>
      <c r="S2123" s="366"/>
      <c r="T2123" s="278"/>
    </row>
    <row r="2124" spans="1:20" ht="63.75">
      <c r="A2124" s="192">
        <v>597</v>
      </c>
      <c r="B2124" s="68"/>
      <c r="C2124" s="214" t="s">
        <v>677</v>
      </c>
      <c r="D2124" s="215">
        <v>45016</v>
      </c>
      <c r="E2124" s="192" t="s">
        <v>4257</v>
      </c>
      <c r="F2124" s="192" t="s">
        <v>14</v>
      </c>
      <c r="G2124" s="192">
        <v>2222503</v>
      </c>
      <c r="H2124" s="68"/>
      <c r="I2124" s="198" t="s">
        <v>5501</v>
      </c>
      <c r="J2124" s="68"/>
      <c r="K2124" s="68"/>
      <c r="L2124" s="68"/>
      <c r="M2124" s="68"/>
      <c r="N2124" s="364"/>
      <c r="O2124" s="364"/>
      <c r="P2124" s="216">
        <v>50</v>
      </c>
      <c r="Q2124" s="216">
        <v>0</v>
      </c>
      <c r="R2124" s="68" t="s">
        <v>638</v>
      </c>
      <c r="S2124" s="366"/>
      <c r="T2124" s="278"/>
    </row>
    <row r="2125" spans="1:20" ht="76.5">
      <c r="A2125" s="192">
        <v>389</v>
      </c>
      <c r="B2125" s="68"/>
      <c r="C2125" s="214" t="s">
        <v>1426</v>
      </c>
      <c r="D2125" s="215">
        <v>45016</v>
      </c>
      <c r="E2125" s="192" t="s">
        <v>4258</v>
      </c>
      <c r="F2125" s="192" t="s">
        <v>10</v>
      </c>
      <c r="G2125" s="192">
        <v>1057569</v>
      </c>
      <c r="H2125" s="68"/>
      <c r="I2125" s="198" t="s">
        <v>5502</v>
      </c>
      <c r="J2125" s="68"/>
      <c r="K2125" s="68"/>
      <c r="L2125" s="68"/>
      <c r="M2125" s="68"/>
      <c r="N2125" s="364"/>
      <c r="O2125" s="364"/>
      <c r="P2125" s="216">
        <v>50</v>
      </c>
      <c r="Q2125" s="216">
        <v>0</v>
      </c>
      <c r="R2125" s="68" t="s">
        <v>638</v>
      </c>
      <c r="S2125" s="366"/>
      <c r="T2125" s="278"/>
    </row>
    <row r="2126" spans="1:20" ht="76.5">
      <c r="A2126" s="192">
        <v>117</v>
      </c>
      <c r="B2126" s="68"/>
      <c r="C2126" s="214" t="s">
        <v>54</v>
      </c>
      <c r="D2126" s="215">
        <v>45016</v>
      </c>
      <c r="E2126" s="192" t="s">
        <v>4259</v>
      </c>
      <c r="F2126" s="192" t="s">
        <v>10</v>
      </c>
      <c r="G2126" s="192">
        <v>1057571</v>
      </c>
      <c r="H2126" s="68"/>
      <c r="I2126" s="198" t="s">
        <v>5503</v>
      </c>
      <c r="J2126" s="68"/>
      <c r="K2126" s="68"/>
      <c r="L2126" s="68"/>
      <c r="M2126" s="68"/>
      <c r="N2126" s="364"/>
      <c r="O2126" s="364"/>
      <c r="P2126" s="216">
        <v>50</v>
      </c>
      <c r="Q2126" s="216">
        <v>0</v>
      </c>
      <c r="R2126" s="68" t="s">
        <v>638</v>
      </c>
      <c r="S2126" s="366"/>
      <c r="T2126" s="278"/>
    </row>
    <row r="2127" spans="1:20" ht="38.25">
      <c r="A2127" s="192" t="s">
        <v>667</v>
      </c>
      <c r="B2127" s="68"/>
      <c r="C2127" s="214" t="s">
        <v>1256</v>
      </c>
      <c r="D2127" s="215">
        <v>45016</v>
      </c>
      <c r="E2127" s="192" t="s">
        <v>4260</v>
      </c>
      <c r="F2127" s="192" t="s">
        <v>12</v>
      </c>
      <c r="G2127" s="192">
        <v>443502</v>
      </c>
      <c r="H2127" s="68"/>
      <c r="I2127" s="198" t="s">
        <v>2088</v>
      </c>
      <c r="J2127" s="68"/>
      <c r="K2127" s="68"/>
      <c r="L2127" s="68"/>
      <c r="M2127" s="68"/>
      <c r="N2127" s="364"/>
      <c r="O2127" s="364"/>
      <c r="P2127" s="216">
        <v>5057560.38</v>
      </c>
      <c r="Q2127" s="216">
        <v>0</v>
      </c>
      <c r="R2127" s="68" t="s">
        <v>638</v>
      </c>
      <c r="S2127" s="366"/>
      <c r="T2127" s="278"/>
    </row>
    <row r="2128" spans="1:20" ht="38.25">
      <c r="A2128" s="192" t="s">
        <v>667</v>
      </c>
      <c r="B2128" s="68"/>
      <c r="C2128" s="214" t="s">
        <v>1256</v>
      </c>
      <c r="D2128" s="215">
        <v>45016</v>
      </c>
      <c r="E2128" s="192" t="s">
        <v>4261</v>
      </c>
      <c r="F2128" s="192" t="s">
        <v>12</v>
      </c>
      <c r="G2128" s="192">
        <v>443504</v>
      </c>
      <c r="H2128" s="68"/>
      <c r="I2128" s="198" t="s">
        <v>2088</v>
      </c>
      <c r="J2128" s="68"/>
      <c r="K2128" s="68"/>
      <c r="L2128" s="68"/>
      <c r="M2128" s="68"/>
      <c r="N2128" s="364"/>
      <c r="O2128" s="364"/>
      <c r="P2128" s="216">
        <v>5065511.95</v>
      </c>
      <c r="Q2128" s="216">
        <v>0</v>
      </c>
      <c r="R2128" s="68" t="s">
        <v>638</v>
      </c>
      <c r="S2128" s="366"/>
      <c r="T2128" s="278"/>
    </row>
    <row r="2129" spans="1:20" ht="38.25">
      <c r="A2129" s="192" t="s">
        <v>667</v>
      </c>
      <c r="B2129" s="68"/>
      <c r="C2129" s="214" t="s">
        <v>1256</v>
      </c>
      <c r="D2129" s="215">
        <v>45016</v>
      </c>
      <c r="E2129" s="192" t="s">
        <v>4262</v>
      </c>
      <c r="F2129" s="192" t="s">
        <v>12</v>
      </c>
      <c r="G2129" s="192">
        <v>443506</v>
      </c>
      <c r="H2129" s="68"/>
      <c r="I2129" s="198" t="s">
        <v>2088</v>
      </c>
      <c r="J2129" s="68"/>
      <c r="K2129" s="68"/>
      <c r="L2129" s="68"/>
      <c r="M2129" s="68"/>
      <c r="N2129" s="364"/>
      <c r="O2129" s="364"/>
      <c r="P2129" s="216">
        <v>1182992.53</v>
      </c>
      <c r="Q2129" s="216">
        <v>0</v>
      </c>
      <c r="R2129" s="68" t="s">
        <v>638</v>
      </c>
      <c r="S2129" s="366"/>
      <c r="T2129" s="278"/>
    </row>
    <row r="2130" spans="1:20" ht="38.25">
      <c r="A2130" s="192" t="s">
        <v>667</v>
      </c>
      <c r="B2130" s="68"/>
      <c r="C2130" s="214" t="s">
        <v>1256</v>
      </c>
      <c r="D2130" s="215">
        <v>45016</v>
      </c>
      <c r="E2130" s="192" t="s">
        <v>4263</v>
      </c>
      <c r="F2130" s="192" t="s">
        <v>12</v>
      </c>
      <c r="G2130" s="192">
        <v>443508</v>
      </c>
      <c r="H2130" s="68"/>
      <c r="I2130" s="198" t="s">
        <v>2088</v>
      </c>
      <c r="J2130" s="68"/>
      <c r="K2130" s="68"/>
      <c r="L2130" s="68"/>
      <c r="M2130" s="68"/>
      <c r="N2130" s="364"/>
      <c r="O2130" s="364"/>
      <c r="P2130" s="216">
        <v>3249227.96</v>
      </c>
      <c r="Q2130" s="216">
        <v>0</v>
      </c>
      <c r="R2130" s="68" t="s">
        <v>638</v>
      </c>
      <c r="S2130" s="366"/>
      <c r="T2130" s="278"/>
    </row>
    <row r="2131" spans="1:20" ht="38.25">
      <c r="A2131" s="192" t="s">
        <v>667</v>
      </c>
      <c r="B2131" s="68"/>
      <c r="C2131" s="214" t="s">
        <v>1256</v>
      </c>
      <c r="D2131" s="215">
        <v>45016</v>
      </c>
      <c r="E2131" s="192" t="s">
        <v>4264</v>
      </c>
      <c r="F2131" s="192" t="s">
        <v>12</v>
      </c>
      <c r="G2131" s="192">
        <v>443510</v>
      </c>
      <c r="H2131" s="68"/>
      <c r="I2131" s="198" t="s">
        <v>2088</v>
      </c>
      <c r="J2131" s="68"/>
      <c r="K2131" s="68"/>
      <c r="L2131" s="68"/>
      <c r="M2131" s="68"/>
      <c r="N2131" s="364"/>
      <c r="O2131" s="364"/>
      <c r="P2131" s="216">
        <v>13891183.619999999</v>
      </c>
      <c r="Q2131" s="216">
        <v>0</v>
      </c>
      <c r="R2131" s="68" t="s">
        <v>638</v>
      </c>
      <c r="S2131" s="366"/>
      <c r="T2131" s="278"/>
    </row>
    <row r="2132" spans="1:20" ht="38.25">
      <c r="A2132" s="192" t="s">
        <v>667</v>
      </c>
      <c r="B2132" s="68"/>
      <c r="C2132" s="214" t="s">
        <v>1256</v>
      </c>
      <c r="D2132" s="215">
        <v>45016</v>
      </c>
      <c r="E2132" s="192" t="s">
        <v>4265</v>
      </c>
      <c r="F2132" s="192" t="s">
        <v>12</v>
      </c>
      <c r="G2132" s="192">
        <v>443512</v>
      </c>
      <c r="H2132" s="68"/>
      <c r="I2132" s="198" t="s">
        <v>2088</v>
      </c>
      <c r="J2132" s="68"/>
      <c r="K2132" s="68"/>
      <c r="L2132" s="68"/>
      <c r="M2132" s="68"/>
      <c r="N2132" s="364"/>
      <c r="O2132" s="364"/>
      <c r="P2132" s="216">
        <v>2555710.4900000002</v>
      </c>
      <c r="Q2132" s="216">
        <v>0</v>
      </c>
      <c r="R2132" s="68" t="s">
        <v>638</v>
      </c>
      <c r="S2132" s="366"/>
      <c r="T2132" s="278"/>
    </row>
    <row r="2133" spans="1:20" ht="38.25">
      <c r="A2133" s="192" t="s">
        <v>667</v>
      </c>
      <c r="B2133" s="68"/>
      <c r="C2133" s="214" t="s">
        <v>1256</v>
      </c>
      <c r="D2133" s="215">
        <v>45016</v>
      </c>
      <c r="E2133" s="192" t="s">
        <v>4266</v>
      </c>
      <c r="F2133" s="192" t="s">
        <v>12</v>
      </c>
      <c r="G2133" s="192">
        <v>443514</v>
      </c>
      <c r="H2133" s="68"/>
      <c r="I2133" s="198" t="s">
        <v>2088</v>
      </c>
      <c r="J2133" s="68"/>
      <c r="K2133" s="68"/>
      <c r="L2133" s="68"/>
      <c r="M2133" s="68"/>
      <c r="N2133" s="364"/>
      <c r="O2133" s="364"/>
      <c r="P2133" s="216">
        <v>597795.42000000004</v>
      </c>
      <c r="Q2133" s="216">
        <v>0</v>
      </c>
      <c r="R2133" s="68" t="s">
        <v>638</v>
      </c>
      <c r="S2133" s="366"/>
      <c r="T2133" s="278"/>
    </row>
    <row r="2134" spans="1:20" ht="38.25">
      <c r="A2134" s="192" t="s">
        <v>667</v>
      </c>
      <c r="B2134" s="68"/>
      <c r="C2134" s="214" t="s">
        <v>1256</v>
      </c>
      <c r="D2134" s="215">
        <v>45016</v>
      </c>
      <c r="E2134" s="192" t="s">
        <v>4267</v>
      </c>
      <c r="F2134" s="192" t="s">
        <v>12</v>
      </c>
      <c r="G2134" s="192">
        <v>443516</v>
      </c>
      <c r="H2134" s="68"/>
      <c r="I2134" s="198" t="s">
        <v>2088</v>
      </c>
      <c r="J2134" s="68"/>
      <c r="K2134" s="68"/>
      <c r="L2134" s="68"/>
      <c r="M2134" s="68"/>
      <c r="N2134" s="364"/>
      <c r="O2134" s="364"/>
      <c r="P2134" s="216">
        <v>17299858.140000001</v>
      </c>
      <c r="Q2134" s="216">
        <v>0</v>
      </c>
      <c r="R2134" s="68" t="s">
        <v>638</v>
      </c>
      <c r="S2134" s="366"/>
      <c r="T2134" s="278"/>
    </row>
    <row r="2135" spans="1:20" ht="38.25">
      <c r="A2135" s="192" t="s">
        <v>667</v>
      </c>
      <c r="B2135" s="68"/>
      <c r="C2135" s="214" t="s">
        <v>1256</v>
      </c>
      <c r="D2135" s="215">
        <v>45016</v>
      </c>
      <c r="E2135" s="192" t="s">
        <v>4268</v>
      </c>
      <c r="F2135" s="192" t="s">
        <v>12</v>
      </c>
      <c r="G2135" s="192">
        <v>443518</v>
      </c>
      <c r="H2135" s="68"/>
      <c r="I2135" s="198" t="s">
        <v>2088</v>
      </c>
      <c r="J2135" s="68"/>
      <c r="K2135" s="68"/>
      <c r="L2135" s="68"/>
      <c r="M2135" s="68"/>
      <c r="N2135" s="364"/>
      <c r="O2135" s="364"/>
      <c r="P2135" s="216">
        <v>16962287.829999998</v>
      </c>
      <c r="Q2135" s="216">
        <v>0</v>
      </c>
      <c r="R2135" s="68" t="s">
        <v>638</v>
      </c>
      <c r="S2135" s="366"/>
      <c r="T2135" s="278"/>
    </row>
    <row r="2136" spans="1:20" ht="38.25">
      <c r="A2136" s="192" t="s">
        <v>667</v>
      </c>
      <c r="B2136" s="68"/>
      <c r="C2136" s="214" t="s">
        <v>1256</v>
      </c>
      <c r="D2136" s="215">
        <v>45016</v>
      </c>
      <c r="E2136" s="192" t="s">
        <v>4269</v>
      </c>
      <c r="F2136" s="192" t="s">
        <v>12</v>
      </c>
      <c r="G2136" s="192">
        <v>443520</v>
      </c>
      <c r="H2136" s="68"/>
      <c r="I2136" s="198" t="s">
        <v>2088</v>
      </c>
      <c r="J2136" s="68"/>
      <c r="K2136" s="68"/>
      <c r="L2136" s="68"/>
      <c r="M2136" s="68"/>
      <c r="N2136" s="364"/>
      <c r="O2136" s="364"/>
      <c r="P2136" s="216">
        <v>21751473.489999998</v>
      </c>
      <c r="Q2136" s="216">
        <v>0</v>
      </c>
      <c r="R2136" s="68" t="s">
        <v>638</v>
      </c>
      <c r="S2136" s="366"/>
      <c r="T2136" s="278"/>
    </row>
    <row r="2137" spans="1:20" ht="38.25">
      <c r="A2137" s="192" t="s">
        <v>667</v>
      </c>
      <c r="B2137" s="68"/>
      <c r="C2137" s="214" t="s">
        <v>1256</v>
      </c>
      <c r="D2137" s="215">
        <v>45016</v>
      </c>
      <c r="E2137" s="192" t="s">
        <v>4270</v>
      </c>
      <c r="F2137" s="192" t="s">
        <v>12</v>
      </c>
      <c r="G2137" s="192">
        <v>443522</v>
      </c>
      <c r="H2137" s="68"/>
      <c r="I2137" s="198" t="s">
        <v>2088</v>
      </c>
      <c r="J2137" s="68"/>
      <c r="K2137" s="68"/>
      <c r="L2137" s="68"/>
      <c r="M2137" s="68"/>
      <c r="N2137" s="364"/>
      <c r="O2137" s="364"/>
      <c r="P2137" s="216">
        <v>98098486.719999999</v>
      </c>
      <c r="Q2137" s="216">
        <v>0</v>
      </c>
      <c r="R2137" s="68" t="s">
        <v>638</v>
      </c>
      <c r="S2137" s="366"/>
      <c r="T2137" s="278"/>
    </row>
    <row r="2138" spans="1:20" ht="76.5">
      <c r="A2138" s="192">
        <v>373</v>
      </c>
      <c r="B2138" s="68"/>
      <c r="C2138" s="214" t="s">
        <v>607</v>
      </c>
      <c r="D2138" s="215">
        <v>45016</v>
      </c>
      <c r="E2138" s="192" t="s">
        <v>4271</v>
      </c>
      <c r="F2138" s="192" t="s">
        <v>6</v>
      </c>
      <c r="G2138" s="192">
        <v>1788924</v>
      </c>
      <c r="H2138" s="68"/>
      <c r="I2138" s="198" t="s">
        <v>5504</v>
      </c>
      <c r="J2138" s="68"/>
      <c r="K2138" s="68"/>
      <c r="L2138" s="68"/>
      <c r="M2138" s="68"/>
      <c r="N2138" s="364"/>
      <c r="O2138" s="364"/>
      <c r="P2138" s="216">
        <v>0</v>
      </c>
      <c r="Q2138" s="216">
        <v>209770.47</v>
      </c>
      <c r="R2138" s="68" t="s">
        <v>638</v>
      </c>
      <c r="S2138" s="366"/>
      <c r="T2138" s="278"/>
    </row>
    <row r="2139" spans="1:20" ht="76.5">
      <c r="A2139" s="192">
        <v>373</v>
      </c>
      <c r="B2139" s="68"/>
      <c r="C2139" s="214" t="s">
        <v>607</v>
      </c>
      <c r="D2139" s="215">
        <v>45016</v>
      </c>
      <c r="E2139" s="192" t="s">
        <v>4272</v>
      </c>
      <c r="F2139" s="192" t="s">
        <v>6</v>
      </c>
      <c r="G2139" s="192">
        <v>1788925</v>
      </c>
      <c r="H2139" s="68"/>
      <c r="I2139" s="198" t="s">
        <v>5505</v>
      </c>
      <c r="J2139" s="68"/>
      <c r="K2139" s="68"/>
      <c r="L2139" s="68"/>
      <c r="M2139" s="68"/>
      <c r="N2139" s="364"/>
      <c r="O2139" s="364"/>
      <c r="P2139" s="216">
        <v>0</v>
      </c>
      <c r="Q2139" s="216">
        <v>36523</v>
      </c>
      <c r="R2139" s="68" t="s">
        <v>638</v>
      </c>
      <c r="S2139" s="366"/>
      <c r="T2139" s="278"/>
    </row>
    <row r="2140" spans="1:20" ht="89.25">
      <c r="A2140" s="192">
        <v>513</v>
      </c>
      <c r="B2140" s="68"/>
      <c r="C2140" s="214" t="s">
        <v>160</v>
      </c>
      <c r="D2140" s="215">
        <v>45016</v>
      </c>
      <c r="E2140" s="192" t="s">
        <v>4273</v>
      </c>
      <c r="F2140" s="192" t="s">
        <v>10</v>
      </c>
      <c r="G2140" s="192">
        <v>1057580</v>
      </c>
      <c r="H2140" s="68"/>
      <c r="I2140" s="198" t="s">
        <v>5506</v>
      </c>
      <c r="J2140" s="68"/>
      <c r="K2140" s="68"/>
      <c r="L2140" s="68"/>
      <c r="M2140" s="68"/>
      <c r="N2140" s="364"/>
      <c r="O2140" s="364"/>
      <c r="P2140" s="216">
        <v>120424.89</v>
      </c>
      <c r="Q2140" s="216">
        <v>0</v>
      </c>
      <c r="R2140" s="68" t="s">
        <v>638</v>
      </c>
      <c r="S2140" s="366"/>
      <c r="T2140" s="278"/>
    </row>
    <row r="2141" spans="1:20" ht="76.5">
      <c r="A2141" s="192">
        <v>117</v>
      </c>
      <c r="B2141" s="68"/>
      <c r="C2141" s="214" t="s">
        <v>54</v>
      </c>
      <c r="D2141" s="215">
        <v>45016</v>
      </c>
      <c r="E2141" s="192" t="s">
        <v>4274</v>
      </c>
      <c r="F2141" s="192" t="s">
        <v>10</v>
      </c>
      <c r="G2141" s="192">
        <v>1057584</v>
      </c>
      <c r="H2141" s="68"/>
      <c r="I2141" s="198" t="s">
        <v>5507</v>
      </c>
      <c r="J2141" s="68"/>
      <c r="K2141" s="68"/>
      <c r="L2141" s="68"/>
      <c r="M2141" s="68"/>
      <c r="N2141" s="364"/>
      <c r="O2141" s="364"/>
      <c r="P2141" s="216">
        <v>50</v>
      </c>
      <c r="Q2141" s="216">
        <v>0</v>
      </c>
      <c r="R2141" s="68" t="s">
        <v>638</v>
      </c>
      <c r="S2141" s="366"/>
      <c r="T2141" s="278"/>
    </row>
    <row r="2142" spans="1:20" ht="89.25">
      <c r="A2142" s="192">
        <v>291</v>
      </c>
      <c r="B2142" s="68"/>
      <c r="C2142" s="214" t="s">
        <v>119</v>
      </c>
      <c r="D2142" s="215">
        <v>45016</v>
      </c>
      <c r="E2142" s="192" t="s">
        <v>4275</v>
      </c>
      <c r="F2142" s="192" t="s">
        <v>10</v>
      </c>
      <c r="G2142" s="192">
        <v>1057595</v>
      </c>
      <c r="H2142" s="68"/>
      <c r="I2142" s="198" t="s">
        <v>5508</v>
      </c>
      <c r="J2142" s="68"/>
      <c r="K2142" s="68"/>
      <c r="L2142" s="68"/>
      <c r="M2142" s="68"/>
      <c r="N2142" s="364"/>
      <c r="O2142" s="364"/>
      <c r="P2142" s="216">
        <v>270</v>
      </c>
      <c r="Q2142" s="216">
        <v>0</v>
      </c>
      <c r="R2142" s="68" t="s">
        <v>638</v>
      </c>
      <c r="S2142" s="366"/>
      <c r="T2142" s="278"/>
    </row>
    <row r="2143" spans="1:20" ht="89.25">
      <c r="A2143" s="192">
        <v>389</v>
      </c>
      <c r="B2143" s="68"/>
      <c r="C2143" s="214" t="s">
        <v>1426</v>
      </c>
      <c r="D2143" s="215">
        <v>45016</v>
      </c>
      <c r="E2143" s="192" t="s">
        <v>4276</v>
      </c>
      <c r="F2143" s="192" t="s">
        <v>10</v>
      </c>
      <c r="G2143" s="192">
        <v>1057624</v>
      </c>
      <c r="H2143" s="68"/>
      <c r="I2143" s="198" t="s">
        <v>5509</v>
      </c>
      <c r="J2143" s="68"/>
      <c r="K2143" s="68"/>
      <c r="L2143" s="68"/>
      <c r="M2143" s="68"/>
      <c r="N2143" s="364"/>
      <c r="O2143" s="364"/>
      <c r="P2143" s="216">
        <v>50</v>
      </c>
      <c r="Q2143" s="216">
        <v>0</v>
      </c>
      <c r="R2143" s="68" t="s">
        <v>638</v>
      </c>
      <c r="S2143" s="366"/>
      <c r="T2143" s="278"/>
    </row>
    <row r="2144" spans="1:20" ht="76.5">
      <c r="A2144" s="192">
        <v>117</v>
      </c>
      <c r="B2144" s="68"/>
      <c r="C2144" s="214" t="s">
        <v>54</v>
      </c>
      <c r="D2144" s="215">
        <v>45016</v>
      </c>
      <c r="E2144" s="192" t="s">
        <v>4277</v>
      </c>
      <c r="F2144" s="192" t="s">
        <v>10</v>
      </c>
      <c r="G2144" s="192">
        <v>1057628</v>
      </c>
      <c r="H2144" s="68"/>
      <c r="I2144" s="198" t="s">
        <v>5510</v>
      </c>
      <c r="J2144" s="68"/>
      <c r="K2144" s="68"/>
      <c r="L2144" s="68"/>
      <c r="M2144" s="68"/>
      <c r="N2144" s="364"/>
      <c r="O2144" s="364"/>
      <c r="P2144" s="216">
        <v>50</v>
      </c>
      <c r="Q2144" s="216">
        <v>0</v>
      </c>
      <c r="R2144" s="68" t="s">
        <v>638</v>
      </c>
      <c r="S2144" s="366"/>
      <c r="T2144" s="278"/>
    </row>
    <row r="2145" spans="1:20" ht="76.5">
      <c r="A2145" s="192">
        <v>376</v>
      </c>
      <c r="B2145" s="68"/>
      <c r="C2145" s="214" t="s">
        <v>609</v>
      </c>
      <c r="D2145" s="215">
        <v>45016</v>
      </c>
      <c r="E2145" s="192" t="s">
        <v>4278</v>
      </c>
      <c r="F2145" s="192" t="s">
        <v>10</v>
      </c>
      <c r="G2145" s="192">
        <v>1057667</v>
      </c>
      <c r="H2145" s="68"/>
      <c r="I2145" s="198" t="s">
        <v>5511</v>
      </c>
      <c r="J2145" s="68"/>
      <c r="K2145" s="68"/>
      <c r="L2145" s="68"/>
      <c r="M2145" s="68"/>
      <c r="N2145" s="364"/>
      <c r="O2145" s="364"/>
      <c r="P2145" s="216">
        <v>50</v>
      </c>
      <c r="Q2145" s="216">
        <v>0</v>
      </c>
      <c r="R2145" s="68" t="s">
        <v>638</v>
      </c>
      <c r="S2145" s="366"/>
      <c r="T2145" s="278"/>
    </row>
    <row r="2146" spans="1:20" ht="89.25">
      <c r="A2146" s="192">
        <v>383</v>
      </c>
      <c r="B2146" s="68"/>
      <c r="C2146" s="214" t="s">
        <v>1246</v>
      </c>
      <c r="D2146" s="215">
        <v>45016</v>
      </c>
      <c r="E2146" s="192" t="s">
        <v>4279</v>
      </c>
      <c r="F2146" s="192" t="s">
        <v>10</v>
      </c>
      <c r="G2146" s="192">
        <v>1057639</v>
      </c>
      <c r="H2146" s="68"/>
      <c r="I2146" s="198" t="s">
        <v>5512</v>
      </c>
      <c r="J2146" s="68"/>
      <c r="K2146" s="68"/>
      <c r="L2146" s="68"/>
      <c r="M2146" s="68"/>
      <c r="N2146" s="364"/>
      <c r="O2146" s="364"/>
      <c r="P2146" s="216">
        <v>50</v>
      </c>
      <c r="Q2146" s="216">
        <v>0</v>
      </c>
      <c r="R2146" s="68" t="s">
        <v>638</v>
      </c>
      <c r="S2146" s="366"/>
      <c r="T2146" s="278"/>
    </row>
    <row r="2147" spans="1:20" ht="89.25">
      <c r="A2147" s="192">
        <v>389</v>
      </c>
      <c r="B2147" s="68"/>
      <c r="C2147" s="214" t="s">
        <v>1426</v>
      </c>
      <c r="D2147" s="215">
        <v>45016</v>
      </c>
      <c r="E2147" s="192" t="s">
        <v>4280</v>
      </c>
      <c r="F2147" s="192" t="s">
        <v>10</v>
      </c>
      <c r="G2147" s="192">
        <v>1057650</v>
      </c>
      <c r="H2147" s="68"/>
      <c r="I2147" s="198" t="s">
        <v>5513</v>
      </c>
      <c r="J2147" s="68"/>
      <c r="K2147" s="68"/>
      <c r="L2147" s="68"/>
      <c r="M2147" s="68"/>
      <c r="N2147" s="364"/>
      <c r="O2147" s="364"/>
      <c r="P2147" s="216">
        <v>50</v>
      </c>
      <c r="Q2147" s="216">
        <v>0</v>
      </c>
      <c r="R2147" s="68" t="s">
        <v>638</v>
      </c>
      <c r="S2147" s="366"/>
      <c r="T2147" s="278"/>
    </row>
    <row r="2148" spans="1:20" ht="76.5">
      <c r="A2148" s="192">
        <v>117</v>
      </c>
      <c r="B2148" s="68"/>
      <c r="C2148" s="214" t="s">
        <v>54</v>
      </c>
      <c r="D2148" s="215">
        <v>45016</v>
      </c>
      <c r="E2148" s="192" t="s">
        <v>4281</v>
      </c>
      <c r="F2148" s="192" t="s">
        <v>10</v>
      </c>
      <c r="G2148" s="192">
        <v>1057651</v>
      </c>
      <c r="H2148" s="68"/>
      <c r="I2148" s="198" t="s">
        <v>5514</v>
      </c>
      <c r="J2148" s="68"/>
      <c r="K2148" s="68"/>
      <c r="L2148" s="68"/>
      <c r="M2148" s="68"/>
      <c r="N2148" s="364"/>
      <c r="O2148" s="364"/>
      <c r="P2148" s="216">
        <v>50</v>
      </c>
      <c r="Q2148" s="216">
        <v>0</v>
      </c>
      <c r="R2148" s="68" t="s">
        <v>638</v>
      </c>
      <c r="S2148" s="366"/>
      <c r="T2148" s="278"/>
    </row>
    <row r="2149" spans="1:20">
      <c r="A2149" s="373"/>
      <c r="C2149" s="374"/>
      <c r="D2149" s="375"/>
      <c r="E2149" s="373"/>
      <c r="F2149" s="373"/>
      <c r="G2149" s="373"/>
      <c r="I2149" s="376"/>
      <c r="N2149" s="385"/>
      <c r="O2149" s="385"/>
      <c r="P2149" s="235"/>
      <c r="Q2149" s="235"/>
      <c r="S2149" s="389"/>
    </row>
    <row r="2150" spans="1:20" ht="18.75">
      <c r="A2150" s="179"/>
      <c r="B2150" s="180"/>
      <c r="I2150" s="466" t="s">
        <v>554</v>
      </c>
      <c r="J2150" s="466"/>
      <c r="K2150" s="466"/>
      <c r="L2150" s="466"/>
      <c r="M2150" s="466"/>
      <c r="N2150" s="177">
        <f>+SUBTOTAL(9,N8:N1178)</f>
        <v>0</v>
      </c>
      <c r="O2150" s="177">
        <f>+SUBTOTAL(9,O8:O1178)</f>
        <v>0</v>
      </c>
      <c r="P2150" s="177">
        <f>+SUBTOTAL(9,P8:P2148)</f>
        <v>3457762769.5300002</v>
      </c>
      <c r="Q2150" s="177">
        <f>+SUBTOTAL(9,Q8:Q2148)</f>
        <v>780426217.72999907</v>
      </c>
    </row>
    <row r="2151" spans="1:20">
      <c r="N2151" s="158"/>
      <c r="O2151" s="158"/>
      <c r="P2151" s="158"/>
      <c r="Q2151" s="158"/>
    </row>
    <row r="2152" spans="1:20">
      <c r="N2152" s="158"/>
      <c r="O2152" s="158"/>
      <c r="P2152" s="158"/>
      <c r="Q2152" s="158"/>
    </row>
    <row r="2153" spans="1:20">
      <c r="N2153" s="158"/>
      <c r="O2153" s="158"/>
      <c r="P2153" s="158"/>
      <c r="Q2153" s="158"/>
    </row>
    <row r="2154" spans="1:20">
      <c r="N2154" s="158"/>
      <c r="O2154" s="158"/>
      <c r="P2154" s="158"/>
      <c r="Q2154" s="158"/>
    </row>
    <row r="2155" spans="1:20">
      <c r="N2155" s="158"/>
      <c r="O2155" s="158"/>
      <c r="P2155" s="158"/>
      <c r="Q2155" s="158"/>
    </row>
    <row r="2156" spans="1:20">
      <c r="N2156" s="158"/>
      <c r="O2156" s="158"/>
      <c r="P2156" s="158"/>
      <c r="Q2156" s="158"/>
    </row>
    <row r="2157" spans="1:20">
      <c r="N2157" s="158"/>
      <c r="O2157" s="158"/>
      <c r="P2157" s="158"/>
      <c r="Q2157" s="158"/>
    </row>
    <row r="2158" spans="1:20">
      <c r="N2158" s="158"/>
      <c r="O2158" s="158"/>
      <c r="P2158" s="158"/>
      <c r="Q2158" s="158"/>
    </row>
    <row r="2159" spans="1:20">
      <c r="N2159" s="158"/>
      <c r="O2159" s="158"/>
      <c r="P2159" s="158"/>
      <c r="Q2159" s="158"/>
    </row>
    <row r="2160" spans="1:20">
      <c r="N2160" s="158"/>
      <c r="O2160" s="158"/>
      <c r="P2160" s="158"/>
      <c r="Q2160" s="158"/>
    </row>
    <row r="2161" spans="1:17">
      <c r="N2161" s="158"/>
      <c r="O2161" s="158"/>
      <c r="P2161" s="158"/>
      <c r="Q2161" s="158"/>
    </row>
    <row r="2162" spans="1:17">
      <c r="N2162" s="158"/>
      <c r="O2162" s="158"/>
      <c r="P2162" s="158"/>
      <c r="Q2162" s="158"/>
    </row>
    <row r="2163" spans="1:17">
      <c r="A2163" s="369" t="s">
        <v>1579</v>
      </c>
    </row>
    <row r="2164" spans="1:17">
      <c r="A2164" s="368" t="s">
        <v>1580</v>
      </c>
    </row>
    <row r="2165" spans="1:17">
      <c r="A2165" s="368" t="s">
        <v>1581</v>
      </c>
    </row>
    <row r="2166" spans="1:17">
      <c r="A2166" s="368"/>
    </row>
    <row r="2167" spans="1:17">
      <c r="A2167" s="368" t="s">
        <v>1582</v>
      </c>
    </row>
    <row r="2168" spans="1:17">
      <c r="A2168" s="368" t="s">
        <v>1583</v>
      </c>
    </row>
  </sheetData>
  <sheetProtection formatCells="0" formatColumns="0" formatRows="0" autoFilter="0"/>
  <protectedRanges>
    <protectedRange sqref="B8:B2149" name="Rango2"/>
    <protectedRange sqref="J8:M2149" name="Compr"/>
    <protectedRange sqref="H8:H2149" name="Rango3"/>
    <protectedRange sqref="T8:T2149" name="Rango4"/>
  </protectedRanges>
  <autoFilter ref="A7:T2148" xr:uid="{00000000-0001-0000-0400-000000000000}"/>
  <mergeCells count="6">
    <mergeCell ref="I2150:M2150"/>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76"/>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MARZO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abril de 2023 Hrs. 13:20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9" t="s">
        <v>1572</v>
      </c>
      <c r="B6" s="470"/>
      <c r="C6" s="103"/>
      <c r="D6" s="122"/>
      <c r="E6" s="122"/>
      <c r="F6" s="67"/>
      <c r="G6" s="67"/>
      <c r="H6" s="67"/>
      <c r="I6" s="71"/>
      <c r="J6" s="469" t="s">
        <v>1574</v>
      </c>
      <c r="K6" s="470"/>
      <c r="L6" s="469" t="s">
        <v>1575</v>
      </c>
      <c r="M6" s="470"/>
      <c r="N6" s="467" t="s">
        <v>1576</v>
      </c>
      <c r="O6" s="468"/>
      <c r="P6" s="467" t="s">
        <v>1577</v>
      </c>
      <c r="Q6" s="468"/>
      <c r="R6" s="67"/>
      <c r="S6" s="67"/>
    </row>
    <row r="7" spans="1:20" s="66" customFormat="1" ht="44.25" customHeight="1">
      <c r="A7" s="352" t="s">
        <v>657</v>
      </c>
      <c r="B7" s="352" t="s">
        <v>658</v>
      </c>
      <c r="C7" s="353" t="s">
        <v>664</v>
      </c>
      <c r="D7" s="353" t="s">
        <v>1571</v>
      </c>
      <c r="E7" s="378" t="s">
        <v>652</v>
      </c>
      <c r="F7" s="353" t="s">
        <v>653</v>
      </c>
      <c r="G7" s="353" t="s">
        <v>655</v>
      </c>
      <c r="H7" s="355" t="s">
        <v>1573</v>
      </c>
      <c r="I7" s="353" t="s">
        <v>656</v>
      </c>
      <c r="J7" s="352" t="s">
        <v>659</v>
      </c>
      <c r="K7" s="352" t="s">
        <v>662</v>
      </c>
      <c r="L7" s="352" t="s">
        <v>660</v>
      </c>
      <c r="M7" s="352" t="s">
        <v>661</v>
      </c>
      <c r="N7" s="354" t="s">
        <v>1308</v>
      </c>
      <c r="O7" s="354" t="s">
        <v>1309</v>
      </c>
      <c r="P7" s="354" t="s">
        <v>1294</v>
      </c>
      <c r="Q7" s="354" t="s">
        <v>1295</v>
      </c>
      <c r="R7" s="353" t="s">
        <v>666</v>
      </c>
      <c r="S7" s="353" t="s">
        <v>1578</v>
      </c>
      <c r="T7" s="355" t="s">
        <v>1360</v>
      </c>
    </row>
    <row r="8" spans="1:20" ht="51">
      <c r="A8" s="68" t="s">
        <v>541</v>
      </c>
      <c r="B8" s="68"/>
      <c r="C8" s="69" t="s">
        <v>590</v>
      </c>
      <c r="D8" s="108">
        <v>44930</v>
      </c>
      <c r="E8" s="108" t="s">
        <v>2127</v>
      </c>
      <c r="F8" s="192" t="s">
        <v>22</v>
      </c>
      <c r="G8" s="192">
        <v>22850</v>
      </c>
      <c r="H8" s="68"/>
      <c r="I8" s="343" t="s">
        <v>2099</v>
      </c>
      <c r="J8" s="68"/>
      <c r="K8" s="68"/>
      <c r="L8" s="68"/>
      <c r="M8" s="68"/>
      <c r="N8" s="344">
        <v>0</v>
      </c>
      <c r="O8" s="344">
        <v>0</v>
      </c>
      <c r="P8" s="345">
        <v>0.01</v>
      </c>
      <c r="Q8" s="345">
        <v>0</v>
      </c>
      <c r="R8" s="346" t="s">
        <v>638</v>
      </c>
      <c r="S8" s="367"/>
      <c r="T8" s="278"/>
    </row>
    <row r="9" spans="1:20" ht="51">
      <c r="A9" s="68" t="s">
        <v>541</v>
      </c>
      <c r="B9" s="68"/>
      <c r="C9" s="69" t="s">
        <v>590</v>
      </c>
      <c r="D9" s="108">
        <v>44935</v>
      </c>
      <c r="E9" s="108" t="s">
        <v>2128</v>
      </c>
      <c r="F9" s="192" t="s">
        <v>22</v>
      </c>
      <c r="G9" s="192">
        <v>22866</v>
      </c>
      <c r="H9" s="68"/>
      <c r="I9" s="343" t="s">
        <v>2100</v>
      </c>
      <c r="J9" s="68"/>
      <c r="K9" s="68"/>
      <c r="L9" s="68"/>
      <c r="M9" s="68"/>
      <c r="N9" s="344">
        <v>0</v>
      </c>
      <c r="O9" s="344">
        <v>0</v>
      </c>
      <c r="P9" s="345">
        <v>0.01</v>
      </c>
      <c r="Q9" s="345">
        <v>0</v>
      </c>
      <c r="R9" s="346" t="s">
        <v>638</v>
      </c>
      <c r="S9" s="367"/>
      <c r="T9" s="278"/>
    </row>
    <row r="10" spans="1:20" ht="51">
      <c r="A10" s="68" t="s">
        <v>541</v>
      </c>
      <c r="B10" s="68"/>
      <c r="C10" s="69" t="s">
        <v>590</v>
      </c>
      <c r="D10" s="108">
        <v>44936</v>
      </c>
      <c r="E10" s="108" t="s">
        <v>2129</v>
      </c>
      <c r="F10" s="192" t="s">
        <v>22</v>
      </c>
      <c r="G10" s="192">
        <v>22870</v>
      </c>
      <c r="H10" s="68"/>
      <c r="I10" s="343" t="s">
        <v>2101</v>
      </c>
      <c r="J10" s="68"/>
      <c r="K10" s="68"/>
      <c r="L10" s="68"/>
      <c r="M10" s="68"/>
      <c r="N10" s="344">
        <v>0</v>
      </c>
      <c r="O10" s="344">
        <v>0</v>
      </c>
      <c r="P10" s="345">
        <v>0.01</v>
      </c>
      <c r="Q10" s="345">
        <v>0</v>
      </c>
      <c r="R10" s="346" t="s">
        <v>638</v>
      </c>
      <c r="S10" s="367"/>
      <c r="T10" s="278"/>
    </row>
    <row r="11" spans="1:20" ht="76.5">
      <c r="A11" s="68">
        <v>681</v>
      </c>
      <c r="B11" s="68"/>
      <c r="C11" s="69" t="s">
        <v>180</v>
      </c>
      <c r="D11" s="108">
        <v>44938</v>
      </c>
      <c r="E11" s="108" t="s">
        <v>2130</v>
      </c>
      <c r="F11" s="192" t="s">
        <v>6</v>
      </c>
      <c r="G11" s="192">
        <v>1051940</v>
      </c>
      <c r="H11" s="68"/>
      <c r="I11" s="343" t="s">
        <v>2102</v>
      </c>
      <c r="J11" s="68"/>
      <c r="K11" s="68"/>
      <c r="L11" s="68"/>
      <c r="M11" s="68"/>
      <c r="N11" s="344">
        <v>0</v>
      </c>
      <c r="O11" s="344">
        <v>943.11</v>
      </c>
      <c r="P11" s="345">
        <v>0</v>
      </c>
      <c r="Q11" s="345">
        <v>6469.73</v>
      </c>
      <c r="R11" s="346" t="s">
        <v>638</v>
      </c>
      <c r="S11" s="367"/>
      <c r="T11" s="278"/>
    </row>
    <row r="12" spans="1:20" ht="51">
      <c r="A12" s="68" t="s">
        <v>541</v>
      </c>
      <c r="B12" s="68"/>
      <c r="C12" s="69" t="s">
        <v>590</v>
      </c>
      <c r="D12" s="108">
        <v>44939</v>
      </c>
      <c r="E12" s="108" t="s">
        <v>2131</v>
      </c>
      <c r="F12" s="192" t="s">
        <v>22</v>
      </c>
      <c r="G12" s="192">
        <v>22883</v>
      </c>
      <c r="H12" s="68"/>
      <c r="I12" s="343" t="s">
        <v>2103</v>
      </c>
      <c r="J12" s="68"/>
      <c r="K12" s="68"/>
      <c r="L12" s="68"/>
      <c r="M12" s="68"/>
      <c r="N12" s="344">
        <v>0</v>
      </c>
      <c r="O12" s="344">
        <v>0</v>
      </c>
      <c r="P12" s="345">
        <v>0.01</v>
      </c>
      <c r="Q12" s="345">
        <v>0</v>
      </c>
      <c r="R12" s="346" t="s">
        <v>638</v>
      </c>
      <c r="S12" s="367"/>
      <c r="T12" s="278"/>
    </row>
    <row r="13" spans="1:20" ht="89.25">
      <c r="A13" s="68" t="s">
        <v>542</v>
      </c>
      <c r="B13" s="68"/>
      <c r="C13" s="69" t="s">
        <v>691</v>
      </c>
      <c r="D13" s="108">
        <v>44942</v>
      </c>
      <c r="E13" s="108" t="s">
        <v>2132</v>
      </c>
      <c r="F13" s="192" t="s">
        <v>6</v>
      </c>
      <c r="G13" s="192">
        <v>1052369</v>
      </c>
      <c r="H13" s="68"/>
      <c r="I13" s="343" t="s">
        <v>2104</v>
      </c>
      <c r="J13" s="68"/>
      <c r="K13" s="68"/>
      <c r="L13" s="68"/>
      <c r="M13" s="68"/>
      <c r="N13" s="344">
        <v>0</v>
      </c>
      <c r="O13" s="344">
        <v>13767.24</v>
      </c>
      <c r="P13" s="345">
        <v>0</v>
      </c>
      <c r="Q13" s="345">
        <v>94443.27</v>
      </c>
      <c r="R13" s="346" t="s">
        <v>638</v>
      </c>
      <c r="S13" s="367"/>
      <c r="T13" s="278"/>
    </row>
    <row r="14" spans="1:20" ht="89.25">
      <c r="A14" s="68" t="s">
        <v>542</v>
      </c>
      <c r="B14" s="68"/>
      <c r="C14" s="69" t="s">
        <v>691</v>
      </c>
      <c r="D14" s="108">
        <v>44942</v>
      </c>
      <c r="E14" s="108" t="s">
        <v>2133</v>
      </c>
      <c r="F14" s="192" t="s">
        <v>6</v>
      </c>
      <c r="G14" s="192">
        <v>1052368</v>
      </c>
      <c r="H14" s="68"/>
      <c r="I14" s="343" t="s">
        <v>2104</v>
      </c>
      <c r="J14" s="68"/>
      <c r="K14" s="68"/>
      <c r="L14" s="68"/>
      <c r="M14" s="68"/>
      <c r="N14" s="344">
        <v>0</v>
      </c>
      <c r="O14" s="344">
        <v>36399.870000000003</v>
      </c>
      <c r="P14" s="345">
        <v>0</v>
      </c>
      <c r="Q14" s="345">
        <v>249703.11</v>
      </c>
      <c r="R14" s="346" t="s">
        <v>638</v>
      </c>
      <c r="S14" s="367"/>
      <c r="T14" s="278"/>
    </row>
    <row r="15" spans="1:20" ht="51">
      <c r="A15" s="68" t="s">
        <v>541</v>
      </c>
      <c r="B15" s="68"/>
      <c r="C15" s="69" t="s">
        <v>590</v>
      </c>
      <c r="D15" s="108">
        <v>44942</v>
      </c>
      <c r="E15" s="108" t="s">
        <v>2134</v>
      </c>
      <c r="F15" s="192" t="s">
        <v>22</v>
      </c>
      <c r="G15" s="192">
        <v>22887</v>
      </c>
      <c r="H15" s="68"/>
      <c r="I15" s="343" t="s">
        <v>2105</v>
      </c>
      <c r="J15" s="68"/>
      <c r="K15" s="68"/>
      <c r="L15" s="68"/>
      <c r="M15" s="68"/>
      <c r="N15" s="344">
        <v>0</v>
      </c>
      <c r="O15" s="344">
        <v>0</v>
      </c>
      <c r="P15" s="345">
        <v>0</v>
      </c>
      <c r="Q15" s="345">
        <v>0.01</v>
      </c>
      <c r="R15" s="346" t="s">
        <v>638</v>
      </c>
      <c r="S15" s="367"/>
      <c r="T15" s="278"/>
    </row>
    <row r="16" spans="1:20" ht="51">
      <c r="A16" s="68" t="s">
        <v>542</v>
      </c>
      <c r="B16" s="68"/>
      <c r="C16" s="69" t="s">
        <v>691</v>
      </c>
      <c r="D16" s="108">
        <v>44943</v>
      </c>
      <c r="E16" s="108" t="s">
        <v>2135</v>
      </c>
      <c r="F16" s="192" t="s">
        <v>19</v>
      </c>
      <c r="G16" s="192">
        <v>16920</v>
      </c>
      <c r="H16" s="68"/>
      <c r="I16" s="343" t="s">
        <v>2106</v>
      </c>
      <c r="J16" s="68"/>
      <c r="K16" s="68"/>
      <c r="L16" s="68"/>
      <c r="M16" s="68"/>
      <c r="N16" s="344">
        <v>1125.6500000000001</v>
      </c>
      <c r="O16" s="344">
        <v>0</v>
      </c>
      <c r="P16" s="345">
        <v>7721.96</v>
      </c>
      <c r="Q16" s="345">
        <v>0</v>
      </c>
      <c r="R16" s="346" t="s">
        <v>638</v>
      </c>
      <c r="S16" s="367"/>
      <c r="T16" s="278"/>
    </row>
    <row r="17" spans="1:20" ht="51">
      <c r="A17" s="68" t="s">
        <v>542</v>
      </c>
      <c r="B17" s="68"/>
      <c r="C17" s="69" t="s">
        <v>691</v>
      </c>
      <c r="D17" s="108">
        <v>44943</v>
      </c>
      <c r="E17" s="108" t="s">
        <v>2136</v>
      </c>
      <c r="F17" s="192" t="s">
        <v>19</v>
      </c>
      <c r="G17" s="192">
        <v>16954</v>
      </c>
      <c r="H17" s="68"/>
      <c r="I17" s="343" t="s">
        <v>2107</v>
      </c>
      <c r="J17" s="68"/>
      <c r="K17" s="68"/>
      <c r="L17" s="68"/>
      <c r="M17" s="68"/>
      <c r="N17" s="344">
        <v>37574.33</v>
      </c>
      <c r="O17" s="344">
        <v>0</v>
      </c>
      <c r="P17" s="345">
        <v>257759.9</v>
      </c>
      <c r="Q17" s="345">
        <v>0</v>
      </c>
      <c r="R17" s="346" t="s">
        <v>638</v>
      </c>
      <c r="S17" s="367"/>
      <c r="T17" s="278"/>
    </row>
    <row r="18" spans="1:20" ht="51">
      <c r="A18" s="68" t="s">
        <v>541</v>
      </c>
      <c r="B18" s="68"/>
      <c r="C18" s="69" t="s">
        <v>590</v>
      </c>
      <c r="D18" s="108">
        <v>44944</v>
      </c>
      <c r="E18" s="108" t="s">
        <v>2137</v>
      </c>
      <c r="F18" s="192" t="s">
        <v>22</v>
      </c>
      <c r="G18" s="192">
        <v>22895</v>
      </c>
      <c r="H18" s="68"/>
      <c r="I18" s="343" t="s">
        <v>2108</v>
      </c>
      <c r="J18" s="68"/>
      <c r="K18" s="68"/>
      <c r="L18" s="68"/>
      <c r="M18" s="68"/>
      <c r="N18" s="344">
        <v>0</v>
      </c>
      <c r="O18" s="344">
        <v>0</v>
      </c>
      <c r="P18" s="345">
        <v>0</v>
      </c>
      <c r="Q18" s="345">
        <v>0.01</v>
      </c>
      <c r="R18" s="346" t="s">
        <v>638</v>
      </c>
      <c r="S18" s="367"/>
      <c r="T18" s="278"/>
    </row>
    <row r="19" spans="1:20" ht="51">
      <c r="A19" s="68" t="s">
        <v>541</v>
      </c>
      <c r="B19" s="68"/>
      <c r="C19" s="69" t="s">
        <v>590</v>
      </c>
      <c r="D19" s="108">
        <v>44945</v>
      </c>
      <c r="E19" s="108" t="s">
        <v>2138</v>
      </c>
      <c r="F19" s="192" t="s">
        <v>22</v>
      </c>
      <c r="G19" s="192">
        <v>22899</v>
      </c>
      <c r="H19" s="68"/>
      <c r="I19" s="343" t="s">
        <v>2109</v>
      </c>
      <c r="J19" s="68"/>
      <c r="K19" s="68"/>
      <c r="L19" s="68"/>
      <c r="M19" s="68"/>
      <c r="N19" s="344">
        <v>0</v>
      </c>
      <c r="O19" s="344">
        <v>0</v>
      </c>
      <c r="P19" s="345">
        <v>0.01</v>
      </c>
      <c r="Q19" s="345">
        <v>0</v>
      </c>
      <c r="R19" s="346" t="s">
        <v>638</v>
      </c>
      <c r="S19" s="367"/>
      <c r="T19" s="278"/>
    </row>
    <row r="20" spans="1:20" ht="76.5">
      <c r="A20" s="68" t="s">
        <v>542</v>
      </c>
      <c r="B20" s="68"/>
      <c r="C20" s="69" t="s">
        <v>691</v>
      </c>
      <c r="D20" s="108">
        <v>44946</v>
      </c>
      <c r="E20" s="108" t="s">
        <v>2139</v>
      </c>
      <c r="F20" s="192" t="s">
        <v>12</v>
      </c>
      <c r="G20" s="192">
        <v>16976</v>
      </c>
      <c r="H20" s="68"/>
      <c r="I20" s="343" t="s">
        <v>2110</v>
      </c>
      <c r="J20" s="68"/>
      <c r="K20" s="68"/>
      <c r="L20" s="68"/>
      <c r="M20" s="68"/>
      <c r="N20" s="344">
        <v>10</v>
      </c>
      <c r="O20" s="344">
        <v>0</v>
      </c>
      <c r="P20" s="345">
        <v>68.599999999999994</v>
      </c>
      <c r="Q20" s="345">
        <v>0</v>
      </c>
      <c r="R20" s="346" t="s">
        <v>638</v>
      </c>
      <c r="S20" s="367"/>
      <c r="T20" s="278"/>
    </row>
    <row r="21" spans="1:20" ht="63.75">
      <c r="A21" s="68" t="s">
        <v>542</v>
      </c>
      <c r="B21" s="68"/>
      <c r="C21" s="69" t="s">
        <v>691</v>
      </c>
      <c r="D21" s="108">
        <v>44946</v>
      </c>
      <c r="E21" s="108" t="s">
        <v>2140</v>
      </c>
      <c r="F21" s="192" t="s">
        <v>19</v>
      </c>
      <c r="G21" s="192">
        <v>16976</v>
      </c>
      <c r="H21" s="68"/>
      <c r="I21" s="343" t="s">
        <v>2111</v>
      </c>
      <c r="J21" s="68"/>
      <c r="K21" s="68"/>
      <c r="L21" s="68"/>
      <c r="M21" s="68"/>
      <c r="N21" s="344">
        <v>5199004.6500000004</v>
      </c>
      <c r="O21" s="344">
        <v>0</v>
      </c>
      <c r="P21" s="345">
        <v>35665171.899999999</v>
      </c>
      <c r="Q21" s="345">
        <v>0</v>
      </c>
      <c r="R21" s="346" t="s">
        <v>638</v>
      </c>
      <c r="S21" s="367"/>
      <c r="T21" s="278"/>
    </row>
    <row r="22" spans="1:20" ht="76.5">
      <c r="A22" s="68" t="s">
        <v>542</v>
      </c>
      <c r="B22" s="68"/>
      <c r="C22" s="69" t="s">
        <v>691</v>
      </c>
      <c r="D22" s="108">
        <v>44946</v>
      </c>
      <c r="E22" s="108" t="s">
        <v>2141</v>
      </c>
      <c r="F22" s="192" t="s">
        <v>12</v>
      </c>
      <c r="G22" s="192">
        <v>16960</v>
      </c>
      <c r="H22" s="68"/>
      <c r="I22" s="343" t="s">
        <v>2112</v>
      </c>
      <c r="J22" s="68"/>
      <c r="K22" s="68"/>
      <c r="L22" s="68"/>
      <c r="M22" s="68"/>
      <c r="N22" s="344">
        <v>10</v>
      </c>
      <c r="O22" s="344">
        <v>0</v>
      </c>
      <c r="P22" s="345">
        <v>68.599999999999994</v>
      </c>
      <c r="Q22" s="345">
        <v>0</v>
      </c>
      <c r="R22" s="346" t="s">
        <v>638</v>
      </c>
      <c r="S22" s="367"/>
      <c r="T22" s="278"/>
    </row>
    <row r="23" spans="1:20" ht="63.75">
      <c r="A23" s="68">
        <v>86</v>
      </c>
      <c r="B23" s="68"/>
      <c r="C23" s="69" t="s">
        <v>50</v>
      </c>
      <c r="D23" s="108">
        <v>44946</v>
      </c>
      <c r="E23" s="108" t="s">
        <v>2142</v>
      </c>
      <c r="F23" s="192" t="s">
        <v>6</v>
      </c>
      <c r="G23" s="192">
        <v>1052627</v>
      </c>
      <c r="H23" s="68"/>
      <c r="I23" s="343" t="s">
        <v>2113</v>
      </c>
      <c r="J23" s="68"/>
      <c r="K23" s="68"/>
      <c r="L23" s="68"/>
      <c r="M23" s="68"/>
      <c r="N23" s="344">
        <v>0</v>
      </c>
      <c r="O23" s="344">
        <v>475877.97</v>
      </c>
      <c r="P23" s="345">
        <v>0</v>
      </c>
      <c r="Q23" s="345">
        <v>3264522.87</v>
      </c>
      <c r="R23" s="346" t="s">
        <v>638</v>
      </c>
      <c r="S23" s="367"/>
      <c r="T23" s="278"/>
    </row>
    <row r="24" spans="1:20" ht="63.75">
      <c r="A24" s="68" t="s">
        <v>542</v>
      </c>
      <c r="B24" s="68"/>
      <c r="C24" s="69" t="s">
        <v>691</v>
      </c>
      <c r="D24" s="108">
        <v>44946</v>
      </c>
      <c r="E24" s="108" t="s">
        <v>2143</v>
      </c>
      <c r="F24" s="192" t="s">
        <v>12</v>
      </c>
      <c r="G24" s="192">
        <v>16977</v>
      </c>
      <c r="H24" s="68"/>
      <c r="I24" s="343" t="s">
        <v>2114</v>
      </c>
      <c r="J24" s="68"/>
      <c r="K24" s="68"/>
      <c r="L24" s="68"/>
      <c r="M24" s="68"/>
      <c r="N24" s="344">
        <v>10</v>
      </c>
      <c r="O24" s="344">
        <v>0</v>
      </c>
      <c r="P24" s="345">
        <v>68.599999999999994</v>
      </c>
      <c r="Q24" s="345">
        <v>0</v>
      </c>
      <c r="R24" s="346" t="s">
        <v>638</v>
      </c>
      <c r="S24" s="367"/>
      <c r="T24" s="278"/>
    </row>
    <row r="25" spans="1:20" ht="63.75">
      <c r="A25" s="68">
        <v>86</v>
      </c>
      <c r="B25" s="68"/>
      <c r="C25" s="69" t="s">
        <v>50</v>
      </c>
      <c r="D25" s="108">
        <v>44946</v>
      </c>
      <c r="E25" s="108" t="s">
        <v>2144</v>
      </c>
      <c r="F25" s="192" t="s">
        <v>10</v>
      </c>
      <c r="G25" s="192">
        <v>1052627</v>
      </c>
      <c r="H25" s="68"/>
      <c r="I25" s="343" t="s">
        <v>2115</v>
      </c>
      <c r="J25" s="68"/>
      <c r="K25" s="68"/>
      <c r="L25" s="68"/>
      <c r="M25" s="68"/>
      <c r="N25" s="344">
        <v>7.29</v>
      </c>
      <c r="O25" s="344">
        <v>0</v>
      </c>
      <c r="P25" s="345">
        <v>50.01</v>
      </c>
      <c r="Q25" s="345">
        <v>0</v>
      </c>
      <c r="R25" s="346" t="s">
        <v>638</v>
      </c>
      <c r="S25" s="367"/>
      <c r="T25" s="278"/>
    </row>
    <row r="26" spans="1:20" ht="51">
      <c r="A26" s="68" t="s">
        <v>541</v>
      </c>
      <c r="B26" s="68"/>
      <c r="C26" s="69" t="s">
        <v>590</v>
      </c>
      <c r="D26" s="108">
        <v>44946</v>
      </c>
      <c r="E26" s="108" t="s">
        <v>2145</v>
      </c>
      <c r="F26" s="192" t="s">
        <v>22</v>
      </c>
      <c r="G26" s="192">
        <v>22903</v>
      </c>
      <c r="H26" s="68"/>
      <c r="I26" s="343" t="s">
        <v>2116</v>
      </c>
      <c r="J26" s="68"/>
      <c r="K26" s="68"/>
      <c r="L26" s="68"/>
      <c r="M26" s="68"/>
      <c r="N26" s="344">
        <v>0</v>
      </c>
      <c r="O26" s="344">
        <v>0</v>
      </c>
      <c r="P26" s="345">
        <v>0</v>
      </c>
      <c r="Q26" s="345">
        <v>0.01</v>
      </c>
      <c r="R26" s="346" t="s">
        <v>638</v>
      </c>
      <c r="S26" s="367"/>
      <c r="T26" s="278"/>
    </row>
    <row r="27" spans="1:20" ht="63.75">
      <c r="A27" s="68">
        <v>514</v>
      </c>
      <c r="B27" s="68"/>
      <c r="C27" s="69" t="s">
        <v>161</v>
      </c>
      <c r="D27" s="108">
        <v>44950</v>
      </c>
      <c r="E27" s="108" t="s">
        <v>2146</v>
      </c>
      <c r="F27" s="192" t="s">
        <v>6</v>
      </c>
      <c r="G27" s="192">
        <v>1052791</v>
      </c>
      <c r="H27" s="68"/>
      <c r="I27" s="343" t="s">
        <v>2117</v>
      </c>
      <c r="J27" s="68"/>
      <c r="K27" s="68"/>
      <c r="L27" s="68"/>
      <c r="M27" s="68"/>
      <c r="N27" s="344">
        <v>0</v>
      </c>
      <c r="O27" s="344">
        <v>3297521.02</v>
      </c>
      <c r="P27" s="345">
        <v>0</v>
      </c>
      <c r="Q27" s="345">
        <v>22620994.199999999</v>
      </c>
      <c r="R27" s="346" t="s">
        <v>638</v>
      </c>
      <c r="S27" s="367"/>
      <c r="T27" s="278"/>
    </row>
    <row r="28" spans="1:20" ht="63.75">
      <c r="A28" s="68">
        <v>514</v>
      </c>
      <c r="B28" s="68"/>
      <c r="C28" s="69" t="s">
        <v>161</v>
      </c>
      <c r="D28" s="108">
        <v>44950</v>
      </c>
      <c r="E28" s="108" t="s">
        <v>2147</v>
      </c>
      <c r="F28" s="192" t="s">
        <v>10</v>
      </c>
      <c r="G28" s="192">
        <v>1052791</v>
      </c>
      <c r="H28" s="68"/>
      <c r="I28" s="343" t="s">
        <v>2118</v>
      </c>
      <c r="J28" s="68"/>
      <c r="K28" s="68"/>
      <c r="L28" s="68"/>
      <c r="M28" s="68"/>
      <c r="N28" s="344">
        <v>7.29</v>
      </c>
      <c r="O28" s="344">
        <v>0</v>
      </c>
      <c r="P28" s="345">
        <v>50.01</v>
      </c>
      <c r="Q28" s="345">
        <v>0</v>
      </c>
      <c r="R28" s="346" t="s">
        <v>638</v>
      </c>
      <c r="S28" s="367"/>
      <c r="T28" s="278"/>
    </row>
    <row r="29" spans="1:20" ht="51">
      <c r="A29" s="68" t="s">
        <v>541</v>
      </c>
      <c r="B29" s="68"/>
      <c r="C29" s="69" t="s">
        <v>590</v>
      </c>
      <c r="D29" s="108">
        <v>44950</v>
      </c>
      <c r="E29" s="108" t="s">
        <v>2148</v>
      </c>
      <c r="F29" s="192" t="s">
        <v>22</v>
      </c>
      <c r="G29" s="192">
        <v>22907</v>
      </c>
      <c r="H29" s="68"/>
      <c r="I29" s="343" t="s">
        <v>2119</v>
      </c>
      <c r="J29" s="68"/>
      <c r="K29" s="68"/>
      <c r="L29" s="68"/>
      <c r="M29" s="68"/>
      <c r="N29" s="344">
        <v>0</v>
      </c>
      <c r="O29" s="344">
        <v>0</v>
      </c>
      <c r="P29" s="345">
        <v>0.01</v>
      </c>
      <c r="Q29" s="345">
        <v>0</v>
      </c>
      <c r="R29" s="346" t="s">
        <v>638</v>
      </c>
      <c r="S29" s="367"/>
      <c r="T29" s="278"/>
    </row>
    <row r="30" spans="1:20" ht="51">
      <c r="A30" s="68" t="s">
        <v>541</v>
      </c>
      <c r="B30" s="68"/>
      <c r="C30" s="69" t="s">
        <v>590</v>
      </c>
      <c r="D30" s="108">
        <v>44951</v>
      </c>
      <c r="E30" s="108" t="s">
        <v>2149</v>
      </c>
      <c r="F30" s="192" t="s">
        <v>22</v>
      </c>
      <c r="G30" s="192">
        <v>22911</v>
      </c>
      <c r="H30" s="68"/>
      <c r="I30" s="343" t="s">
        <v>2120</v>
      </c>
      <c r="J30" s="68"/>
      <c r="K30" s="68"/>
      <c r="L30" s="68"/>
      <c r="M30" s="68"/>
      <c r="N30" s="344">
        <v>0</v>
      </c>
      <c r="O30" s="344">
        <v>0</v>
      </c>
      <c r="P30" s="345">
        <v>0</v>
      </c>
      <c r="Q30" s="345">
        <v>0.01</v>
      </c>
      <c r="R30" s="346" t="s">
        <v>638</v>
      </c>
      <c r="S30" s="367"/>
      <c r="T30" s="278"/>
    </row>
    <row r="31" spans="1:20" ht="51">
      <c r="A31" s="68" t="s">
        <v>541</v>
      </c>
      <c r="B31" s="68"/>
      <c r="C31" s="69" t="s">
        <v>590</v>
      </c>
      <c r="D31" s="108">
        <v>44952</v>
      </c>
      <c r="E31" s="108" t="s">
        <v>2150</v>
      </c>
      <c r="F31" s="192" t="s">
        <v>22</v>
      </c>
      <c r="G31" s="192">
        <v>22916</v>
      </c>
      <c r="H31" s="68"/>
      <c r="I31" s="343" t="s">
        <v>2121</v>
      </c>
      <c r="J31" s="68"/>
      <c r="K31" s="68"/>
      <c r="L31" s="68"/>
      <c r="M31" s="68"/>
      <c r="N31" s="344">
        <v>0</v>
      </c>
      <c r="O31" s="344">
        <v>0</v>
      </c>
      <c r="P31" s="345">
        <v>0</v>
      </c>
      <c r="Q31" s="345">
        <v>0.01</v>
      </c>
      <c r="R31" s="346" t="s">
        <v>638</v>
      </c>
      <c r="S31" s="367"/>
      <c r="T31" s="278"/>
    </row>
    <row r="32" spans="1:20" ht="51">
      <c r="A32" s="68" t="s">
        <v>542</v>
      </c>
      <c r="B32" s="68"/>
      <c r="C32" s="69" t="s">
        <v>691</v>
      </c>
      <c r="D32" s="108">
        <v>44953</v>
      </c>
      <c r="E32" s="108" t="s">
        <v>2151</v>
      </c>
      <c r="F32" s="192" t="s">
        <v>19</v>
      </c>
      <c r="G32" s="192">
        <v>1053092</v>
      </c>
      <c r="H32" s="68"/>
      <c r="I32" s="343" t="s">
        <v>2122</v>
      </c>
      <c r="J32" s="68"/>
      <c r="K32" s="68"/>
      <c r="L32" s="68"/>
      <c r="M32" s="68"/>
      <c r="N32" s="344">
        <v>23918770.199999999</v>
      </c>
      <c r="O32" s="344">
        <v>0</v>
      </c>
      <c r="P32" s="345">
        <v>164082763.56999999</v>
      </c>
      <c r="Q32" s="345">
        <v>0</v>
      </c>
      <c r="R32" s="346" t="s">
        <v>638</v>
      </c>
      <c r="S32" s="367"/>
      <c r="T32" s="278"/>
    </row>
    <row r="33" spans="1:20" ht="63.75">
      <c r="A33" s="68" t="s">
        <v>542</v>
      </c>
      <c r="B33" s="68"/>
      <c r="C33" s="69" t="s">
        <v>691</v>
      </c>
      <c r="D33" s="108">
        <v>44953</v>
      </c>
      <c r="E33" s="108" t="s">
        <v>2152</v>
      </c>
      <c r="F33" s="192" t="s">
        <v>12</v>
      </c>
      <c r="G33" s="192">
        <v>1053092</v>
      </c>
      <c r="H33" s="68"/>
      <c r="I33" s="343" t="s">
        <v>2123</v>
      </c>
      <c r="J33" s="68"/>
      <c r="K33" s="68"/>
      <c r="L33" s="68"/>
      <c r="M33" s="68"/>
      <c r="N33" s="344">
        <v>10</v>
      </c>
      <c r="O33" s="344">
        <v>0</v>
      </c>
      <c r="P33" s="345">
        <v>68.599999999999994</v>
      </c>
      <c r="Q33" s="345">
        <v>0</v>
      </c>
      <c r="R33" s="346" t="s">
        <v>638</v>
      </c>
      <c r="S33" s="367"/>
      <c r="T33" s="278"/>
    </row>
    <row r="34" spans="1:20" ht="51">
      <c r="A34" s="68" t="s">
        <v>541</v>
      </c>
      <c r="B34" s="68"/>
      <c r="C34" s="69" t="s">
        <v>590</v>
      </c>
      <c r="D34" s="108">
        <v>44953</v>
      </c>
      <c r="E34" s="108" t="s">
        <v>2153</v>
      </c>
      <c r="F34" s="192" t="s">
        <v>22</v>
      </c>
      <c r="G34" s="192">
        <v>22921</v>
      </c>
      <c r="H34" s="68"/>
      <c r="I34" s="343" t="s">
        <v>2124</v>
      </c>
      <c r="J34" s="68"/>
      <c r="K34" s="68"/>
      <c r="L34" s="68"/>
      <c r="M34" s="68"/>
      <c r="N34" s="344">
        <v>0</v>
      </c>
      <c r="O34" s="344">
        <v>0</v>
      </c>
      <c r="P34" s="345">
        <v>0.01</v>
      </c>
      <c r="Q34" s="345">
        <v>0</v>
      </c>
      <c r="R34" s="346" t="s">
        <v>638</v>
      </c>
      <c r="S34" s="367"/>
      <c r="T34" s="278"/>
    </row>
    <row r="35" spans="1:20" ht="63.75">
      <c r="A35" s="68" t="s">
        <v>542</v>
      </c>
      <c r="B35" s="68"/>
      <c r="C35" s="69" t="s">
        <v>691</v>
      </c>
      <c r="D35" s="108">
        <v>44957</v>
      </c>
      <c r="E35" s="108" t="s">
        <v>2154</v>
      </c>
      <c r="F35" s="192" t="s">
        <v>19</v>
      </c>
      <c r="G35" s="192">
        <v>17060</v>
      </c>
      <c r="H35" s="68"/>
      <c r="I35" s="343" t="s">
        <v>2125</v>
      </c>
      <c r="J35" s="68"/>
      <c r="K35" s="68"/>
      <c r="L35" s="68"/>
      <c r="M35" s="68"/>
      <c r="N35" s="344">
        <v>329166.96999999997</v>
      </c>
      <c r="O35" s="344">
        <v>0</v>
      </c>
      <c r="P35" s="345">
        <v>2258085.41</v>
      </c>
      <c r="Q35" s="345">
        <v>0</v>
      </c>
      <c r="R35" s="346" t="s">
        <v>638</v>
      </c>
      <c r="S35" s="367"/>
      <c r="T35" s="278"/>
    </row>
    <row r="36" spans="1:20" ht="51">
      <c r="A36" s="68" t="s">
        <v>541</v>
      </c>
      <c r="B36" s="68"/>
      <c r="C36" s="69" t="s">
        <v>590</v>
      </c>
      <c r="D36" s="108">
        <v>44957</v>
      </c>
      <c r="E36" s="108" t="s">
        <v>2155</v>
      </c>
      <c r="F36" s="192" t="s">
        <v>22</v>
      </c>
      <c r="G36" s="192">
        <v>22929</v>
      </c>
      <c r="H36" s="68"/>
      <c r="I36" s="343" t="s">
        <v>2126</v>
      </c>
      <c r="J36" s="68"/>
      <c r="K36" s="68"/>
      <c r="L36" s="68"/>
      <c r="M36" s="68"/>
      <c r="N36" s="344">
        <v>0</v>
      </c>
      <c r="O36" s="344">
        <v>0</v>
      </c>
      <c r="P36" s="345">
        <v>0.02</v>
      </c>
      <c r="Q36" s="345">
        <v>0</v>
      </c>
      <c r="R36" s="346" t="s">
        <v>638</v>
      </c>
      <c r="S36" s="367"/>
      <c r="T36" s="278"/>
    </row>
    <row r="37" spans="1:20" ht="102">
      <c r="A37" s="68">
        <v>35</v>
      </c>
      <c r="B37" s="68"/>
      <c r="C37" s="69" t="s">
        <v>43</v>
      </c>
      <c r="D37" s="108">
        <v>44958</v>
      </c>
      <c r="E37" s="108" t="s">
        <v>5744</v>
      </c>
      <c r="F37" s="192" t="s">
        <v>601</v>
      </c>
      <c r="G37" s="192">
        <v>17623</v>
      </c>
      <c r="H37" s="68"/>
      <c r="I37" s="343" t="s">
        <v>2914</v>
      </c>
      <c r="J37" s="68"/>
      <c r="K37" s="68"/>
      <c r="L37" s="68"/>
      <c r="M37" s="68"/>
      <c r="N37" s="344">
        <v>0.15</v>
      </c>
      <c r="O37" s="344">
        <v>0</v>
      </c>
      <c r="P37" s="345">
        <v>1.03</v>
      </c>
      <c r="Q37" s="345">
        <v>0</v>
      </c>
      <c r="R37" s="346" t="s">
        <v>638</v>
      </c>
      <c r="S37" s="367"/>
      <c r="T37" s="278"/>
    </row>
    <row r="38" spans="1:20" ht="63.75">
      <c r="A38" s="68">
        <v>249</v>
      </c>
      <c r="B38" s="68"/>
      <c r="C38" s="69" t="s">
        <v>102</v>
      </c>
      <c r="D38" s="108">
        <v>44960</v>
      </c>
      <c r="E38" s="108" t="s">
        <v>5745</v>
      </c>
      <c r="F38" s="192" t="s">
        <v>6</v>
      </c>
      <c r="G38" s="192">
        <v>1053708</v>
      </c>
      <c r="H38" s="68"/>
      <c r="I38" s="343" t="s">
        <v>2915</v>
      </c>
      <c r="J38" s="68"/>
      <c r="K38" s="68"/>
      <c r="L38" s="68"/>
      <c r="M38" s="68"/>
      <c r="N38" s="344">
        <v>0</v>
      </c>
      <c r="O38" s="344">
        <v>108189</v>
      </c>
      <c r="P38" s="345">
        <v>0</v>
      </c>
      <c r="Q38" s="345">
        <v>742176.54</v>
      </c>
      <c r="R38" s="346" t="s">
        <v>638</v>
      </c>
      <c r="S38" s="367"/>
      <c r="T38" s="278"/>
    </row>
    <row r="39" spans="1:20" ht="51">
      <c r="A39" s="68" t="s">
        <v>541</v>
      </c>
      <c r="B39" s="68"/>
      <c r="C39" s="69" t="s">
        <v>590</v>
      </c>
      <c r="D39" s="108">
        <v>44960</v>
      </c>
      <c r="E39" s="108" t="s">
        <v>5746</v>
      </c>
      <c r="F39" s="192" t="s">
        <v>22</v>
      </c>
      <c r="G39" s="192">
        <v>22942</v>
      </c>
      <c r="H39" s="68"/>
      <c r="I39" s="343" t="s">
        <v>5515</v>
      </c>
      <c r="J39" s="68"/>
      <c r="K39" s="68"/>
      <c r="L39" s="68"/>
      <c r="M39" s="68"/>
      <c r="N39" s="344">
        <v>0</v>
      </c>
      <c r="O39" s="344">
        <v>0</v>
      </c>
      <c r="P39" s="345">
        <v>0</v>
      </c>
      <c r="Q39" s="345">
        <v>0.01</v>
      </c>
      <c r="R39" s="346" t="s">
        <v>638</v>
      </c>
      <c r="S39" s="367"/>
      <c r="T39" s="278"/>
    </row>
    <row r="40" spans="1:20" ht="76.5">
      <c r="A40" s="68" t="s">
        <v>542</v>
      </c>
      <c r="B40" s="68"/>
      <c r="C40" s="69" t="s">
        <v>691</v>
      </c>
      <c r="D40" s="108">
        <v>44963</v>
      </c>
      <c r="E40" s="108" t="s">
        <v>5747</v>
      </c>
      <c r="F40" s="192" t="s">
        <v>19</v>
      </c>
      <c r="G40" s="192">
        <v>1053789</v>
      </c>
      <c r="H40" s="68"/>
      <c r="I40" s="343" t="s">
        <v>2916</v>
      </c>
      <c r="J40" s="68"/>
      <c r="K40" s="68"/>
      <c r="L40" s="68"/>
      <c r="M40" s="68"/>
      <c r="N40" s="344">
        <v>32895.22</v>
      </c>
      <c r="O40" s="344">
        <v>0</v>
      </c>
      <c r="P40" s="345">
        <v>225661.21</v>
      </c>
      <c r="Q40" s="345">
        <v>0</v>
      </c>
      <c r="R40" s="346" t="s">
        <v>638</v>
      </c>
      <c r="S40" s="367"/>
      <c r="T40" s="278"/>
    </row>
    <row r="41" spans="1:20" ht="76.5">
      <c r="A41" s="68" t="s">
        <v>542</v>
      </c>
      <c r="B41" s="68"/>
      <c r="C41" s="69" t="s">
        <v>691</v>
      </c>
      <c r="D41" s="108">
        <v>44963</v>
      </c>
      <c r="E41" s="108" t="s">
        <v>5748</v>
      </c>
      <c r="F41" s="192" t="s">
        <v>19</v>
      </c>
      <c r="G41" s="192">
        <v>1053797</v>
      </c>
      <c r="H41" s="68"/>
      <c r="I41" s="343" t="s">
        <v>2917</v>
      </c>
      <c r="J41" s="68"/>
      <c r="K41" s="68"/>
      <c r="L41" s="68"/>
      <c r="M41" s="68"/>
      <c r="N41" s="344">
        <v>33993.699999999997</v>
      </c>
      <c r="O41" s="344">
        <v>0</v>
      </c>
      <c r="P41" s="345">
        <v>233196.78</v>
      </c>
      <c r="Q41" s="345">
        <v>0</v>
      </c>
      <c r="R41" s="346" t="s">
        <v>638</v>
      </c>
      <c r="S41" s="367"/>
      <c r="T41" s="278"/>
    </row>
    <row r="42" spans="1:20" ht="51">
      <c r="A42" s="68" t="s">
        <v>541</v>
      </c>
      <c r="B42" s="68"/>
      <c r="C42" s="69" t="s">
        <v>590</v>
      </c>
      <c r="D42" s="108">
        <v>44963</v>
      </c>
      <c r="E42" s="108" t="s">
        <v>5749</v>
      </c>
      <c r="F42" s="192" t="s">
        <v>22</v>
      </c>
      <c r="G42" s="192">
        <v>22946</v>
      </c>
      <c r="H42" s="68"/>
      <c r="I42" s="343" t="s">
        <v>5516</v>
      </c>
      <c r="J42" s="68"/>
      <c r="K42" s="68"/>
      <c r="L42" s="68"/>
      <c r="M42" s="68"/>
      <c r="N42" s="344">
        <v>0</v>
      </c>
      <c r="O42" s="344">
        <v>0</v>
      </c>
      <c r="P42" s="345">
        <v>0.02</v>
      </c>
      <c r="Q42" s="345">
        <v>0</v>
      </c>
      <c r="R42" s="346" t="s">
        <v>638</v>
      </c>
      <c r="S42" s="367"/>
      <c r="T42" s="278"/>
    </row>
    <row r="43" spans="1:20" ht="63.75">
      <c r="A43" s="68">
        <v>291</v>
      </c>
      <c r="B43" s="68"/>
      <c r="C43" s="69" t="s">
        <v>119</v>
      </c>
      <c r="D43" s="108">
        <v>44964</v>
      </c>
      <c r="E43" s="108" t="s">
        <v>5750</v>
      </c>
      <c r="F43" s="192" t="s">
        <v>6</v>
      </c>
      <c r="G43" s="192">
        <v>2164145</v>
      </c>
      <c r="H43" s="68"/>
      <c r="I43" s="343" t="s">
        <v>2918</v>
      </c>
      <c r="J43" s="68"/>
      <c r="K43" s="68"/>
      <c r="L43" s="68"/>
      <c r="M43" s="68"/>
      <c r="N43" s="344">
        <v>0</v>
      </c>
      <c r="O43" s="344">
        <v>9248500</v>
      </c>
      <c r="P43" s="345">
        <v>0</v>
      </c>
      <c r="Q43" s="345">
        <v>63444710</v>
      </c>
      <c r="R43" s="346" t="s">
        <v>638</v>
      </c>
      <c r="S43" s="367"/>
      <c r="T43" s="278"/>
    </row>
    <row r="44" spans="1:20" ht="51">
      <c r="A44" s="68" t="s">
        <v>541</v>
      </c>
      <c r="B44" s="68"/>
      <c r="C44" s="69" t="s">
        <v>590</v>
      </c>
      <c r="D44" s="108">
        <v>44964</v>
      </c>
      <c r="E44" s="108" t="s">
        <v>5751</v>
      </c>
      <c r="F44" s="192" t="s">
        <v>22</v>
      </c>
      <c r="G44" s="192">
        <v>22950</v>
      </c>
      <c r="H44" s="68"/>
      <c r="I44" s="343" t="s">
        <v>5517</v>
      </c>
      <c r="J44" s="68"/>
      <c r="K44" s="68"/>
      <c r="L44" s="68"/>
      <c r="M44" s="68"/>
      <c r="N44" s="344">
        <v>0</v>
      </c>
      <c r="O44" s="344">
        <v>0</v>
      </c>
      <c r="P44" s="345">
        <v>0.01</v>
      </c>
      <c r="Q44" s="345">
        <v>0</v>
      </c>
      <c r="R44" s="346" t="s">
        <v>638</v>
      </c>
      <c r="S44" s="367"/>
      <c r="T44" s="278"/>
    </row>
    <row r="45" spans="1:20" ht="63.75">
      <c r="A45" s="68" t="s">
        <v>542</v>
      </c>
      <c r="B45" s="68"/>
      <c r="C45" s="69" t="s">
        <v>691</v>
      </c>
      <c r="D45" s="108">
        <v>44965</v>
      </c>
      <c r="E45" s="108" t="s">
        <v>5752</v>
      </c>
      <c r="F45" s="192" t="s">
        <v>6</v>
      </c>
      <c r="G45" s="192">
        <v>2165376</v>
      </c>
      <c r="H45" s="68"/>
      <c r="I45" s="343" t="s">
        <v>2919</v>
      </c>
      <c r="J45" s="68"/>
      <c r="K45" s="68"/>
      <c r="L45" s="68"/>
      <c r="M45" s="68"/>
      <c r="N45" s="344">
        <v>0</v>
      </c>
      <c r="O45" s="344">
        <v>105077.87</v>
      </c>
      <c r="P45" s="345">
        <v>0</v>
      </c>
      <c r="Q45" s="345">
        <v>720834.19</v>
      </c>
      <c r="R45" s="346" t="s">
        <v>638</v>
      </c>
      <c r="S45" s="367"/>
      <c r="T45" s="278"/>
    </row>
    <row r="46" spans="1:20" ht="51">
      <c r="A46" s="68" t="s">
        <v>541</v>
      </c>
      <c r="B46" s="68"/>
      <c r="C46" s="69" t="s">
        <v>590</v>
      </c>
      <c r="D46" s="108">
        <v>44965</v>
      </c>
      <c r="E46" s="108" t="s">
        <v>5753</v>
      </c>
      <c r="F46" s="192" t="s">
        <v>22</v>
      </c>
      <c r="G46" s="192">
        <v>22955</v>
      </c>
      <c r="H46" s="68"/>
      <c r="I46" s="343" t="s">
        <v>5518</v>
      </c>
      <c r="J46" s="68"/>
      <c r="K46" s="68"/>
      <c r="L46" s="68"/>
      <c r="M46" s="68"/>
      <c r="N46" s="344">
        <v>0</v>
      </c>
      <c r="O46" s="344">
        <v>0</v>
      </c>
      <c r="P46" s="345">
        <v>0.01</v>
      </c>
      <c r="Q46" s="345">
        <v>0</v>
      </c>
      <c r="R46" s="346" t="s">
        <v>638</v>
      </c>
      <c r="S46" s="367"/>
      <c r="T46" s="278"/>
    </row>
    <row r="47" spans="1:20" ht="51">
      <c r="A47" s="68" t="s">
        <v>541</v>
      </c>
      <c r="B47" s="68"/>
      <c r="C47" s="69" t="s">
        <v>590</v>
      </c>
      <c r="D47" s="108">
        <v>44966</v>
      </c>
      <c r="E47" s="108" t="s">
        <v>5754</v>
      </c>
      <c r="F47" s="192" t="s">
        <v>22</v>
      </c>
      <c r="G47" s="192">
        <v>22959</v>
      </c>
      <c r="H47" s="68"/>
      <c r="I47" s="343" t="s">
        <v>5519</v>
      </c>
      <c r="J47" s="68"/>
      <c r="K47" s="68"/>
      <c r="L47" s="68"/>
      <c r="M47" s="68"/>
      <c r="N47" s="344">
        <v>0</v>
      </c>
      <c r="O47" s="344">
        <v>0</v>
      </c>
      <c r="P47" s="345">
        <v>0.02</v>
      </c>
      <c r="Q47" s="345">
        <v>0</v>
      </c>
      <c r="R47" s="346" t="s">
        <v>638</v>
      </c>
      <c r="S47" s="367"/>
      <c r="T47" s="278"/>
    </row>
    <row r="48" spans="1:20" ht="51">
      <c r="A48" s="68" t="s">
        <v>541</v>
      </c>
      <c r="B48" s="68"/>
      <c r="C48" s="69" t="s">
        <v>590</v>
      </c>
      <c r="D48" s="108">
        <v>44967</v>
      </c>
      <c r="E48" s="108" t="s">
        <v>5755</v>
      </c>
      <c r="F48" s="192" t="s">
        <v>22</v>
      </c>
      <c r="G48" s="192">
        <v>22963</v>
      </c>
      <c r="H48" s="68"/>
      <c r="I48" s="343" t="s">
        <v>5520</v>
      </c>
      <c r="J48" s="68"/>
      <c r="K48" s="68"/>
      <c r="L48" s="68"/>
      <c r="M48" s="68"/>
      <c r="N48" s="344">
        <v>0</v>
      </c>
      <c r="O48" s="344">
        <v>0</v>
      </c>
      <c r="P48" s="345">
        <v>0</v>
      </c>
      <c r="Q48" s="345">
        <v>0.01</v>
      </c>
      <c r="R48" s="346" t="s">
        <v>638</v>
      </c>
      <c r="S48" s="367"/>
      <c r="T48" s="278"/>
    </row>
    <row r="49" spans="1:20" ht="51">
      <c r="A49" s="68" t="s">
        <v>541</v>
      </c>
      <c r="B49" s="68"/>
      <c r="C49" s="69" t="s">
        <v>590</v>
      </c>
      <c r="D49" s="108">
        <v>44970</v>
      </c>
      <c r="E49" s="108" t="s">
        <v>5756</v>
      </c>
      <c r="F49" s="192" t="s">
        <v>22</v>
      </c>
      <c r="G49" s="192">
        <v>22967</v>
      </c>
      <c r="H49" s="68"/>
      <c r="I49" s="343" t="s">
        <v>5521</v>
      </c>
      <c r="J49" s="68"/>
      <c r="K49" s="68"/>
      <c r="L49" s="68"/>
      <c r="M49" s="68"/>
      <c r="N49" s="344">
        <v>0</v>
      </c>
      <c r="O49" s="344">
        <v>0</v>
      </c>
      <c r="P49" s="345">
        <v>0.01</v>
      </c>
      <c r="Q49" s="345">
        <v>0</v>
      </c>
      <c r="R49" s="346" t="s">
        <v>638</v>
      </c>
      <c r="S49" s="367"/>
      <c r="T49" s="278"/>
    </row>
    <row r="50" spans="1:20" ht="51">
      <c r="A50" s="68" t="s">
        <v>541</v>
      </c>
      <c r="B50" s="68"/>
      <c r="C50" s="69" t="s">
        <v>590</v>
      </c>
      <c r="D50" s="108">
        <v>44971</v>
      </c>
      <c r="E50" s="108" t="s">
        <v>5757</v>
      </c>
      <c r="F50" s="192" t="s">
        <v>22</v>
      </c>
      <c r="G50" s="192">
        <v>22972</v>
      </c>
      <c r="H50" s="68"/>
      <c r="I50" s="343" t="s">
        <v>5522</v>
      </c>
      <c r="J50" s="68"/>
      <c r="K50" s="68"/>
      <c r="L50" s="68"/>
      <c r="M50" s="68"/>
      <c r="N50" s="344">
        <v>0</v>
      </c>
      <c r="O50" s="344">
        <v>0</v>
      </c>
      <c r="P50" s="345">
        <v>0</v>
      </c>
      <c r="Q50" s="345">
        <v>0.01</v>
      </c>
      <c r="R50" s="346" t="s">
        <v>638</v>
      </c>
      <c r="S50" s="367"/>
      <c r="T50" s="278"/>
    </row>
    <row r="51" spans="1:20" ht="51">
      <c r="A51" s="68" t="s">
        <v>542</v>
      </c>
      <c r="B51" s="68"/>
      <c r="C51" s="69" t="s">
        <v>691</v>
      </c>
      <c r="D51" s="108">
        <v>44972</v>
      </c>
      <c r="E51" s="108" t="s">
        <v>5758</v>
      </c>
      <c r="F51" s="192" t="s">
        <v>19</v>
      </c>
      <c r="G51" s="192">
        <v>16984</v>
      </c>
      <c r="H51" s="68"/>
      <c r="I51" s="343" t="s">
        <v>2920</v>
      </c>
      <c r="J51" s="68"/>
      <c r="K51" s="68"/>
      <c r="L51" s="68"/>
      <c r="M51" s="68"/>
      <c r="N51" s="344">
        <v>1147364.2</v>
      </c>
      <c r="O51" s="344">
        <v>0</v>
      </c>
      <c r="P51" s="345">
        <v>7870918.4100000001</v>
      </c>
      <c r="Q51" s="345">
        <v>0</v>
      </c>
      <c r="R51" s="346" t="s">
        <v>638</v>
      </c>
      <c r="S51" s="367"/>
      <c r="T51" s="278"/>
    </row>
    <row r="52" spans="1:20" ht="51">
      <c r="A52" s="68" t="s">
        <v>542</v>
      </c>
      <c r="B52" s="68"/>
      <c r="C52" s="69" t="s">
        <v>691</v>
      </c>
      <c r="D52" s="108">
        <v>44972</v>
      </c>
      <c r="E52" s="108" t="s">
        <v>5759</v>
      </c>
      <c r="F52" s="192" t="s">
        <v>19</v>
      </c>
      <c r="G52" s="192">
        <v>16981</v>
      </c>
      <c r="H52" s="68"/>
      <c r="I52" s="343" t="s">
        <v>2921</v>
      </c>
      <c r="J52" s="68"/>
      <c r="K52" s="68"/>
      <c r="L52" s="68"/>
      <c r="M52" s="68"/>
      <c r="N52" s="344">
        <v>894585.71</v>
      </c>
      <c r="O52" s="344">
        <v>0</v>
      </c>
      <c r="P52" s="345">
        <v>6136857.9699999997</v>
      </c>
      <c r="Q52" s="345">
        <v>0</v>
      </c>
      <c r="R52" s="346" t="s">
        <v>638</v>
      </c>
      <c r="S52" s="367"/>
      <c r="T52" s="278"/>
    </row>
    <row r="53" spans="1:20" ht="51">
      <c r="A53" s="68" t="s">
        <v>542</v>
      </c>
      <c r="B53" s="68"/>
      <c r="C53" s="69" t="s">
        <v>691</v>
      </c>
      <c r="D53" s="108">
        <v>44972</v>
      </c>
      <c r="E53" s="108" t="s">
        <v>5760</v>
      </c>
      <c r="F53" s="192" t="s">
        <v>19</v>
      </c>
      <c r="G53" s="192">
        <v>16982</v>
      </c>
      <c r="H53" s="68"/>
      <c r="I53" s="343" t="s">
        <v>2922</v>
      </c>
      <c r="J53" s="68"/>
      <c r="K53" s="68"/>
      <c r="L53" s="68"/>
      <c r="M53" s="68"/>
      <c r="N53" s="344">
        <v>74642.22</v>
      </c>
      <c r="O53" s="344">
        <v>0</v>
      </c>
      <c r="P53" s="345">
        <v>512045.63</v>
      </c>
      <c r="Q53" s="345">
        <v>0</v>
      </c>
      <c r="R53" s="346" t="s">
        <v>638</v>
      </c>
      <c r="S53" s="367"/>
      <c r="T53" s="278"/>
    </row>
    <row r="54" spans="1:20" ht="51">
      <c r="A54" s="68" t="s">
        <v>542</v>
      </c>
      <c r="B54" s="68"/>
      <c r="C54" s="69" t="s">
        <v>691</v>
      </c>
      <c r="D54" s="108">
        <v>44972</v>
      </c>
      <c r="E54" s="108" t="s">
        <v>5761</v>
      </c>
      <c r="F54" s="192" t="s">
        <v>19</v>
      </c>
      <c r="G54" s="192">
        <v>16983</v>
      </c>
      <c r="H54" s="68"/>
      <c r="I54" s="343" t="s">
        <v>2923</v>
      </c>
      <c r="J54" s="68"/>
      <c r="K54" s="68"/>
      <c r="L54" s="68"/>
      <c r="M54" s="68"/>
      <c r="N54" s="344">
        <v>432109.99</v>
      </c>
      <c r="O54" s="344">
        <v>0</v>
      </c>
      <c r="P54" s="345">
        <v>2964274.53</v>
      </c>
      <c r="Q54" s="345">
        <v>0</v>
      </c>
      <c r="R54" s="346" t="s">
        <v>638</v>
      </c>
      <c r="S54" s="367"/>
      <c r="T54" s="278"/>
    </row>
    <row r="55" spans="1:20" ht="51">
      <c r="A55" s="68" t="s">
        <v>542</v>
      </c>
      <c r="B55" s="68"/>
      <c r="C55" s="69" t="s">
        <v>691</v>
      </c>
      <c r="D55" s="108">
        <v>44972</v>
      </c>
      <c r="E55" s="108" t="s">
        <v>5762</v>
      </c>
      <c r="F55" s="192" t="s">
        <v>19</v>
      </c>
      <c r="G55" s="192">
        <v>17098</v>
      </c>
      <c r="H55" s="68"/>
      <c r="I55" s="343" t="s">
        <v>2924</v>
      </c>
      <c r="J55" s="68"/>
      <c r="K55" s="68"/>
      <c r="L55" s="68"/>
      <c r="M55" s="68"/>
      <c r="N55" s="344">
        <v>80632.479999999996</v>
      </c>
      <c r="O55" s="344">
        <v>0</v>
      </c>
      <c r="P55" s="345">
        <v>553138.81000000006</v>
      </c>
      <c r="Q55" s="345">
        <v>0</v>
      </c>
      <c r="R55" s="346" t="s">
        <v>638</v>
      </c>
      <c r="S55" s="367"/>
      <c r="T55" s="278"/>
    </row>
    <row r="56" spans="1:20" ht="51">
      <c r="A56" s="68" t="s">
        <v>541</v>
      </c>
      <c r="B56" s="68"/>
      <c r="C56" s="69" t="s">
        <v>590</v>
      </c>
      <c r="D56" s="108">
        <v>44972</v>
      </c>
      <c r="E56" s="108" t="s">
        <v>5763</v>
      </c>
      <c r="F56" s="192" t="s">
        <v>22</v>
      </c>
      <c r="G56" s="192">
        <v>22976</v>
      </c>
      <c r="H56" s="68"/>
      <c r="I56" s="343" t="s">
        <v>5523</v>
      </c>
      <c r="J56" s="68"/>
      <c r="K56" s="68"/>
      <c r="L56" s="68"/>
      <c r="M56" s="68"/>
      <c r="N56" s="344">
        <v>0</v>
      </c>
      <c r="O56" s="344">
        <v>0</v>
      </c>
      <c r="P56" s="345">
        <v>0.01</v>
      </c>
      <c r="Q56" s="345">
        <v>0</v>
      </c>
      <c r="R56" s="346" t="s">
        <v>638</v>
      </c>
      <c r="S56" s="367"/>
      <c r="T56" s="278"/>
    </row>
    <row r="57" spans="1:20" ht="51">
      <c r="A57" s="68" t="s">
        <v>541</v>
      </c>
      <c r="B57" s="68"/>
      <c r="C57" s="69" t="s">
        <v>590</v>
      </c>
      <c r="D57" s="108">
        <v>44973</v>
      </c>
      <c r="E57" s="108" t="s">
        <v>5764</v>
      </c>
      <c r="F57" s="192" t="s">
        <v>22</v>
      </c>
      <c r="G57" s="192">
        <v>22980</v>
      </c>
      <c r="H57" s="68"/>
      <c r="I57" s="343" t="s">
        <v>5524</v>
      </c>
      <c r="J57" s="68"/>
      <c r="K57" s="68"/>
      <c r="L57" s="68"/>
      <c r="M57" s="68"/>
      <c r="N57" s="344">
        <v>0</v>
      </c>
      <c r="O57" s="344">
        <v>0</v>
      </c>
      <c r="P57" s="345">
        <v>0</v>
      </c>
      <c r="Q57" s="345">
        <v>0.01</v>
      </c>
      <c r="R57" s="346" t="s">
        <v>638</v>
      </c>
      <c r="S57" s="367"/>
      <c r="T57" s="278"/>
    </row>
    <row r="58" spans="1:20" ht="51">
      <c r="A58" s="68" t="s">
        <v>541</v>
      </c>
      <c r="B58" s="68"/>
      <c r="C58" s="69" t="s">
        <v>590</v>
      </c>
      <c r="D58" s="108">
        <v>44974</v>
      </c>
      <c r="E58" s="108" t="s">
        <v>5765</v>
      </c>
      <c r="F58" s="192" t="s">
        <v>22</v>
      </c>
      <c r="G58" s="192">
        <v>22984</v>
      </c>
      <c r="H58" s="68"/>
      <c r="I58" s="343" t="s">
        <v>5525</v>
      </c>
      <c r="J58" s="68"/>
      <c r="K58" s="68"/>
      <c r="L58" s="68"/>
      <c r="M58" s="68"/>
      <c r="N58" s="344">
        <v>0</v>
      </c>
      <c r="O58" s="344">
        <v>0</v>
      </c>
      <c r="P58" s="345">
        <v>0</v>
      </c>
      <c r="Q58" s="345">
        <v>0.01</v>
      </c>
      <c r="R58" s="346" t="s">
        <v>638</v>
      </c>
      <c r="S58" s="367"/>
      <c r="T58" s="278"/>
    </row>
    <row r="59" spans="1:20" ht="76.5">
      <c r="A59" s="68" t="s">
        <v>542</v>
      </c>
      <c r="B59" s="68"/>
      <c r="C59" s="69" t="s">
        <v>691</v>
      </c>
      <c r="D59" s="108">
        <v>44979</v>
      </c>
      <c r="E59" s="108" t="s">
        <v>5766</v>
      </c>
      <c r="F59" s="192" t="s">
        <v>19</v>
      </c>
      <c r="G59" s="192">
        <v>17046</v>
      </c>
      <c r="H59" s="68"/>
      <c r="I59" s="343" t="s">
        <v>2925</v>
      </c>
      <c r="J59" s="68"/>
      <c r="K59" s="68"/>
      <c r="L59" s="68"/>
      <c r="M59" s="68"/>
      <c r="N59" s="344">
        <v>12889.31</v>
      </c>
      <c r="O59" s="344">
        <v>0</v>
      </c>
      <c r="P59" s="345">
        <v>88420.67</v>
      </c>
      <c r="Q59" s="345">
        <v>0</v>
      </c>
      <c r="R59" s="346" t="s">
        <v>638</v>
      </c>
      <c r="S59" s="367"/>
      <c r="T59" s="278"/>
    </row>
    <row r="60" spans="1:20" ht="76.5">
      <c r="A60" s="68" t="s">
        <v>542</v>
      </c>
      <c r="B60" s="68"/>
      <c r="C60" s="69" t="s">
        <v>691</v>
      </c>
      <c r="D60" s="108">
        <v>44979</v>
      </c>
      <c r="E60" s="108" t="s">
        <v>5767</v>
      </c>
      <c r="F60" s="192" t="s">
        <v>12</v>
      </c>
      <c r="G60" s="192">
        <v>1054823</v>
      </c>
      <c r="H60" s="68"/>
      <c r="I60" s="343" t="s">
        <v>2926</v>
      </c>
      <c r="J60" s="68"/>
      <c r="K60" s="68"/>
      <c r="L60" s="68"/>
      <c r="M60" s="68"/>
      <c r="N60" s="344">
        <v>18.63</v>
      </c>
      <c r="O60" s="344">
        <v>0</v>
      </c>
      <c r="P60" s="345">
        <v>127.8</v>
      </c>
      <c r="Q60" s="345">
        <v>0</v>
      </c>
      <c r="R60" s="346" t="s">
        <v>638</v>
      </c>
      <c r="S60" s="367"/>
      <c r="T60" s="278"/>
    </row>
    <row r="61" spans="1:20" ht="51">
      <c r="A61" s="68" t="s">
        <v>541</v>
      </c>
      <c r="B61" s="68"/>
      <c r="C61" s="69" t="s">
        <v>590</v>
      </c>
      <c r="D61" s="108">
        <v>44979</v>
      </c>
      <c r="E61" s="108" t="s">
        <v>5768</v>
      </c>
      <c r="F61" s="192" t="s">
        <v>22</v>
      </c>
      <c r="G61" s="192">
        <v>22988</v>
      </c>
      <c r="H61" s="68"/>
      <c r="I61" s="343" t="s">
        <v>5526</v>
      </c>
      <c r="J61" s="68"/>
      <c r="K61" s="68"/>
      <c r="L61" s="68"/>
      <c r="M61" s="68"/>
      <c r="N61" s="344">
        <v>0</v>
      </c>
      <c r="O61" s="344">
        <v>0</v>
      </c>
      <c r="P61" s="345">
        <v>0.01</v>
      </c>
      <c r="Q61" s="345">
        <v>0</v>
      </c>
      <c r="R61" s="346" t="s">
        <v>638</v>
      </c>
      <c r="S61" s="367"/>
      <c r="T61" s="278"/>
    </row>
    <row r="62" spans="1:20" ht="51">
      <c r="A62" s="68" t="s">
        <v>541</v>
      </c>
      <c r="B62" s="68"/>
      <c r="C62" s="69" t="s">
        <v>590</v>
      </c>
      <c r="D62" s="108">
        <v>44980</v>
      </c>
      <c r="E62" s="108" t="s">
        <v>5769</v>
      </c>
      <c r="F62" s="192" t="s">
        <v>22</v>
      </c>
      <c r="G62" s="192">
        <v>22992</v>
      </c>
      <c r="H62" s="68"/>
      <c r="I62" s="343" t="s">
        <v>5527</v>
      </c>
      <c r="J62" s="68"/>
      <c r="K62" s="68"/>
      <c r="L62" s="68"/>
      <c r="M62" s="68"/>
      <c r="N62" s="344">
        <v>0</v>
      </c>
      <c r="O62" s="344">
        <v>0</v>
      </c>
      <c r="P62" s="345">
        <v>0</v>
      </c>
      <c r="Q62" s="345">
        <v>0.02</v>
      </c>
      <c r="R62" s="346" t="s">
        <v>638</v>
      </c>
      <c r="S62" s="367"/>
      <c r="T62" s="278"/>
    </row>
    <row r="63" spans="1:20" ht="76.5">
      <c r="A63" s="68">
        <v>206</v>
      </c>
      <c r="B63" s="68"/>
      <c r="C63" s="69" t="s">
        <v>87</v>
      </c>
      <c r="D63" s="108">
        <v>44981</v>
      </c>
      <c r="E63" s="108" t="s">
        <v>5770</v>
      </c>
      <c r="F63" s="192" t="s">
        <v>10</v>
      </c>
      <c r="G63" s="192">
        <v>2181862</v>
      </c>
      <c r="H63" s="68"/>
      <c r="I63" s="343" t="s">
        <v>2927</v>
      </c>
      <c r="J63" s="68"/>
      <c r="K63" s="68"/>
      <c r="L63" s="68"/>
      <c r="M63" s="68"/>
      <c r="N63" s="344">
        <v>7.29</v>
      </c>
      <c r="O63" s="344">
        <v>0</v>
      </c>
      <c r="P63" s="345">
        <v>50.01</v>
      </c>
      <c r="Q63" s="345">
        <v>0</v>
      </c>
      <c r="R63" s="346" t="s">
        <v>638</v>
      </c>
      <c r="S63" s="367"/>
      <c r="T63" s="278"/>
    </row>
    <row r="64" spans="1:20" ht="76.5">
      <c r="A64" s="68" t="s">
        <v>542</v>
      </c>
      <c r="B64" s="68"/>
      <c r="C64" s="69" t="s">
        <v>691</v>
      </c>
      <c r="D64" s="108">
        <v>44984</v>
      </c>
      <c r="E64" s="108" t="s">
        <v>5771</v>
      </c>
      <c r="F64" s="192" t="s">
        <v>12</v>
      </c>
      <c r="G64" s="192">
        <v>1055208</v>
      </c>
      <c r="H64" s="68"/>
      <c r="I64" s="343" t="s">
        <v>2928</v>
      </c>
      <c r="J64" s="68"/>
      <c r="K64" s="68"/>
      <c r="L64" s="68"/>
      <c r="M64" s="68"/>
      <c r="N64" s="344">
        <v>2500</v>
      </c>
      <c r="O64" s="344">
        <v>0</v>
      </c>
      <c r="P64" s="345">
        <v>17150</v>
      </c>
      <c r="Q64" s="345">
        <v>0</v>
      </c>
      <c r="R64" s="346" t="s">
        <v>638</v>
      </c>
      <c r="S64" s="367"/>
      <c r="T64" s="278"/>
    </row>
    <row r="65" spans="1:20" ht="76.5">
      <c r="A65" s="68" t="s">
        <v>542</v>
      </c>
      <c r="B65" s="68"/>
      <c r="C65" s="69" t="s">
        <v>691</v>
      </c>
      <c r="D65" s="108">
        <v>44984</v>
      </c>
      <c r="E65" s="108" t="s">
        <v>5772</v>
      </c>
      <c r="F65" s="192" t="s">
        <v>19</v>
      </c>
      <c r="G65" s="192">
        <v>17103</v>
      </c>
      <c r="H65" s="68"/>
      <c r="I65" s="343" t="s">
        <v>2929</v>
      </c>
      <c r="J65" s="68"/>
      <c r="K65" s="68"/>
      <c r="L65" s="68"/>
      <c r="M65" s="68"/>
      <c r="N65" s="344">
        <v>196199.64</v>
      </c>
      <c r="O65" s="344">
        <v>0</v>
      </c>
      <c r="P65" s="345">
        <v>1345929.53</v>
      </c>
      <c r="Q65" s="345">
        <v>0</v>
      </c>
      <c r="R65" s="346" t="s">
        <v>638</v>
      </c>
      <c r="S65" s="367"/>
      <c r="T65" s="278"/>
    </row>
    <row r="66" spans="1:20" ht="51">
      <c r="A66" s="68" t="s">
        <v>541</v>
      </c>
      <c r="B66" s="68"/>
      <c r="C66" s="69" t="s">
        <v>590</v>
      </c>
      <c r="D66" s="108">
        <v>44984</v>
      </c>
      <c r="E66" s="108" t="s">
        <v>5773</v>
      </c>
      <c r="F66" s="192" t="s">
        <v>22</v>
      </c>
      <c r="G66" s="192">
        <v>23001</v>
      </c>
      <c r="H66" s="68"/>
      <c r="I66" s="343" t="s">
        <v>5528</v>
      </c>
      <c r="J66" s="68"/>
      <c r="K66" s="68"/>
      <c r="L66" s="68"/>
      <c r="M66" s="68"/>
      <c r="N66" s="344">
        <v>0</v>
      </c>
      <c r="O66" s="344">
        <v>0</v>
      </c>
      <c r="P66" s="345">
        <v>0.01</v>
      </c>
      <c r="Q66" s="345">
        <v>0</v>
      </c>
      <c r="R66" s="346" t="s">
        <v>638</v>
      </c>
      <c r="S66" s="367"/>
      <c r="T66" s="278"/>
    </row>
    <row r="67" spans="1:20" ht="51">
      <c r="A67" s="68" t="s">
        <v>541</v>
      </c>
      <c r="B67" s="68"/>
      <c r="C67" s="69" t="s">
        <v>590</v>
      </c>
      <c r="D67" s="108">
        <v>44986</v>
      </c>
      <c r="E67" s="108" t="s">
        <v>5774</v>
      </c>
      <c r="F67" s="192" t="s">
        <v>22</v>
      </c>
      <c r="G67" s="192">
        <v>23010</v>
      </c>
      <c r="H67" s="68"/>
      <c r="I67" s="343" t="s">
        <v>5529</v>
      </c>
      <c r="J67" s="68"/>
      <c r="K67" s="68"/>
      <c r="L67" s="68"/>
      <c r="M67" s="68"/>
      <c r="N67" s="344">
        <v>0</v>
      </c>
      <c r="O67" s="344">
        <v>0</v>
      </c>
      <c r="P67" s="345">
        <v>0.01</v>
      </c>
      <c r="Q67" s="345">
        <v>0</v>
      </c>
      <c r="R67" s="346" t="s">
        <v>638</v>
      </c>
      <c r="S67" s="367"/>
      <c r="T67" s="278"/>
    </row>
    <row r="68" spans="1:20" ht="76.5">
      <c r="A68" s="68">
        <v>10</v>
      </c>
      <c r="B68" s="68"/>
      <c r="C68" s="69" t="s">
        <v>38</v>
      </c>
      <c r="D68" s="108">
        <v>44987</v>
      </c>
      <c r="E68" s="108" t="s">
        <v>5775</v>
      </c>
      <c r="F68" s="192" t="s">
        <v>6</v>
      </c>
      <c r="G68" s="192">
        <v>2188300</v>
      </c>
      <c r="H68" s="68"/>
      <c r="I68" s="343" t="s">
        <v>5530</v>
      </c>
      <c r="J68" s="68"/>
      <c r="K68" s="68"/>
      <c r="L68" s="68"/>
      <c r="M68" s="68"/>
      <c r="N68" s="344">
        <v>0</v>
      </c>
      <c r="O68" s="344">
        <v>936.94</v>
      </c>
      <c r="P68" s="345">
        <v>0</v>
      </c>
      <c r="Q68" s="345">
        <v>6427.41</v>
      </c>
      <c r="R68" s="346" t="s">
        <v>638</v>
      </c>
      <c r="S68" s="367"/>
      <c r="T68" s="278"/>
    </row>
    <row r="69" spans="1:20" ht="63.75">
      <c r="A69" s="68">
        <v>10</v>
      </c>
      <c r="B69" s="68"/>
      <c r="C69" s="69" t="s">
        <v>38</v>
      </c>
      <c r="D69" s="108">
        <v>44987</v>
      </c>
      <c r="E69" s="108" t="s">
        <v>5776</v>
      </c>
      <c r="F69" s="192" t="s">
        <v>6</v>
      </c>
      <c r="G69" s="192">
        <v>2188664</v>
      </c>
      <c r="H69" s="68"/>
      <c r="I69" s="343" t="s">
        <v>5531</v>
      </c>
      <c r="J69" s="68"/>
      <c r="K69" s="68"/>
      <c r="L69" s="68"/>
      <c r="M69" s="68"/>
      <c r="N69" s="344">
        <v>0</v>
      </c>
      <c r="O69" s="344">
        <v>1347.95</v>
      </c>
      <c r="P69" s="345">
        <v>0</v>
      </c>
      <c r="Q69" s="345">
        <v>9246.94</v>
      </c>
      <c r="R69" s="346" t="s">
        <v>638</v>
      </c>
      <c r="S69" s="367"/>
      <c r="T69" s="278"/>
    </row>
    <row r="70" spans="1:20" ht="63.75">
      <c r="A70" s="68">
        <v>10</v>
      </c>
      <c r="B70" s="68"/>
      <c r="C70" s="69" t="s">
        <v>38</v>
      </c>
      <c r="D70" s="108">
        <v>44988</v>
      </c>
      <c r="E70" s="108" t="s">
        <v>5777</v>
      </c>
      <c r="F70" s="192" t="s">
        <v>3</v>
      </c>
      <c r="G70" s="192">
        <v>2096567</v>
      </c>
      <c r="H70" s="68"/>
      <c r="I70" s="343" t="s">
        <v>5532</v>
      </c>
      <c r="J70" s="68"/>
      <c r="K70" s="68"/>
      <c r="L70" s="68"/>
      <c r="M70" s="68"/>
      <c r="N70" s="344">
        <v>0</v>
      </c>
      <c r="O70" s="344">
        <v>1765</v>
      </c>
      <c r="P70" s="345">
        <v>0</v>
      </c>
      <c r="Q70" s="345">
        <v>12107.9</v>
      </c>
      <c r="R70" s="346" t="s">
        <v>638</v>
      </c>
      <c r="S70" s="367"/>
      <c r="T70" s="278"/>
    </row>
    <row r="71" spans="1:20" ht="89.25">
      <c r="A71" s="68">
        <v>10</v>
      </c>
      <c r="B71" s="68"/>
      <c r="C71" s="69" t="s">
        <v>38</v>
      </c>
      <c r="D71" s="108">
        <v>44988</v>
      </c>
      <c r="E71" s="108" t="s">
        <v>5778</v>
      </c>
      <c r="F71" s="192" t="s">
        <v>6</v>
      </c>
      <c r="G71" s="192">
        <v>2190119</v>
      </c>
      <c r="H71" s="68"/>
      <c r="I71" s="343" t="s">
        <v>5533</v>
      </c>
      <c r="J71" s="68"/>
      <c r="K71" s="68"/>
      <c r="L71" s="68"/>
      <c r="M71" s="68"/>
      <c r="N71" s="344">
        <v>0</v>
      </c>
      <c r="O71" s="344">
        <v>960</v>
      </c>
      <c r="P71" s="345">
        <v>0</v>
      </c>
      <c r="Q71" s="345">
        <v>6585.6</v>
      </c>
      <c r="R71" s="346" t="s">
        <v>638</v>
      </c>
      <c r="S71" s="367"/>
      <c r="T71" s="278"/>
    </row>
    <row r="72" spans="1:20" ht="63.75">
      <c r="A72" s="68">
        <v>10</v>
      </c>
      <c r="B72" s="68"/>
      <c r="C72" s="69" t="s">
        <v>38</v>
      </c>
      <c r="D72" s="108">
        <v>44988</v>
      </c>
      <c r="E72" s="108" t="s">
        <v>5779</v>
      </c>
      <c r="F72" s="192" t="s">
        <v>6</v>
      </c>
      <c r="G72" s="192">
        <v>2190121</v>
      </c>
      <c r="H72" s="68"/>
      <c r="I72" s="343" t="s">
        <v>5534</v>
      </c>
      <c r="J72" s="68"/>
      <c r="K72" s="68"/>
      <c r="L72" s="68"/>
      <c r="M72" s="68"/>
      <c r="N72" s="344">
        <v>0</v>
      </c>
      <c r="O72" s="344">
        <v>950</v>
      </c>
      <c r="P72" s="345">
        <v>0</v>
      </c>
      <c r="Q72" s="345">
        <v>6517</v>
      </c>
      <c r="R72" s="346" t="s">
        <v>638</v>
      </c>
      <c r="S72" s="367"/>
      <c r="T72" s="278"/>
    </row>
    <row r="73" spans="1:20" ht="63.75">
      <c r="A73" s="68">
        <v>10</v>
      </c>
      <c r="B73" s="68"/>
      <c r="C73" s="69" t="s">
        <v>38</v>
      </c>
      <c r="D73" s="108">
        <v>44988</v>
      </c>
      <c r="E73" s="108" t="s">
        <v>5780</v>
      </c>
      <c r="F73" s="192" t="s">
        <v>6</v>
      </c>
      <c r="G73" s="192">
        <v>2190331</v>
      </c>
      <c r="H73" s="68"/>
      <c r="I73" s="343" t="s">
        <v>5535</v>
      </c>
      <c r="J73" s="68"/>
      <c r="K73" s="68"/>
      <c r="L73" s="68"/>
      <c r="M73" s="68"/>
      <c r="N73" s="344">
        <v>0</v>
      </c>
      <c r="O73" s="344">
        <v>53976.08</v>
      </c>
      <c r="P73" s="345">
        <v>0</v>
      </c>
      <c r="Q73" s="345">
        <v>370275.91</v>
      </c>
      <c r="R73" s="346" t="s">
        <v>638</v>
      </c>
      <c r="S73" s="367"/>
      <c r="T73" s="278"/>
    </row>
    <row r="74" spans="1:20" ht="51">
      <c r="A74" s="68" t="s">
        <v>541</v>
      </c>
      <c r="B74" s="68"/>
      <c r="C74" s="69" t="s">
        <v>590</v>
      </c>
      <c r="D74" s="108">
        <v>44988</v>
      </c>
      <c r="E74" s="108" t="s">
        <v>5781</v>
      </c>
      <c r="F74" s="192" t="s">
        <v>22</v>
      </c>
      <c r="G74" s="192">
        <v>23018</v>
      </c>
      <c r="H74" s="68"/>
      <c r="I74" s="343" t="s">
        <v>5536</v>
      </c>
      <c r="J74" s="68"/>
      <c r="K74" s="68"/>
      <c r="L74" s="68"/>
      <c r="M74" s="68"/>
      <c r="N74" s="344">
        <v>0</v>
      </c>
      <c r="O74" s="344">
        <v>0</v>
      </c>
      <c r="P74" s="345">
        <v>0.01</v>
      </c>
      <c r="Q74" s="345">
        <v>0</v>
      </c>
      <c r="R74" s="346" t="s">
        <v>638</v>
      </c>
      <c r="S74" s="367"/>
      <c r="T74" s="278"/>
    </row>
    <row r="75" spans="1:20" ht="63.75">
      <c r="A75" s="68">
        <v>10</v>
      </c>
      <c r="B75" s="68"/>
      <c r="C75" s="69" t="s">
        <v>38</v>
      </c>
      <c r="D75" s="108">
        <v>44991</v>
      </c>
      <c r="E75" s="108" t="s">
        <v>5782</v>
      </c>
      <c r="F75" s="192" t="s">
        <v>6</v>
      </c>
      <c r="G75" s="192">
        <v>2191992</v>
      </c>
      <c r="H75" s="68"/>
      <c r="I75" s="343" t="s">
        <v>5537</v>
      </c>
      <c r="J75" s="68"/>
      <c r="K75" s="68"/>
      <c r="L75" s="68"/>
      <c r="M75" s="68"/>
      <c r="N75" s="344">
        <v>0</v>
      </c>
      <c r="O75" s="344">
        <v>1127.26</v>
      </c>
      <c r="P75" s="345">
        <v>0</v>
      </c>
      <c r="Q75" s="345">
        <v>7733</v>
      </c>
      <c r="R75" s="346" t="s">
        <v>638</v>
      </c>
      <c r="S75" s="367"/>
      <c r="T75" s="278"/>
    </row>
    <row r="76" spans="1:20" ht="63.75">
      <c r="A76" s="68">
        <v>10</v>
      </c>
      <c r="B76" s="68"/>
      <c r="C76" s="69" t="s">
        <v>38</v>
      </c>
      <c r="D76" s="108">
        <v>44991</v>
      </c>
      <c r="E76" s="108" t="s">
        <v>5783</v>
      </c>
      <c r="F76" s="192" t="s">
        <v>6</v>
      </c>
      <c r="G76" s="192">
        <v>2191994</v>
      </c>
      <c r="H76" s="68"/>
      <c r="I76" s="343" t="s">
        <v>5538</v>
      </c>
      <c r="J76" s="68"/>
      <c r="K76" s="68"/>
      <c r="L76" s="68"/>
      <c r="M76" s="68"/>
      <c r="N76" s="344">
        <v>0</v>
      </c>
      <c r="O76" s="344">
        <v>32202</v>
      </c>
      <c r="P76" s="345">
        <v>0</v>
      </c>
      <c r="Q76" s="345">
        <v>220905.72</v>
      </c>
      <c r="R76" s="346" t="s">
        <v>638</v>
      </c>
      <c r="S76" s="367"/>
      <c r="T76" s="278"/>
    </row>
    <row r="77" spans="1:20" ht="51">
      <c r="A77" s="68" t="s">
        <v>541</v>
      </c>
      <c r="B77" s="68"/>
      <c r="C77" s="69" t="s">
        <v>590</v>
      </c>
      <c r="D77" s="108">
        <v>44991</v>
      </c>
      <c r="E77" s="108" t="s">
        <v>5784</v>
      </c>
      <c r="F77" s="192" t="s">
        <v>22</v>
      </c>
      <c r="G77" s="192">
        <v>23026</v>
      </c>
      <c r="H77" s="68"/>
      <c r="I77" s="343" t="s">
        <v>5539</v>
      </c>
      <c r="J77" s="68"/>
      <c r="K77" s="68"/>
      <c r="L77" s="68"/>
      <c r="M77" s="68"/>
      <c r="N77" s="344">
        <v>0</v>
      </c>
      <c r="O77" s="344">
        <v>0</v>
      </c>
      <c r="P77" s="345">
        <v>0</v>
      </c>
      <c r="Q77" s="345">
        <v>0.02</v>
      </c>
      <c r="R77" s="346" t="s">
        <v>638</v>
      </c>
      <c r="S77" s="367"/>
      <c r="T77" s="278"/>
    </row>
    <row r="78" spans="1:20" ht="76.5">
      <c r="A78" s="68">
        <v>10</v>
      </c>
      <c r="B78" s="68"/>
      <c r="C78" s="69" t="s">
        <v>38</v>
      </c>
      <c r="D78" s="108">
        <v>44992</v>
      </c>
      <c r="E78" s="108" t="s">
        <v>5785</v>
      </c>
      <c r="F78" s="192" t="s">
        <v>6</v>
      </c>
      <c r="G78" s="192">
        <v>2193741</v>
      </c>
      <c r="H78" s="68"/>
      <c r="I78" s="343" t="s">
        <v>5540</v>
      </c>
      <c r="J78" s="68"/>
      <c r="K78" s="68"/>
      <c r="L78" s="68"/>
      <c r="M78" s="68"/>
      <c r="N78" s="344">
        <v>0</v>
      </c>
      <c r="O78" s="344">
        <v>36400.75</v>
      </c>
      <c r="P78" s="345">
        <v>0</v>
      </c>
      <c r="Q78" s="345">
        <v>249709.15</v>
      </c>
      <c r="R78" s="346" t="s">
        <v>638</v>
      </c>
      <c r="S78" s="367"/>
      <c r="T78" s="278"/>
    </row>
    <row r="79" spans="1:20" ht="76.5">
      <c r="A79" s="68">
        <v>10</v>
      </c>
      <c r="B79" s="68"/>
      <c r="C79" s="69" t="s">
        <v>38</v>
      </c>
      <c r="D79" s="108">
        <v>44992</v>
      </c>
      <c r="E79" s="108" t="s">
        <v>5786</v>
      </c>
      <c r="F79" s="192" t="s">
        <v>6</v>
      </c>
      <c r="G79" s="192">
        <v>2193743</v>
      </c>
      <c r="H79" s="68"/>
      <c r="I79" s="343" t="s">
        <v>5541</v>
      </c>
      <c r="J79" s="68"/>
      <c r="K79" s="68"/>
      <c r="L79" s="68"/>
      <c r="M79" s="68"/>
      <c r="N79" s="344">
        <v>0</v>
      </c>
      <c r="O79" s="344">
        <v>3735.82</v>
      </c>
      <c r="P79" s="345">
        <v>0</v>
      </c>
      <c r="Q79" s="345">
        <v>25627.73</v>
      </c>
      <c r="R79" s="346" t="s">
        <v>638</v>
      </c>
      <c r="S79" s="367"/>
      <c r="T79" s="278"/>
    </row>
    <row r="80" spans="1:20" ht="89.25">
      <c r="A80" s="68" t="s">
        <v>542</v>
      </c>
      <c r="B80" s="68"/>
      <c r="C80" s="69" t="s">
        <v>691</v>
      </c>
      <c r="D80" s="108">
        <v>44992</v>
      </c>
      <c r="E80" s="108" t="s">
        <v>5787</v>
      </c>
      <c r="F80" s="192" t="s">
        <v>12</v>
      </c>
      <c r="G80" s="192">
        <v>1055847</v>
      </c>
      <c r="H80" s="68"/>
      <c r="I80" s="343" t="s">
        <v>5542</v>
      </c>
      <c r="J80" s="68"/>
      <c r="K80" s="68"/>
      <c r="L80" s="68"/>
      <c r="M80" s="68"/>
      <c r="N80" s="344">
        <v>13.35</v>
      </c>
      <c r="O80" s="344">
        <v>0</v>
      </c>
      <c r="P80" s="345">
        <v>91.58</v>
      </c>
      <c r="Q80" s="345">
        <v>0</v>
      </c>
      <c r="R80" s="346" t="s">
        <v>638</v>
      </c>
      <c r="S80" s="367"/>
      <c r="T80" s="278"/>
    </row>
    <row r="81" spans="1:20" ht="51">
      <c r="A81" s="68" t="s">
        <v>541</v>
      </c>
      <c r="B81" s="68"/>
      <c r="C81" s="69" t="s">
        <v>590</v>
      </c>
      <c r="D81" s="108">
        <v>44992</v>
      </c>
      <c r="E81" s="108" t="s">
        <v>5788</v>
      </c>
      <c r="F81" s="192" t="s">
        <v>22</v>
      </c>
      <c r="G81" s="192">
        <v>23031</v>
      </c>
      <c r="H81" s="68"/>
      <c r="I81" s="343" t="s">
        <v>5543</v>
      </c>
      <c r="J81" s="68"/>
      <c r="K81" s="68"/>
      <c r="L81" s="68"/>
      <c r="M81" s="68"/>
      <c r="N81" s="344">
        <v>0</v>
      </c>
      <c r="O81" s="344">
        <v>0</v>
      </c>
      <c r="P81" s="345">
        <v>0.01</v>
      </c>
      <c r="Q81" s="345">
        <v>0</v>
      </c>
      <c r="R81" s="346" t="s">
        <v>638</v>
      </c>
      <c r="S81" s="367"/>
      <c r="T81" s="278"/>
    </row>
    <row r="82" spans="1:20" ht="76.5">
      <c r="A82" s="68">
        <v>10</v>
      </c>
      <c r="B82" s="68"/>
      <c r="C82" s="69" t="s">
        <v>38</v>
      </c>
      <c r="D82" s="108">
        <v>44993</v>
      </c>
      <c r="E82" s="108" t="s">
        <v>5789</v>
      </c>
      <c r="F82" s="192" t="s">
        <v>6</v>
      </c>
      <c r="G82" s="192">
        <v>2195178</v>
      </c>
      <c r="H82" s="68"/>
      <c r="I82" s="343" t="s">
        <v>5544</v>
      </c>
      <c r="J82" s="68"/>
      <c r="K82" s="68"/>
      <c r="L82" s="68"/>
      <c r="M82" s="68"/>
      <c r="N82" s="344">
        <v>0</v>
      </c>
      <c r="O82" s="344">
        <v>5562.29</v>
      </c>
      <c r="P82" s="345">
        <v>0</v>
      </c>
      <c r="Q82" s="345">
        <v>38157.31</v>
      </c>
      <c r="R82" s="346" t="s">
        <v>638</v>
      </c>
      <c r="S82" s="367"/>
      <c r="T82" s="278"/>
    </row>
    <row r="83" spans="1:20" ht="76.5">
      <c r="A83" s="68">
        <v>10</v>
      </c>
      <c r="B83" s="68"/>
      <c r="C83" s="69" t="s">
        <v>38</v>
      </c>
      <c r="D83" s="108">
        <v>44993</v>
      </c>
      <c r="E83" s="108" t="s">
        <v>5790</v>
      </c>
      <c r="F83" s="192" t="s">
        <v>6</v>
      </c>
      <c r="G83" s="192">
        <v>2195176</v>
      </c>
      <c r="H83" s="68"/>
      <c r="I83" s="343" t="s">
        <v>5545</v>
      </c>
      <c r="J83" s="68"/>
      <c r="K83" s="68"/>
      <c r="L83" s="68"/>
      <c r="M83" s="68"/>
      <c r="N83" s="344">
        <v>0</v>
      </c>
      <c r="O83" s="344">
        <v>1478.26</v>
      </c>
      <c r="P83" s="345">
        <v>0</v>
      </c>
      <c r="Q83" s="345">
        <v>10140.86</v>
      </c>
      <c r="R83" s="346" t="s">
        <v>638</v>
      </c>
      <c r="S83" s="367"/>
      <c r="T83" s="278"/>
    </row>
    <row r="84" spans="1:20" ht="76.5">
      <c r="A84" s="68">
        <v>10</v>
      </c>
      <c r="B84" s="68"/>
      <c r="C84" s="69" t="s">
        <v>38</v>
      </c>
      <c r="D84" s="108">
        <v>44993</v>
      </c>
      <c r="E84" s="108" t="s">
        <v>5791</v>
      </c>
      <c r="F84" s="192" t="s">
        <v>6</v>
      </c>
      <c r="G84" s="192">
        <v>2195313</v>
      </c>
      <c r="H84" s="68"/>
      <c r="I84" s="343" t="s">
        <v>5546</v>
      </c>
      <c r="J84" s="68"/>
      <c r="K84" s="68"/>
      <c r="L84" s="68"/>
      <c r="M84" s="68"/>
      <c r="N84" s="344">
        <v>0</v>
      </c>
      <c r="O84" s="344">
        <v>5035.09</v>
      </c>
      <c r="P84" s="345">
        <v>0</v>
      </c>
      <c r="Q84" s="345">
        <v>34540.720000000001</v>
      </c>
      <c r="R84" s="346" t="s">
        <v>638</v>
      </c>
      <c r="S84" s="367"/>
      <c r="T84" s="278"/>
    </row>
    <row r="85" spans="1:20" ht="51">
      <c r="A85" s="68" t="s">
        <v>541</v>
      </c>
      <c r="B85" s="68"/>
      <c r="C85" s="69" t="s">
        <v>590</v>
      </c>
      <c r="D85" s="108">
        <v>44993</v>
      </c>
      <c r="E85" s="108" t="s">
        <v>5792</v>
      </c>
      <c r="F85" s="192" t="s">
        <v>22</v>
      </c>
      <c r="G85" s="192">
        <v>23035</v>
      </c>
      <c r="H85" s="68"/>
      <c r="I85" s="343" t="s">
        <v>5547</v>
      </c>
      <c r="J85" s="68"/>
      <c r="K85" s="68"/>
      <c r="L85" s="68"/>
      <c r="M85" s="68"/>
      <c r="N85" s="344">
        <v>0</v>
      </c>
      <c r="O85" s="344">
        <v>0</v>
      </c>
      <c r="P85" s="345">
        <v>0</v>
      </c>
      <c r="Q85" s="345">
        <v>0.01</v>
      </c>
      <c r="R85" s="346" t="s">
        <v>638</v>
      </c>
      <c r="S85" s="367"/>
      <c r="T85" s="278"/>
    </row>
    <row r="86" spans="1:20" ht="76.5">
      <c r="A86" s="68">
        <v>10</v>
      </c>
      <c r="B86" s="68"/>
      <c r="C86" s="69" t="s">
        <v>38</v>
      </c>
      <c r="D86" s="108">
        <v>44994</v>
      </c>
      <c r="E86" s="108" t="s">
        <v>5793</v>
      </c>
      <c r="F86" s="192" t="s">
        <v>6</v>
      </c>
      <c r="G86" s="192">
        <v>2196518</v>
      </c>
      <c r="H86" s="68"/>
      <c r="I86" s="343" t="s">
        <v>5548</v>
      </c>
      <c r="J86" s="68"/>
      <c r="K86" s="68"/>
      <c r="L86" s="68"/>
      <c r="M86" s="68"/>
      <c r="N86" s="344">
        <v>0</v>
      </c>
      <c r="O86" s="344">
        <v>8901.02</v>
      </c>
      <c r="P86" s="345">
        <v>0</v>
      </c>
      <c r="Q86" s="345">
        <v>61061</v>
      </c>
      <c r="R86" s="346" t="s">
        <v>638</v>
      </c>
      <c r="S86" s="367"/>
      <c r="T86" s="278"/>
    </row>
    <row r="87" spans="1:20" ht="76.5">
      <c r="A87" s="68">
        <v>10</v>
      </c>
      <c r="B87" s="68"/>
      <c r="C87" s="69" t="s">
        <v>38</v>
      </c>
      <c r="D87" s="108">
        <v>44994</v>
      </c>
      <c r="E87" s="108" t="s">
        <v>5794</v>
      </c>
      <c r="F87" s="192" t="s">
        <v>6</v>
      </c>
      <c r="G87" s="192">
        <v>2196530</v>
      </c>
      <c r="H87" s="68"/>
      <c r="I87" s="343" t="s">
        <v>5549</v>
      </c>
      <c r="J87" s="68"/>
      <c r="K87" s="68"/>
      <c r="L87" s="68"/>
      <c r="M87" s="68"/>
      <c r="N87" s="344">
        <v>0</v>
      </c>
      <c r="O87" s="344">
        <v>24515</v>
      </c>
      <c r="P87" s="345">
        <v>0</v>
      </c>
      <c r="Q87" s="345">
        <v>168172.9</v>
      </c>
      <c r="R87" s="346" t="s">
        <v>638</v>
      </c>
      <c r="S87" s="367"/>
      <c r="T87" s="278"/>
    </row>
    <row r="88" spans="1:20" ht="76.5">
      <c r="A88" s="68">
        <v>10</v>
      </c>
      <c r="B88" s="68"/>
      <c r="C88" s="69" t="s">
        <v>38</v>
      </c>
      <c r="D88" s="108">
        <v>44994</v>
      </c>
      <c r="E88" s="108" t="s">
        <v>5795</v>
      </c>
      <c r="F88" s="192" t="s">
        <v>6</v>
      </c>
      <c r="G88" s="192">
        <v>2196528</v>
      </c>
      <c r="H88" s="68"/>
      <c r="I88" s="343" t="s">
        <v>5550</v>
      </c>
      <c r="J88" s="68"/>
      <c r="K88" s="68"/>
      <c r="L88" s="68"/>
      <c r="M88" s="68"/>
      <c r="N88" s="344">
        <v>0</v>
      </c>
      <c r="O88" s="344">
        <v>4134.71</v>
      </c>
      <c r="P88" s="345">
        <v>0</v>
      </c>
      <c r="Q88" s="345">
        <v>28364.11</v>
      </c>
      <c r="R88" s="346" t="s">
        <v>638</v>
      </c>
      <c r="S88" s="367"/>
      <c r="T88" s="278"/>
    </row>
    <row r="89" spans="1:20" ht="76.5">
      <c r="A89" s="68">
        <v>10</v>
      </c>
      <c r="B89" s="68"/>
      <c r="C89" s="69" t="s">
        <v>38</v>
      </c>
      <c r="D89" s="108">
        <v>44994</v>
      </c>
      <c r="E89" s="108" t="s">
        <v>5796</v>
      </c>
      <c r="F89" s="192" t="s">
        <v>6</v>
      </c>
      <c r="G89" s="192">
        <v>2196520</v>
      </c>
      <c r="H89" s="68"/>
      <c r="I89" s="343" t="s">
        <v>5551</v>
      </c>
      <c r="J89" s="68"/>
      <c r="K89" s="68"/>
      <c r="L89" s="68"/>
      <c r="M89" s="68"/>
      <c r="N89" s="344">
        <v>0</v>
      </c>
      <c r="O89" s="344">
        <v>4031.62</v>
      </c>
      <c r="P89" s="345">
        <v>0</v>
      </c>
      <c r="Q89" s="345">
        <v>27656.91</v>
      </c>
      <c r="R89" s="346" t="s">
        <v>638</v>
      </c>
      <c r="S89" s="367"/>
      <c r="T89" s="278"/>
    </row>
    <row r="90" spans="1:20" ht="76.5">
      <c r="A90" s="68">
        <v>10</v>
      </c>
      <c r="B90" s="68"/>
      <c r="C90" s="69" t="s">
        <v>38</v>
      </c>
      <c r="D90" s="108">
        <v>44994</v>
      </c>
      <c r="E90" s="108" t="s">
        <v>5797</v>
      </c>
      <c r="F90" s="192" t="s">
        <v>6</v>
      </c>
      <c r="G90" s="192">
        <v>2196783</v>
      </c>
      <c r="H90" s="68"/>
      <c r="I90" s="343" t="s">
        <v>5552</v>
      </c>
      <c r="J90" s="68"/>
      <c r="K90" s="68"/>
      <c r="L90" s="68"/>
      <c r="M90" s="68"/>
      <c r="N90" s="344">
        <v>0</v>
      </c>
      <c r="O90" s="344">
        <v>1875</v>
      </c>
      <c r="P90" s="345">
        <v>0</v>
      </c>
      <c r="Q90" s="345">
        <v>12862.5</v>
      </c>
      <c r="R90" s="346" t="s">
        <v>638</v>
      </c>
      <c r="S90" s="367"/>
      <c r="T90" s="278"/>
    </row>
    <row r="91" spans="1:20" ht="76.5">
      <c r="A91" s="68">
        <v>10</v>
      </c>
      <c r="B91" s="68"/>
      <c r="C91" s="69" t="s">
        <v>38</v>
      </c>
      <c r="D91" s="108">
        <v>44994</v>
      </c>
      <c r="E91" s="108" t="s">
        <v>5798</v>
      </c>
      <c r="F91" s="192" t="s">
        <v>6</v>
      </c>
      <c r="G91" s="192">
        <v>2197092</v>
      </c>
      <c r="H91" s="68"/>
      <c r="I91" s="343" t="s">
        <v>5553</v>
      </c>
      <c r="J91" s="68"/>
      <c r="K91" s="68"/>
      <c r="L91" s="68"/>
      <c r="M91" s="68"/>
      <c r="N91" s="344">
        <v>0</v>
      </c>
      <c r="O91" s="344">
        <v>1085.01</v>
      </c>
      <c r="P91" s="345">
        <v>0</v>
      </c>
      <c r="Q91" s="345">
        <v>7443.17</v>
      </c>
      <c r="R91" s="346" t="s">
        <v>638</v>
      </c>
      <c r="S91" s="367"/>
      <c r="T91" s="278"/>
    </row>
    <row r="92" spans="1:20" ht="76.5">
      <c r="A92" s="68">
        <v>10</v>
      </c>
      <c r="B92" s="68"/>
      <c r="C92" s="69" t="s">
        <v>38</v>
      </c>
      <c r="D92" s="108">
        <v>44994</v>
      </c>
      <c r="E92" s="108" t="s">
        <v>5799</v>
      </c>
      <c r="F92" s="192" t="s">
        <v>6</v>
      </c>
      <c r="G92" s="192">
        <v>2197094</v>
      </c>
      <c r="H92" s="68"/>
      <c r="I92" s="343" t="s">
        <v>5554</v>
      </c>
      <c r="J92" s="68"/>
      <c r="K92" s="68"/>
      <c r="L92" s="68"/>
      <c r="M92" s="68"/>
      <c r="N92" s="344">
        <v>0</v>
      </c>
      <c r="O92" s="344">
        <v>4098.71</v>
      </c>
      <c r="P92" s="345">
        <v>0</v>
      </c>
      <c r="Q92" s="345">
        <v>28117.15</v>
      </c>
      <c r="R92" s="346" t="s">
        <v>638</v>
      </c>
      <c r="S92" s="367"/>
      <c r="T92" s="278"/>
    </row>
    <row r="93" spans="1:20" ht="63.75">
      <c r="A93" s="68">
        <v>10</v>
      </c>
      <c r="B93" s="68"/>
      <c r="C93" s="69" t="s">
        <v>38</v>
      </c>
      <c r="D93" s="108">
        <v>44994</v>
      </c>
      <c r="E93" s="108" t="s">
        <v>5800</v>
      </c>
      <c r="F93" s="192" t="s">
        <v>6</v>
      </c>
      <c r="G93" s="192">
        <v>2197098</v>
      </c>
      <c r="H93" s="68"/>
      <c r="I93" s="343" t="s">
        <v>5555</v>
      </c>
      <c r="J93" s="68"/>
      <c r="K93" s="68"/>
      <c r="L93" s="68"/>
      <c r="M93" s="68"/>
      <c r="N93" s="344">
        <v>0</v>
      </c>
      <c r="O93" s="344">
        <v>3541.35</v>
      </c>
      <c r="P93" s="345">
        <v>0</v>
      </c>
      <c r="Q93" s="345">
        <v>24293.66</v>
      </c>
      <c r="R93" s="346" t="s">
        <v>638</v>
      </c>
      <c r="S93" s="367"/>
      <c r="T93" s="278"/>
    </row>
    <row r="94" spans="1:20" ht="63.75">
      <c r="A94" s="68">
        <v>10</v>
      </c>
      <c r="B94" s="68"/>
      <c r="C94" s="69" t="s">
        <v>38</v>
      </c>
      <c r="D94" s="108">
        <v>44994</v>
      </c>
      <c r="E94" s="108" t="s">
        <v>5801</v>
      </c>
      <c r="F94" s="192" t="s">
        <v>6</v>
      </c>
      <c r="G94" s="192">
        <v>2197096</v>
      </c>
      <c r="H94" s="68"/>
      <c r="I94" s="343" t="s">
        <v>5556</v>
      </c>
      <c r="J94" s="68"/>
      <c r="K94" s="68"/>
      <c r="L94" s="68"/>
      <c r="M94" s="68"/>
      <c r="N94" s="344">
        <v>0</v>
      </c>
      <c r="O94" s="344">
        <v>5734.6</v>
      </c>
      <c r="P94" s="345">
        <v>0</v>
      </c>
      <c r="Q94" s="345">
        <v>39339.360000000001</v>
      </c>
      <c r="R94" s="346" t="s">
        <v>638</v>
      </c>
      <c r="S94" s="367"/>
      <c r="T94" s="278"/>
    </row>
    <row r="95" spans="1:20" ht="76.5">
      <c r="A95" s="68">
        <v>10</v>
      </c>
      <c r="B95" s="68"/>
      <c r="C95" s="69" t="s">
        <v>38</v>
      </c>
      <c r="D95" s="108">
        <v>44995</v>
      </c>
      <c r="E95" s="108" t="s">
        <v>5802</v>
      </c>
      <c r="F95" s="192" t="s">
        <v>6</v>
      </c>
      <c r="G95" s="192">
        <v>2198585</v>
      </c>
      <c r="H95" s="68"/>
      <c r="I95" s="343" t="s">
        <v>5557</v>
      </c>
      <c r="J95" s="68"/>
      <c r="K95" s="68"/>
      <c r="L95" s="68"/>
      <c r="M95" s="68"/>
      <c r="N95" s="344">
        <v>0</v>
      </c>
      <c r="O95" s="344">
        <v>1183.28</v>
      </c>
      <c r="P95" s="345">
        <v>0</v>
      </c>
      <c r="Q95" s="345">
        <v>8117.3</v>
      </c>
      <c r="R95" s="346" t="s">
        <v>638</v>
      </c>
      <c r="S95" s="367"/>
      <c r="T95" s="278"/>
    </row>
    <row r="96" spans="1:20" ht="76.5">
      <c r="A96" s="68">
        <v>10</v>
      </c>
      <c r="B96" s="68"/>
      <c r="C96" s="69" t="s">
        <v>38</v>
      </c>
      <c r="D96" s="108">
        <v>44995</v>
      </c>
      <c r="E96" s="108" t="s">
        <v>5803</v>
      </c>
      <c r="F96" s="192" t="s">
        <v>6</v>
      </c>
      <c r="G96" s="192">
        <v>2198583</v>
      </c>
      <c r="H96" s="68"/>
      <c r="I96" s="343" t="s">
        <v>5558</v>
      </c>
      <c r="J96" s="68"/>
      <c r="K96" s="68"/>
      <c r="L96" s="68"/>
      <c r="M96" s="68"/>
      <c r="N96" s="344">
        <v>0</v>
      </c>
      <c r="O96" s="344">
        <v>7090</v>
      </c>
      <c r="P96" s="345">
        <v>0</v>
      </c>
      <c r="Q96" s="345">
        <v>48637.4</v>
      </c>
      <c r="R96" s="346" t="s">
        <v>638</v>
      </c>
      <c r="S96" s="367"/>
      <c r="T96" s="278"/>
    </row>
    <row r="97" spans="1:20" ht="51">
      <c r="A97" s="68" t="s">
        <v>541</v>
      </c>
      <c r="B97" s="68"/>
      <c r="C97" s="69" t="s">
        <v>590</v>
      </c>
      <c r="D97" s="108">
        <v>44995</v>
      </c>
      <c r="E97" s="108" t="s">
        <v>5804</v>
      </c>
      <c r="F97" s="192" t="s">
        <v>22</v>
      </c>
      <c r="G97" s="192">
        <v>23045</v>
      </c>
      <c r="H97" s="68"/>
      <c r="I97" s="343" t="s">
        <v>5559</v>
      </c>
      <c r="J97" s="68"/>
      <c r="K97" s="68"/>
      <c r="L97" s="68"/>
      <c r="M97" s="68"/>
      <c r="N97" s="344">
        <v>0</v>
      </c>
      <c r="O97" s="344">
        <v>0</v>
      </c>
      <c r="P97" s="345">
        <v>0</v>
      </c>
      <c r="Q97" s="345">
        <v>0.01</v>
      </c>
      <c r="R97" s="346" t="s">
        <v>638</v>
      </c>
      <c r="S97" s="367"/>
      <c r="T97" s="278"/>
    </row>
    <row r="98" spans="1:20" ht="51">
      <c r="A98" s="68">
        <v>86</v>
      </c>
      <c r="B98" s="68"/>
      <c r="C98" s="69" t="s">
        <v>50</v>
      </c>
      <c r="D98" s="108">
        <v>44998</v>
      </c>
      <c r="E98" s="108" t="s">
        <v>5805</v>
      </c>
      <c r="F98" s="192" t="s">
        <v>3</v>
      </c>
      <c r="G98" s="192">
        <v>2099691</v>
      </c>
      <c r="H98" s="68"/>
      <c r="I98" s="343" t="s">
        <v>5560</v>
      </c>
      <c r="J98" s="68"/>
      <c r="K98" s="68"/>
      <c r="L98" s="68"/>
      <c r="M98" s="68"/>
      <c r="N98" s="344">
        <v>0</v>
      </c>
      <c r="O98" s="344">
        <v>7.29</v>
      </c>
      <c r="P98" s="345">
        <v>0</v>
      </c>
      <c r="Q98" s="345">
        <v>50.01</v>
      </c>
      <c r="R98" s="346" t="s">
        <v>638</v>
      </c>
      <c r="S98" s="367"/>
      <c r="T98" s="278"/>
    </row>
    <row r="99" spans="1:20" ht="76.5">
      <c r="A99" s="68">
        <v>10</v>
      </c>
      <c r="B99" s="68"/>
      <c r="C99" s="69" t="s">
        <v>38</v>
      </c>
      <c r="D99" s="108">
        <v>44998</v>
      </c>
      <c r="E99" s="108" t="s">
        <v>5806</v>
      </c>
      <c r="F99" s="192" t="s">
        <v>6</v>
      </c>
      <c r="G99" s="192">
        <v>2200302</v>
      </c>
      <c r="H99" s="68"/>
      <c r="I99" s="343" t="s">
        <v>5561</v>
      </c>
      <c r="J99" s="68"/>
      <c r="K99" s="68"/>
      <c r="L99" s="68"/>
      <c r="M99" s="68"/>
      <c r="N99" s="344">
        <v>0</v>
      </c>
      <c r="O99" s="344">
        <v>2452.88</v>
      </c>
      <c r="P99" s="345">
        <v>0</v>
      </c>
      <c r="Q99" s="345">
        <v>16826.759999999998</v>
      </c>
      <c r="R99" s="346" t="s">
        <v>638</v>
      </c>
      <c r="S99" s="367"/>
      <c r="T99" s="278"/>
    </row>
    <row r="100" spans="1:20" ht="76.5">
      <c r="A100" s="68">
        <v>10</v>
      </c>
      <c r="B100" s="68"/>
      <c r="C100" s="69" t="s">
        <v>38</v>
      </c>
      <c r="D100" s="108">
        <v>44998</v>
      </c>
      <c r="E100" s="108" t="s">
        <v>5807</v>
      </c>
      <c r="F100" s="192" t="s">
        <v>6</v>
      </c>
      <c r="G100" s="192">
        <v>2200296</v>
      </c>
      <c r="H100" s="68"/>
      <c r="I100" s="343" t="s">
        <v>5562</v>
      </c>
      <c r="J100" s="68"/>
      <c r="K100" s="68"/>
      <c r="L100" s="68"/>
      <c r="M100" s="68"/>
      <c r="N100" s="344">
        <v>0</v>
      </c>
      <c r="O100" s="344">
        <v>53345</v>
      </c>
      <c r="P100" s="345">
        <v>0</v>
      </c>
      <c r="Q100" s="345">
        <v>365946.7</v>
      </c>
      <c r="R100" s="346" t="s">
        <v>638</v>
      </c>
      <c r="S100" s="367"/>
      <c r="T100" s="278"/>
    </row>
    <row r="101" spans="1:20" ht="76.5">
      <c r="A101" s="68">
        <v>10</v>
      </c>
      <c r="B101" s="68"/>
      <c r="C101" s="69" t="s">
        <v>38</v>
      </c>
      <c r="D101" s="108">
        <v>44998</v>
      </c>
      <c r="E101" s="108" t="s">
        <v>5808</v>
      </c>
      <c r="F101" s="192" t="s">
        <v>6</v>
      </c>
      <c r="G101" s="192">
        <v>2200294</v>
      </c>
      <c r="H101" s="68"/>
      <c r="I101" s="343" t="s">
        <v>5563</v>
      </c>
      <c r="J101" s="68"/>
      <c r="K101" s="68"/>
      <c r="L101" s="68"/>
      <c r="M101" s="68"/>
      <c r="N101" s="344">
        <v>0</v>
      </c>
      <c r="O101" s="344">
        <v>7565.34</v>
      </c>
      <c r="P101" s="345">
        <v>0</v>
      </c>
      <c r="Q101" s="345">
        <v>51898.23</v>
      </c>
      <c r="R101" s="346" t="s">
        <v>638</v>
      </c>
      <c r="S101" s="367"/>
      <c r="T101" s="278"/>
    </row>
    <row r="102" spans="1:20" ht="76.5">
      <c r="A102" s="68">
        <v>10</v>
      </c>
      <c r="B102" s="68"/>
      <c r="C102" s="69" t="s">
        <v>38</v>
      </c>
      <c r="D102" s="108">
        <v>44998</v>
      </c>
      <c r="E102" s="108" t="s">
        <v>5809</v>
      </c>
      <c r="F102" s="192" t="s">
        <v>6</v>
      </c>
      <c r="G102" s="192">
        <v>2200292</v>
      </c>
      <c r="H102" s="68"/>
      <c r="I102" s="343" t="s">
        <v>5564</v>
      </c>
      <c r="J102" s="68"/>
      <c r="K102" s="68"/>
      <c r="L102" s="68"/>
      <c r="M102" s="68"/>
      <c r="N102" s="344">
        <v>0</v>
      </c>
      <c r="O102" s="344">
        <v>1313.31</v>
      </c>
      <c r="P102" s="345">
        <v>0</v>
      </c>
      <c r="Q102" s="345">
        <v>9009.31</v>
      </c>
      <c r="R102" s="346" t="s">
        <v>638</v>
      </c>
      <c r="S102" s="367"/>
      <c r="T102" s="278"/>
    </row>
    <row r="103" spans="1:20" ht="76.5">
      <c r="A103" s="68">
        <v>10</v>
      </c>
      <c r="B103" s="68"/>
      <c r="C103" s="69" t="s">
        <v>38</v>
      </c>
      <c r="D103" s="108">
        <v>44998</v>
      </c>
      <c r="E103" s="108" t="s">
        <v>5810</v>
      </c>
      <c r="F103" s="192" t="s">
        <v>6</v>
      </c>
      <c r="G103" s="192">
        <v>2200290</v>
      </c>
      <c r="H103" s="68"/>
      <c r="I103" s="343" t="s">
        <v>5565</v>
      </c>
      <c r="J103" s="68"/>
      <c r="K103" s="68"/>
      <c r="L103" s="68"/>
      <c r="M103" s="68"/>
      <c r="N103" s="344">
        <v>0</v>
      </c>
      <c r="O103" s="344">
        <v>16521.78</v>
      </c>
      <c r="P103" s="345">
        <v>0</v>
      </c>
      <c r="Q103" s="345">
        <v>113339.41</v>
      </c>
      <c r="R103" s="346" t="s">
        <v>638</v>
      </c>
      <c r="S103" s="367"/>
      <c r="T103" s="278"/>
    </row>
    <row r="104" spans="1:20" ht="76.5">
      <c r="A104" s="68">
        <v>10</v>
      </c>
      <c r="B104" s="68"/>
      <c r="C104" s="69" t="s">
        <v>38</v>
      </c>
      <c r="D104" s="108">
        <v>44998</v>
      </c>
      <c r="E104" s="108" t="s">
        <v>5811</v>
      </c>
      <c r="F104" s="192" t="s">
        <v>6</v>
      </c>
      <c r="G104" s="192">
        <v>2200583</v>
      </c>
      <c r="H104" s="68"/>
      <c r="I104" s="343" t="s">
        <v>5566</v>
      </c>
      <c r="J104" s="68"/>
      <c r="K104" s="68"/>
      <c r="L104" s="68"/>
      <c r="M104" s="68"/>
      <c r="N104" s="344">
        <v>0</v>
      </c>
      <c r="O104" s="344">
        <v>17790</v>
      </c>
      <c r="P104" s="345">
        <v>0</v>
      </c>
      <c r="Q104" s="345">
        <v>122039.4</v>
      </c>
      <c r="R104" s="346" t="s">
        <v>638</v>
      </c>
      <c r="S104" s="367"/>
      <c r="T104" s="278"/>
    </row>
    <row r="105" spans="1:20" ht="63.75">
      <c r="A105" s="68">
        <v>10</v>
      </c>
      <c r="B105" s="68"/>
      <c r="C105" s="69" t="s">
        <v>38</v>
      </c>
      <c r="D105" s="108">
        <v>44998</v>
      </c>
      <c r="E105" s="108" t="s">
        <v>5812</v>
      </c>
      <c r="F105" s="192" t="s">
        <v>6</v>
      </c>
      <c r="G105" s="192">
        <v>2200452</v>
      </c>
      <c r="H105" s="68"/>
      <c r="I105" s="343" t="s">
        <v>5567</v>
      </c>
      <c r="J105" s="68"/>
      <c r="K105" s="68"/>
      <c r="L105" s="68"/>
      <c r="M105" s="68"/>
      <c r="N105" s="344">
        <v>0</v>
      </c>
      <c r="O105" s="344">
        <v>46371.67</v>
      </c>
      <c r="P105" s="345">
        <v>0</v>
      </c>
      <c r="Q105" s="345">
        <v>318109.65999999997</v>
      </c>
      <c r="R105" s="346" t="s">
        <v>638</v>
      </c>
      <c r="S105" s="367"/>
      <c r="T105" s="278"/>
    </row>
    <row r="106" spans="1:20" ht="76.5">
      <c r="A106" s="68">
        <v>10</v>
      </c>
      <c r="B106" s="68"/>
      <c r="C106" s="69" t="s">
        <v>38</v>
      </c>
      <c r="D106" s="108">
        <v>44998</v>
      </c>
      <c r="E106" s="108" t="s">
        <v>5813</v>
      </c>
      <c r="F106" s="192" t="s">
        <v>6</v>
      </c>
      <c r="G106" s="192">
        <v>2200450</v>
      </c>
      <c r="H106" s="68"/>
      <c r="I106" s="343" t="s">
        <v>5568</v>
      </c>
      <c r="J106" s="68"/>
      <c r="K106" s="68"/>
      <c r="L106" s="68"/>
      <c r="M106" s="68"/>
      <c r="N106" s="344">
        <v>0</v>
      </c>
      <c r="O106" s="344">
        <v>1865</v>
      </c>
      <c r="P106" s="345">
        <v>0</v>
      </c>
      <c r="Q106" s="345">
        <v>12793.9</v>
      </c>
      <c r="R106" s="346" t="s">
        <v>638</v>
      </c>
      <c r="S106" s="367"/>
      <c r="T106" s="278"/>
    </row>
    <row r="107" spans="1:20" ht="89.25">
      <c r="A107" s="68">
        <v>683</v>
      </c>
      <c r="B107" s="68"/>
      <c r="C107" s="69" t="s">
        <v>1251</v>
      </c>
      <c r="D107" s="108">
        <v>44998</v>
      </c>
      <c r="E107" s="108" t="s">
        <v>5814</v>
      </c>
      <c r="F107" s="192" t="s">
        <v>6</v>
      </c>
      <c r="G107" s="192">
        <v>1056163</v>
      </c>
      <c r="H107" s="68"/>
      <c r="I107" s="343" t="s">
        <v>5569</v>
      </c>
      <c r="J107" s="68"/>
      <c r="K107" s="68"/>
      <c r="L107" s="68"/>
      <c r="M107" s="68"/>
      <c r="N107" s="344">
        <v>0</v>
      </c>
      <c r="O107" s="344">
        <v>110000</v>
      </c>
      <c r="P107" s="345">
        <v>0</v>
      </c>
      <c r="Q107" s="345">
        <v>754600</v>
      </c>
      <c r="R107" s="346" t="s">
        <v>638</v>
      </c>
      <c r="S107" s="367"/>
      <c r="T107" s="278"/>
    </row>
    <row r="108" spans="1:20" ht="76.5">
      <c r="A108" s="68">
        <v>20</v>
      </c>
      <c r="B108" s="68"/>
      <c r="C108" s="69" t="s">
        <v>41</v>
      </c>
      <c r="D108" s="108">
        <v>44998</v>
      </c>
      <c r="E108" s="108" t="s">
        <v>5815</v>
      </c>
      <c r="F108" s="192" t="s">
        <v>10</v>
      </c>
      <c r="G108" s="192">
        <v>1056157</v>
      </c>
      <c r="H108" s="68"/>
      <c r="I108" s="343" t="s">
        <v>5570</v>
      </c>
      <c r="J108" s="68"/>
      <c r="K108" s="68"/>
      <c r="L108" s="68"/>
      <c r="M108" s="68"/>
      <c r="N108" s="344">
        <v>7.29</v>
      </c>
      <c r="O108" s="344">
        <v>0</v>
      </c>
      <c r="P108" s="345">
        <v>50.01</v>
      </c>
      <c r="Q108" s="345">
        <v>0</v>
      </c>
      <c r="R108" s="346" t="s">
        <v>638</v>
      </c>
      <c r="S108" s="367"/>
      <c r="T108" s="278"/>
    </row>
    <row r="109" spans="1:20" ht="63.75">
      <c r="A109" s="68" t="s">
        <v>542</v>
      </c>
      <c r="B109" s="68"/>
      <c r="C109" s="69" t="s">
        <v>691</v>
      </c>
      <c r="D109" s="108">
        <v>44999</v>
      </c>
      <c r="E109" s="108" t="s">
        <v>5816</v>
      </c>
      <c r="F109" s="192" t="s">
        <v>19</v>
      </c>
      <c r="G109" s="192">
        <v>17068</v>
      </c>
      <c r="H109" s="68"/>
      <c r="I109" s="343" t="s">
        <v>5571</v>
      </c>
      <c r="J109" s="68"/>
      <c r="K109" s="68"/>
      <c r="L109" s="68"/>
      <c r="M109" s="68"/>
      <c r="N109" s="344">
        <v>199200.64000000001</v>
      </c>
      <c r="O109" s="344">
        <v>0</v>
      </c>
      <c r="P109" s="345">
        <v>1366516.39</v>
      </c>
      <c r="Q109" s="345">
        <v>0</v>
      </c>
      <c r="R109" s="346" t="s">
        <v>638</v>
      </c>
      <c r="S109" s="367"/>
      <c r="T109" s="278"/>
    </row>
    <row r="110" spans="1:20" ht="76.5">
      <c r="A110" s="68">
        <v>10</v>
      </c>
      <c r="B110" s="68"/>
      <c r="C110" s="69" t="s">
        <v>38</v>
      </c>
      <c r="D110" s="108">
        <v>44999</v>
      </c>
      <c r="E110" s="108" t="s">
        <v>5817</v>
      </c>
      <c r="F110" s="192" t="s">
        <v>6</v>
      </c>
      <c r="G110" s="192">
        <v>2201993</v>
      </c>
      <c r="H110" s="68"/>
      <c r="I110" s="343" t="s">
        <v>5572</v>
      </c>
      <c r="J110" s="68"/>
      <c r="K110" s="68"/>
      <c r="L110" s="68"/>
      <c r="M110" s="68"/>
      <c r="N110" s="344">
        <v>0</v>
      </c>
      <c r="O110" s="344">
        <v>34090.75</v>
      </c>
      <c r="P110" s="345">
        <v>0</v>
      </c>
      <c r="Q110" s="345">
        <v>233862.55</v>
      </c>
      <c r="R110" s="346" t="s">
        <v>638</v>
      </c>
      <c r="S110" s="367"/>
      <c r="T110" s="278"/>
    </row>
    <row r="111" spans="1:20" ht="63.75">
      <c r="A111" s="68">
        <v>10</v>
      </c>
      <c r="B111" s="68"/>
      <c r="C111" s="69" t="s">
        <v>38</v>
      </c>
      <c r="D111" s="108">
        <v>44999</v>
      </c>
      <c r="E111" s="108" t="s">
        <v>5818</v>
      </c>
      <c r="F111" s="192" t="s">
        <v>6</v>
      </c>
      <c r="G111" s="192">
        <v>2201995</v>
      </c>
      <c r="H111" s="68"/>
      <c r="I111" s="343" t="s">
        <v>5573</v>
      </c>
      <c r="J111" s="68"/>
      <c r="K111" s="68"/>
      <c r="L111" s="68"/>
      <c r="M111" s="68"/>
      <c r="N111" s="344">
        <v>0</v>
      </c>
      <c r="O111" s="344">
        <v>18205</v>
      </c>
      <c r="P111" s="345">
        <v>0</v>
      </c>
      <c r="Q111" s="345">
        <v>124886.3</v>
      </c>
      <c r="R111" s="346" t="s">
        <v>638</v>
      </c>
      <c r="S111" s="367"/>
      <c r="T111" s="278"/>
    </row>
    <row r="112" spans="1:20" ht="76.5">
      <c r="A112" s="68">
        <v>10</v>
      </c>
      <c r="B112" s="68"/>
      <c r="C112" s="69" t="s">
        <v>38</v>
      </c>
      <c r="D112" s="108">
        <v>44999</v>
      </c>
      <c r="E112" s="108" t="s">
        <v>5819</v>
      </c>
      <c r="F112" s="192" t="s">
        <v>6</v>
      </c>
      <c r="G112" s="192">
        <v>2202001</v>
      </c>
      <c r="H112" s="68"/>
      <c r="I112" s="343" t="s">
        <v>5574</v>
      </c>
      <c r="J112" s="68"/>
      <c r="K112" s="68"/>
      <c r="L112" s="68"/>
      <c r="M112" s="68"/>
      <c r="N112" s="344">
        <v>0</v>
      </c>
      <c r="O112" s="344">
        <v>1253.57</v>
      </c>
      <c r="P112" s="345">
        <v>0</v>
      </c>
      <c r="Q112" s="345">
        <v>8599.49</v>
      </c>
      <c r="R112" s="346" t="s">
        <v>638</v>
      </c>
      <c r="S112" s="367"/>
      <c r="T112" s="278"/>
    </row>
    <row r="113" spans="1:20" ht="63.75">
      <c r="A113" s="68" t="s">
        <v>542</v>
      </c>
      <c r="B113" s="68"/>
      <c r="C113" s="69" t="s">
        <v>691</v>
      </c>
      <c r="D113" s="108">
        <v>45000</v>
      </c>
      <c r="E113" s="108" t="s">
        <v>5820</v>
      </c>
      <c r="F113" s="192" t="s">
        <v>19</v>
      </c>
      <c r="G113" s="192">
        <v>17192</v>
      </c>
      <c r="H113" s="68"/>
      <c r="I113" s="343" t="s">
        <v>5575</v>
      </c>
      <c r="J113" s="68"/>
      <c r="K113" s="68"/>
      <c r="L113" s="68"/>
      <c r="M113" s="68"/>
      <c r="N113" s="344">
        <v>920907.49</v>
      </c>
      <c r="O113" s="344">
        <v>0</v>
      </c>
      <c r="P113" s="345">
        <v>6317425.3799999999</v>
      </c>
      <c r="Q113" s="345">
        <v>0</v>
      </c>
      <c r="R113" s="346" t="s">
        <v>638</v>
      </c>
      <c r="S113" s="367"/>
      <c r="T113" s="278"/>
    </row>
    <row r="114" spans="1:20" ht="63.75">
      <c r="A114" s="68" t="s">
        <v>542</v>
      </c>
      <c r="B114" s="68"/>
      <c r="C114" s="69" t="s">
        <v>691</v>
      </c>
      <c r="D114" s="108">
        <v>45000</v>
      </c>
      <c r="E114" s="108" t="s">
        <v>5821</v>
      </c>
      <c r="F114" s="192" t="s">
        <v>19</v>
      </c>
      <c r="G114" s="192">
        <v>17143</v>
      </c>
      <c r="H114" s="68"/>
      <c r="I114" s="343" t="s">
        <v>5576</v>
      </c>
      <c r="J114" s="68"/>
      <c r="K114" s="68"/>
      <c r="L114" s="68"/>
      <c r="M114" s="68"/>
      <c r="N114" s="344">
        <v>1090848.02</v>
      </c>
      <c r="O114" s="344">
        <v>0</v>
      </c>
      <c r="P114" s="345">
        <v>7483217.4199999999</v>
      </c>
      <c r="Q114" s="345">
        <v>0</v>
      </c>
      <c r="R114" s="346" t="s">
        <v>638</v>
      </c>
      <c r="S114" s="367"/>
      <c r="T114" s="278"/>
    </row>
    <row r="115" spans="1:20" ht="76.5">
      <c r="A115" s="68">
        <v>10</v>
      </c>
      <c r="B115" s="68"/>
      <c r="C115" s="69" t="s">
        <v>38</v>
      </c>
      <c r="D115" s="108">
        <v>45000</v>
      </c>
      <c r="E115" s="108" t="s">
        <v>5822</v>
      </c>
      <c r="F115" s="192" t="s">
        <v>6</v>
      </c>
      <c r="G115" s="192">
        <v>2203783</v>
      </c>
      <c r="H115" s="68"/>
      <c r="I115" s="343" t="s">
        <v>5577</v>
      </c>
      <c r="J115" s="68"/>
      <c r="K115" s="68"/>
      <c r="L115" s="68"/>
      <c r="M115" s="68"/>
      <c r="N115" s="344">
        <v>0</v>
      </c>
      <c r="O115" s="344">
        <v>31990</v>
      </c>
      <c r="P115" s="345">
        <v>0</v>
      </c>
      <c r="Q115" s="345">
        <v>219451.4</v>
      </c>
      <c r="R115" s="346" t="s">
        <v>638</v>
      </c>
      <c r="S115" s="367"/>
      <c r="T115" s="278"/>
    </row>
    <row r="116" spans="1:20" ht="76.5">
      <c r="A116" s="68">
        <v>10</v>
      </c>
      <c r="B116" s="68"/>
      <c r="C116" s="69" t="s">
        <v>38</v>
      </c>
      <c r="D116" s="108">
        <v>45000</v>
      </c>
      <c r="E116" s="108" t="s">
        <v>5823</v>
      </c>
      <c r="F116" s="192" t="s">
        <v>6</v>
      </c>
      <c r="G116" s="192">
        <v>2203865</v>
      </c>
      <c r="H116" s="68"/>
      <c r="I116" s="343" t="s">
        <v>5578</v>
      </c>
      <c r="J116" s="68"/>
      <c r="K116" s="68"/>
      <c r="L116" s="68"/>
      <c r="M116" s="68"/>
      <c r="N116" s="344">
        <v>0</v>
      </c>
      <c r="O116" s="344">
        <v>6606.9</v>
      </c>
      <c r="P116" s="345">
        <v>0</v>
      </c>
      <c r="Q116" s="345">
        <v>45323.33</v>
      </c>
      <c r="R116" s="346" t="s">
        <v>638</v>
      </c>
      <c r="S116" s="367"/>
      <c r="T116" s="278"/>
    </row>
    <row r="117" spans="1:20" ht="76.5">
      <c r="A117" s="68">
        <v>10</v>
      </c>
      <c r="B117" s="68"/>
      <c r="C117" s="69" t="s">
        <v>38</v>
      </c>
      <c r="D117" s="108">
        <v>45000</v>
      </c>
      <c r="E117" s="108" t="s">
        <v>5824</v>
      </c>
      <c r="F117" s="192" t="s">
        <v>6</v>
      </c>
      <c r="G117" s="192">
        <v>2203870</v>
      </c>
      <c r="H117" s="68"/>
      <c r="I117" s="343" t="s">
        <v>5579</v>
      </c>
      <c r="J117" s="68"/>
      <c r="K117" s="68"/>
      <c r="L117" s="68"/>
      <c r="M117" s="68"/>
      <c r="N117" s="344">
        <v>0</v>
      </c>
      <c r="O117" s="344">
        <v>125381</v>
      </c>
      <c r="P117" s="345">
        <v>0</v>
      </c>
      <c r="Q117" s="345">
        <v>860113.66</v>
      </c>
      <c r="R117" s="346" t="s">
        <v>638</v>
      </c>
      <c r="S117" s="367"/>
      <c r="T117" s="278"/>
    </row>
    <row r="118" spans="1:20" ht="76.5">
      <c r="A118" s="68">
        <v>10</v>
      </c>
      <c r="B118" s="68"/>
      <c r="C118" s="69" t="s">
        <v>38</v>
      </c>
      <c r="D118" s="108">
        <v>45000</v>
      </c>
      <c r="E118" s="108" t="s">
        <v>5825</v>
      </c>
      <c r="F118" s="192" t="s">
        <v>6</v>
      </c>
      <c r="G118" s="192">
        <v>2203872</v>
      </c>
      <c r="H118" s="68"/>
      <c r="I118" s="343" t="s">
        <v>5580</v>
      </c>
      <c r="J118" s="68"/>
      <c r="K118" s="68"/>
      <c r="L118" s="68"/>
      <c r="M118" s="68"/>
      <c r="N118" s="344">
        <v>0</v>
      </c>
      <c r="O118" s="344">
        <v>34436.31</v>
      </c>
      <c r="P118" s="345">
        <v>0</v>
      </c>
      <c r="Q118" s="345">
        <v>236233.09</v>
      </c>
      <c r="R118" s="346" t="s">
        <v>638</v>
      </c>
      <c r="S118" s="367"/>
      <c r="T118" s="278"/>
    </row>
    <row r="119" spans="1:20" ht="63.75">
      <c r="A119" s="68">
        <v>10</v>
      </c>
      <c r="B119" s="68"/>
      <c r="C119" s="69" t="s">
        <v>38</v>
      </c>
      <c r="D119" s="108">
        <v>45000</v>
      </c>
      <c r="E119" s="108" t="s">
        <v>5826</v>
      </c>
      <c r="F119" s="192" t="s">
        <v>6</v>
      </c>
      <c r="G119" s="192">
        <v>2203874</v>
      </c>
      <c r="H119" s="68"/>
      <c r="I119" s="343" t="s">
        <v>5581</v>
      </c>
      <c r="J119" s="68"/>
      <c r="K119" s="68"/>
      <c r="L119" s="68"/>
      <c r="M119" s="68"/>
      <c r="N119" s="344">
        <v>0</v>
      </c>
      <c r="O119" s="344">
        <v>1111</v>
      </c>
      <c r="P119" s="345">
        <v>0</v>
      </c>
      <c r="Q119" s="345">
        <v>7621.46</v>
      </c>
      <c r="R119" s="346" t="s">
        <v>638</v>
      </c>
      <c r="S119" s="367"/>
      <c r="T119" s="278"/>
    </row>
    <row r="120" spans="1:20" ht="51">
      <c r="A120" s="68" t="s">
        <v>541</v>
      </c>
      <c r="B120" s="68"/>
      <c r="C120" s="69" t="s">
        <v>590</v>
      </c>
      <c r="D120" s="108">
        <v>45000</v>
      </c>
      <c r="E120" s="108" t="s">
        <v>5827</v>
      </c>
      <c r="F120" s="192" t="s">
        <v>22</v>
      </c>
      <c r="G120" s="192">
        <v>23061</v>
      </c>
      <c r="H120" s="68"/>
      <c r="I120" s="343" t="s">
        <v>5582</v>
      </c>
      <c r="J120" s="68"/>
      <c r="K120" s="68"/>
      <c r="L120" s="68"/>
      <c r="M120" s="68"/>
      <c r="N120" s="344">
        <v>0</v>
      </c>
      <c r="O120" s="344">
        <v>0</v>
      </c>
      <c r="P120" s="345">
        <v>0.04</v>
      </c>
      <c r="Q120" s="345">
        <v>0</v>
      </c>
      <c r="R120" s="346" t="s">
        <v>638</v>
      </c>
      <c r="S120" s="367"/>
      <c r="T120" s="278"/>
    </row>
    <row r="121" spans="1:20" ht="51">
      <c r="A121" s="68" t="s">
        <v>541</v>
      </c>
      <c r="B121" s="68"/>
      <c r="C121" s="69" t="s">
        <v>590</v>
      </c>
      <c r="D121" s="108">
        <v>45001</v>
      </c>
      <c r="E121" s="108" t="s">
        <v>5828</v>
      </c>
      <c r="F121" s="192" t="s">
        <v>22</v>
      </c>
      <c r="G121" s="192">
        <v>23065</v>
      </c>
      <c r="H121" s="68"/>
      <c r="I121" s="343" t="s">
        <v>5583</v>
      </c>
      <c r="J121" s="68"/>
      <c r="K121" s="68"/>
      <c r="L121" s="68"/>
      <c r="M121" s="68"/>
      <c r="N121" s="344">
        <v>0</v>
      </c>
      <c r="O121" s="344">
        <v>0</v>
      </c>
      <c r="P121" s="345">
        <v>0.01</v>
      </c>
      <c r="Q121" s="345">
        <v>0</v>
      </c>
      <c r="R121" s="346" t="s">
        <v>638</v>
      </c>
      <c r="S121" s="367"/>
      <c r="T121" s="278"/>
    </row>
    <row r="122" spans="1:20" ht="51">
      <c r="A122" s="68" t="s">
        <v>542</v>
      </c>
      <c r="B122" s="68"/>
      <c r="C122" s="69" t="s">
        <v>691</v>
      </c>
      <c r="D122" s="108">
        <v>45002</v>
      </c>
      <c r="E122" s="108" t="s">
        <v>5829</v>
      </c>
      <c r="F122" s="192" t="s">
        <v>19</v>
      </c>
      <c r="G122" s="192">
        <v>17084</v>
      </c>
      <c r="H122" s="68"/>
      <c r="I122" s="343" t="s">
        <v>5584</v>
      </c>
      <c r="J122" s="68"/>
      <c r="K122" s="68"/>
      <c r="L122" s="68"/>
      <c r="M122" s="68"/>
      <c r="N122" s="344">
        <v>76963.78</v>
      </c>
      <c r="O122" s="344">
        <v>0</v>
      </c>
      <c r="P122" s="345">
        <v>527971.53</v>
      </c>
      <c r="Q122" s="345">
        <v>0</v>
      </c>
      <c r="R122" s="346" t="s">
        <v>638</v>
      </c>
      <c r="S122" s="367"/>
      <c r="T122" s="278"/>
    </row>
    <row r="123" spans="1:20" ht="63.75">
      <c r="A123" s="68" t="s">
        <v>542</v>
      </c>
      <c r="B123" s="68"/>
      <c r="C123" s="69" t="s">
        <v>691</v>
      </c>
      <c r="D123" s="108">
        <v>45002</v>
      </c>
      <c r="E123" s="108" t="s">
        <v>5830</v>
      </c>
      <c r="F123" s="192" t="s">
        <v>19</v>
      </c>
      <c r="G123" s="192">
        <v>1056712</v>
      </c>
      <c r="H123" s="68"/>
      <c r="I123" s="343" t="s">
        <v>5585</v>
      </c>
      <c r="J123" s="68"/>
      <c r="K123" s="68"/>
      <c r="L123" s="68"/>
      <c r="M123" s="68"/>
      <c r="N123" s="344">
        <v>1061402.33</v>
      </c>
      <c r="O123" s="344">
        <v>0</v>
      </c>
      <c r="P123" s="345">
        <v>7281219.9800000004</v>
      </c>
      <c r="Q123" s="345">
        <v>0</v>
      </c>
      <c r="R123" s="346" t="s">
        <v>638</v>
      </c>
      <c r="S123" s="367"/>
      <c r="T123" s="278"/>
    </row>
    <row r="124" spans="1:20" ht="89.25">
      <c r="A124" s="68">
        <v>10</v>
      </c>
      <c r="B124" s="68"/>
      <c r="C124" s="69" t="s">
        <v>38</v>
      </c>
      <c r="D124" s="108">
        <v>45002</v>
      </c>
      <c r="E124" s="108" t="s">
        <v>5831</v>
      </c>
      <c r="F124" s="192" t="s">
        <v>6</v>
      </c>
      <c r="G124" s="192">
        <v>2206918</v>
      </c>
      <c r="H124" s="68"/>
      <c r="I124" s="343" t="s">
        <v>5586</v>
      </c>
      <c r="J124" s="68"/>
      <c r="K124" s="68"/>
      <c r="L124" s="68"/>
      <c r="M124" s="68"/>
      <c r="N124" s="344">
        <v>0</v>
      </c>
      <c r="O124" s="344">
        <v>1938.85</v>
      </c>
      <c r="P124" s="345">
        <v>0</v>
      </c>
      <c r="Q124" s="345">
        <v>13300.51</v>
      </c>
      <c r="R124" s="346" t="s">
        <v>638</v>
      </c>
      <c r="S124" s="367"/>
      <c r="T124" s="278"/>
    </row>
    <row r="125" spans="1:20" ht="76.5">
      <c r="A125" s="68">
        <v>10</v>
      </c>
      <c r="B125" s="68"/>
      <c r="C125" s="69" t="s">
        <v>38</v>
      </c>
      <c r="D125" s="108">
        <v>45002</v>
      </c>
      <c r="E125" s="108" t="s">
        <v>5832</v>
      </c>
      <c r="F125" s="192" t="s">
        <v>6</v>
      </c>
      <c r="G125" s="192">
        <v>2206916</v>
      </c>
      <c r="H125" s="68"/>
      <c r="I125" s="343" t="s">
        <v>5587</v>
      </c>
      <c r="J125" s="68"/>
      <c r="K125" s="68"/>
      <c r="L125" s="68"/>
      <c r="M125" s="68"/>
      <c r="N125" s="344">
        <v>0</v>
      </c>
      <c r="O125" s="344">
        <v>17840.5</v>
      </c>
      <c r="P125" s="345">
        <v>0</v>
      </c>
      <c r="Q125" s="345">
        <v>122385.83</v>
      </c>
      <c r="R125" s="346" t="s">
        <v>638</v>
      </c>
      <c r="S125" s="367"/>
      <c r="T125" s="278"/>
    </row>
    <row r="126" spans="1:20" ht="76.5">
      <c r="A126" s="68">
        <v>10</v>
      </c>
      <c r="B126" s="68"/>
      <c r="C126" s="69" t="s">
        <v>38</v>
      </c>
      <c r="D126" s="108">
        <v>45002</v>
      </c>
      <c r="E126" s="108" t="s">
        <v>5833</v>
      </c>
      <c r="F126" s="192" t="s">
        <v>6</v>
      </c>
      <c r="G126" s="192">
        <v>2206922</v>
      </c>
      <c r="H126" s="68"/>
      <c r="I126" s="343" t="s">
        <v>5588</v>
      </c>
      <c r="J126" s="68"/>
      <c r="K126" s="68"/>
      <c r="L126" s="68"/>
      <c r="M126" s="68"/>
      <c r="N126" s="344">
        <v>0</v>
      </c>
      <c r="O126" s="344">
        <v>1192.54</v>
      </c>
      <c r="P126" s="345">
        <v>0</v>
      </c>
      <c r="Q126" s="345">
        <v>8180.82</v>
      </c>
      <c r="R126" s="346" t="s">
        <v>638</v>
      </c>
      <c r="S126" s="367"/>
      <c r="T126" s="278"/>
    </row>
    <row r="127" spans="1:20" ht="76.5">
      <c r="A127" s="68">
        <v>10</v>
      </c>
      <c r="B127" s="68"/>
      <c r="C127" s="69" t="s">
        <v>38</v>
      </c>
      <c r="D127" s="108">
        <v>45002</v>
      </c>
      <c r="E127" s="108" t="s">
        <v>5834</v>
      </c>
      <c r="F127" s="192" t="s">
        <v>6</v>
      </c>
      <c r="G127" s="192">
        <v>2206924</v>
      </c>
      <c r="H127" s="68"/>
      <c r="I127" s="343" t="s">
        <v>5589</v>
      </c>
      <c r="J127" s="68"/>
      <c r="K127" s="68"/>
      <c r="L127" s="68"/>
      <c r="M127" s="68"/>
      <c r="N127" s="344">
        <v>0</v>
      </c>
      <c r="O127" s="344">
        <v>2222.41</v>
      </c>
      <c r="P127" s="345">
        <v>0</v>
      </c>
      <c r="Q127" s="345">
        <v>15245.73</v>
      </c>
      <c r="R127" s="346" t="s">
        <v>638</v>
      </c>
      <c r="S127" s="367"/>
      <c r="T127" s="278"/>
    </row>
    <row r="128" spans="1:20" ht="51">
      <c r="A128" s="68" t="s">
        <v>541</v>
      </c>
      <c r="B128" s="68"/>
      <c r="C128" s="69" t="s">
        <v>590</v>
      </c>
      <c r="D128" s="108">
        <v>45002</v>
      </c>
      <c r="E128" s="108" t="s">
        <v>5835</v>
      </c>
      <c r="F128" s="192" t="s">
        <v>22</v>
      </c>
      <c r="G128" s="192">
        <v>23069</v>
      </c>
      <c r="H128" s="68"/>
      <c r="I128" s="343" t="s">
        <v>5590</v>
      </c>
      <c r="J128" s="68"/>
      <c r="K128" s="68"/>
      <c r="L128" s="68"/>
      <c r="M128" s="68"/>
      <c r="N128" s="344">
        <v>0</v>
      </c>
      <c r="O128" s="344">
        <v>0</v>
      </c>
      <c r="P128" s="345">
        <v>0.01</v>
      </c>
      <c r="Q128" s="345">
        <v>0</v>
      </c>
      <c r="R128" s="346" t="s">
        <v>638</v>
      </c>
      <c r="S128" s="367"/>
      <c r="T128" s="278"/>
    </row>
    <row r="129" spans="1:20" ht="63.75">
      <c r="A129" s="68">
        <v>46</v>
      </c>
      <c r="B129" s="68"/>
      <c r="C129" s="69" t="s">
        <v>1380</v>
      </c>
      <c r="D129" s="108">
        <v>45006</v>
      </c>
      <c r="E129" s="108" t="s">
        <v>5836</v>
      </c>
      <c r="F129" s="192" t="s">
        <v>6</v>
      </c>
      <c r="G129" s="192">
        <v>2209739</v>
      </c>
      <c r="H129" s="68"/>
      <c r="I129" s="343" t="s">
        <v>5591</v>
      </c>
      <c r="J129" s="68"/>
      <c r="K129" s="68"/>
      <c r="L129" s="68"/>
      <c r="M129" s="68"/>
      <c r="N129" s="344">
        <v>0</v>
      </c>
      <c r="O129" s="344">
        <v>25000000</v>
      </c>
      <c r="P129" s="345">
        <v>0</v>
      </c>
      <c r="Q129" s="345">
        <v>171500000</v>
      </c>
      <c r="R129" s="346" t="s">
        <v>638</v>
      </c>
      <c r="S129" s="367"/>
      <c r="T129" s="278"/>
    </row>
    <row r="130" spans="1:20" ht="76.5">
      <c r="A130" s="68">
        <v>10</v>
      </c>
      <c r="B130" s="68"/>
      <c r="C130" s="69" t="s">
        <v>38</v>
      </c>
      <c r="D130" s="108">
        <v>45006</v>
      </c>
      <c r="E130" s="108" t="s">
        <v>5837</v>
      </c>
      <c r="F130" s="192" t="s">
        <v>6</v>
      </c>
      <c r="G130" s="192">
        <v>2210037</v>
      </c>
      <c r="H130" s="68"/>
      <c r="I130" s="343" t="s">
        <v>5592</v>
      </c>
      <c r="J130" s="68"/>
      <c r="K130" s="68"/>
      <c r="L130" s="68"/>
      <c r="M130" s="68"/>
      <c r="N130" s="344">
        <v>0</v>
      </c>
      <c r="O130" s="344">
        <v>4851.07</v>
      </c>
      <c r="P130" s="345">
        <v>0</v>
      </c>
      <c r="Q130" s="345">
        <v>33278.339999999997</v>
      </c>
      <c r="R130" s="346" t="s">
        <v>638</v>
      </c>
      <c r="S130" s="367"/>
      <c r="T130" s="278"/>
    </row>
    <row r="131" spans="1:20" ht="76.5">
      <c r="A131" s="68">
        <v>10</v>
      </c>
      <c r="B131" s="68"/>
      <c r="C131" s="69" t="s">
        <v>38</v>
      </c>
      <c r="D131" s="108">
        <v>45006</v>
      </c>
      <c r="E131" s="108" t="s">
        <v>5838</v>
      </c>
      <c r="F131" s="192" t="s">
        <v>6</v>
      </c>
      <c r="G131" s="192">
        <v>2210035</v>
      </c>
      <c r="H131" s="68"/>
      <c r="I131" s="343" t="s">
        <v>5593</v>
      </c>
      <c r="J131" s="68"/>
      <c r="K131" s="68"/>
      <c r="L131" s="68"/>
      <c r="M131" s="68"/>
      <c r="N131" s="344">
        <v>0</v>
      </c>
      <c r="O131" s="344">
        <v>16190</v>
      </c>
      <c r="P131" s="345">
        <v>0</v>
      </c>
      <c r="Q131" s="345">
        <v>111063.4</v>
      </c>
      <c r="R131" s="346" t="s">
        <v>638</v>
      </c>
      <c r="S131" s="367"/>
      <c r="T131" s="278"/>
    </row>
    <row r="132" spans="1:20" ht="76.5">
      <c r="A132" s="68">
        <v>10</v>
      </c>
      <c r="B132" s="68"/>
      <c r="C132" s="69" t="s">
        <v>38</v>
      </c>
      <c r="D132" s="108">
        <v>45006</v>
      </c>
      <c r="E132" s="108" t="s">
        <v>5839</v>
      </c>
      <c r="F132" s="192" t="s">
        <v>6</v>
      </c>
      <c r="G132" s="192">
        <v>2210033</v>
      </c>
      <c r="H132" s="68"/>
      <c r="I132" s="343" t="s">
        <v>5594</v>
      </c>
      <c r="J132" s="68"/>
      <c r="K132" s="68"/>
      <c r="L132" s="68"/>
      <c r="M132" s="68"/>
      <c r="N132" s="344">
        <v>0</v>
      </c>
      <c r="O132" s="344">
        <v>33975.21</v>
      </c>
      <c r="P132" s="345">
        <v>0</v>
      </c>
      <c r="Q132" s="345">
        <v>233069.94</v>
      </c>
      <c r="R132" s="346" t="s">
        <v>638</v>
      </c>
      <c r="S132" s="367"/>
      <c r="T132" s="278"/>
    </row>
    <row r="133" spans="1:20" ht="76.5">
      <c r="A133" s="68">
        <v>10</v>
      </c>
      <c r="B133" s="68"/>
      <c r="C133" s="69" t="s">
        <v>38</v>
      </c>
      <c r="D133" s="108">
        <v>45006</v>
      </c>
      <c r="E133" s="108" t="s">
        <v>5840</v>
      </c>
      <c r="F133" s="192" t="s">
        <v>6</v>
      </c>
      <c r="G133" s="192">
        <v>2210031</v>
      </c>
      <c r="H133" s="68"/>
      <c r="I133" s="343" t="s">
        <v>5595</v>
      </c>
      <c r="J133" s="68"/>
      <c r="K133" s="68"/>
      <c r="L133" s="68"/>
      <c r="M133" s="68"/>
      <c r="N133" s="344">
        <v>0</v>
      </c>
      <c r="O133" s="344">
        <v>5270</v>
      </c>
      <c r="P133" s="345">
        <v>0</v>
      </c>
      <c r="Q133" s="345">
        <v>36152.199999999997</v>
      </c>
      <c r="R133" s="346" t="s">
        <v>638</v>
      </c>
      <c r="S133" s="367"/>
      <c r="T133" s="278"/>
    </row>
    <row r="134" spans="1:20" ht="76.5">
      <c r="A134" s="68">
        <v>10</v>
      </c>
      <c r="B134" s="68"/>
      <c r="C134" s="69" t="s">
        <v>38</v>
      </c>
      <c r="D134" s="108">
        <v>45006</v>
      </c>
      <c r="E134" s="108" t="s">
        <v>5841</v>
      </c>
      <c r="F134" s="192" t="s">
        <v>6</v>
      </c>
      <c r="G134" s="192">
        <v>2210029</v>
      </c>
      <c r="H134" s="68"/>
      <c r="I134" s="343" t="s">
        <v>5596</v>
      </c>
      <c r="J134" s="68"/>
      <c r="K134" s="68"/>
      <c r="L134" s="68"/>
      <c r="M134" s="68"/>
      <c r="N134" s="344">
        <v>0</v>
      </c>
      <c r="O134" s="344">
        <v>25911.82</v>
      </c>
      <c r="P134" s="345">
        <v>0</v>
      </c>
      <c r="Q134" s="345">
        <v>177755.09</v>
      </c>
      <c r="R134" s="346" t="s">
        <v>638</v>
      </c>
      <c r="S134" s="367"/>
      <c r="T134" s="278"/>
    </row>
    <row r="135" spans="1:20" ht="76.5">
      <c r="A135" s="68">
        <v>10</v>
      </c>
      <c r="B135" s="68"/>
      <c r="C135" s="69" t="s">
        <v>38</v>
      </c>
      <c r="D135" s="108">
        <v>45006</v>
      </c>
      <c r="E135" s="108" t="s">
        <v>5842</v>
      </c>
      <c r="F135" s="192" t="s">
        <v>6</v>
      </c>
      <c r="G135" s="192">
        <v>2210027</v>
      </c>
      <c r="H135" s="68"/>
      <c r="I135" s="343" t="s">
        <v>5597</v>
      </c>
      <c r="J135" s="68"/>
      <c r="K135" s="68"/>
      <c r="L135" s="68"/>
      <c r="M135" s="68"/>
      <c r="N135" s="344">
        <v>0</v>
      </c>
      <c r="O135" s="344">
        <v>2175.91</v>
      </c>
      <c r="P135" s="345">
        <v>0</v>
      </c>
      <c r="Q135" s="345">
        <v>14926.74</v>
      </c>
      <c r="R135" s="346" t="s">
        <v>638</v>
      </c>
      <c r="S135" s="367"/>
      <c r="T135" s="278"/>
    </row>
    <row r="136" spans="1:20" ht="63.75">
      <c r="A136" s="68">
        <v>86</v>
      </c>
      <c r="B136" s="68"/>
      <c r="C136" s="69" t="s">
        <v>50</v>
      </c>
      <c r="D136" s="108">
        <v>45007</v>
      </c>
      <c r="E136" s="108" t="s">
        <v>5843</v>
      </c>
      <c r="F136" s="192" t="s">
        <v>6</v>
      </c>
      <c r="G136" s="192">
        <v>2211233</v>
      </c>
      <c r="H136" s="68"/>
      <c r="I136" s="343" t="s">
        <v>5598</v>
      </c>
      <c r="J136" s="68"/>
      <c r="K136" s="68"/>
      <c r="L136" s="68"/>
      <c r="M136" s="68"/>
      <c r="N136" s="344">
        <v>0</v>
      </c>
      <c r="O136" s="344">
        <v>1500000</v>
      </c>
      <c r="P136" s="345">
        <v>0</v>
      </c>
      <c r="Q136" s="345">
        <v>10290000</v>
      </c>
      <c r="R136" s="346" t="s">
        <v>638</v>
      </c>
      <c r="S136" s="367"/>
      <c r="T136" s="278"/>
    </row>
    <row r="137" spans="1:20" ht="76.5">
      <c r="A137" s="68">
        <v>86</v>
      </c>
      <c r="B137" s="68"/>
      <c r="C137" s="69" t="s">
        <v>50</v>
      </c>
      <c r="D137" s="108">
        <v>45007</v>
      </c>
      <c r="E137" s="108" t="s">
        <v>5844</v>
      </c>
      <c r="F137" s="192" t="s">
        <v>10</v>
      </c>
      <c r="G137" s="192">
        <v>2211233</v>
      </c>
      <c r="H137" s="68"/>
      <c r="I137" s="343" t="s">
        <v>5599</v>
      </c>
      <c r="J137" s="68"/>
      <c r="K137" s="68"/>
      <c r="L137" s="68"/>
      <c r="M137" s="68"/>
      <c r="N137" s="344">
        <v>7.29</v>
      </c>
      <c r="O137" s="344">
        <v>0</v>
      </c>
      <c r="P137" s="345">
        <v>50.01</v>
      </c>
      <c r="Q137" s="345">
        <v>0</v>
      </c>
      <c r="R137" s="346" t="s">
        <v>638</v>
      </c>
      <c r="S137" s="367"/>
      <c r="T137" s="278"/>
    </row>
    <row r="138" spans="1:20" ht="63.75">
      <c r="A138" s="68">
        <v>46</v>
      </c>
      <c r="B138" s="68"/>
      <c r="C138" s="69" t="s">
        <v>1380</v>
      </c>
      <c r="D138" s="108">
        <v>45008</v>
      </c>
      <c r="E138" s="108" t="s">
        <v>5845</v>
      </c>
      <c r="F138" s="192" t="s">
        <v>6</v>
      </c>
      <c r="G138" s="192">
        <v>2212956</v>
      </c>
      <c r="H138" s="68"/>
      <c r="I138" s="343" t="s">
        <v>5600</v>
      </c>
      <c r="J138" s="68"/>
      <c r="K138" s="68"/>
      <c r="L138" s="68"/>
      <c r="M138" s="68"/>
      <c r="N138" s="344">
        <v>0</v>
      </c>
      <c r="O138" s="344">
        <v>2804817</v>
      </c>
      <c r="P138" s="345">
        <v>0</v>
      </c>
      <c r="Q138" s="345">
        <v>19241044.620000001</v>
      </c>
      <c r="R138" s="346" t="s">
        <v>638</v>
      </c>
      <c r="S138" s="367"/>
      <c r="T138" s="278"/>
    </row>
    <row r="139" spans="1:20" ht="76.5">
      <c r="A139" s="68">
        <v>46</v>
      </c>
      <c r="B139" s="68"/>
      <c r="C139" s="69" t="s">
        <v>1380</v>
      </c>
      <c r="D139" s="108">
        <v>45008</v>
      </c>
      <c r="E139" s="108" t="s">
        <v>5846</v>
      </c>
      <c r="F139" s="192" t="s">
        <v>10</v>
      </c>
      <c r="G139" s="192">
        <v>2212956</v>
      </c>
      <c r="H139" s="68"/>
      <c r="I139" s="343" t="s">
        <v>5601</v>
      </c>
      <c r="J139" s="68"/>
      <c r="K139" s="68"/>
      <c r="L139" s="68"/>
      <c r="M139" s="68"/>
      <c r="N139" s="344">
        <v>7.29</v>
      </c>
      <c r="O139" s="344">
        <v>0</v>
      </c>
      <c r="P139" s="345">
        <v>50.01</v>
      </c>
      <c r="Q139" s="345">
        <v>0</v>
      </c>
      <c r="R139" s="346" t="s">
        <v>638</v>
      </c>
      <c r="S139" s="367"/>
      <c r="T139" s="278"/>
    </row>
    <row r="140" spans="1:20" ht="63.75">
      <c r="A140" s="68">
        <v>10</v>
      </c>
      <c r="B140" s="68"/>
      <c r="C140" s="69" t="s">
        <v>38</v>
      </c>
      <c r="D140" s="108">
        <v>45008</v>
      </c>
      <c r="E140" s="108" t="s">
        <v>5847</v>
      </c>
      <c r="F140" s="192" t="s">
        <v>6</v>
      </c>
      <c r="G140" s="192">
        <v>2213227</v>
      </c>
      <c r="H140" s="68"/>
      <c r="I140" s="343" t="s">
        <v>5602</v>
      </c>
      <c r="J140" s="68"/>
      <c r="K140" s="68"/>
      <c r="L140" s="68"/>
      <c r="M140" s="68"/>
      <c r="N140" s="344">
        <v>0</v>
      </c>
      <c r="O140" s="344">
        <v>1240.96</v>
      </c>
      <c r="P140" s="345">
        <v>0</v>
      </c>
      <c r="Q140" s="345">
        <v>8512.99</v>
      </c>
      <c r="R140" s="346" t="s">
        <v>638</v>
      </c>
      <c r="S140" s="367"/>
      <c r="T140" s="278"/>
    </row>
    <row r="141" spans="1:20" ht="76.5">
      <c r="A141" s="68">
        <v>20</v>
      </c>
      <c r="B141" s="68"/>
      <c r="C141" s="69" t="s">
        <v>41</v>
      </c>
      <c r="D141" s="108">
        <v>45008</v>
      </c>
      <c r="E141" s="108" t="s">
        <v>5848</v>
      </c>
      <c r="F141" s="192" t="s">
        <v>10</v>
      </c>
      <c r="G141" s="192">
        <v>1057024</v>
      </c>
      <c r="H141" s="68"/>
      <c r="I141" s="343" t="s">
        <v>5603</v>
      </c>
      <c r="J141" s="68"/>
      <c r="K141" s="68"/>
      <c r="L141" s="68"/>
      <c r="M141" s="68"/>
      <c r="N141" s="344">
        <v>7.29</v>
      </c>
      <c r="O141" s="344">
        <v>0</v>
      </c>
      <c r="P141" s="345">
        <v>50.01</v>
      </c>
      <c r="Q141" s="345">
        <v>0</v>
      </c>
      <c r="R141" s="346" t="s">
        <v>638</v>
      </c>
      <c r="S141" s="367"/>
      <c r="T141" s="278"/>
    </row>
    <row r="142" spans="1:20" ht="51">
      <c r="A142" s="68" t="s">
        <v>542</v>
      </c>
      <c r="B142" s="68"/>
      <c r="C142" s="69" t="s">
        <v>691</v>
      </c>
      <c r="D142" s="108">
        <v>45009</v>
      </c>
      <c r="E142" s="108" t="s">
        <v>5849</v>
      </c>
      <c r="F142" s="192" t="s">
        <v>6</v>
      </c>
      <c r="G142" s="192">
        <v>1057102</v>
      </c>
      <c r="H142" s="68"/>
      <c r="I142" s="343" t="s">
        <v>5604</v>
      </c>
      <c r="J142" s="68"/>
      <c r="K142" s="68"/>
      <c r="L142" s="68"/>
      <c r="M142" s="68"/>
      <c r="N142" s="344">
        <v>0</v>
      </c>
      <c r="O142" s="344">
        <v>108479883.38</v>
      </c>
      <c r="P142" s="345">
        <v>0</v>
      </c>
      <c r="Q142" s="345">
        <v>744171999.99000001</v>
      </c>
      <c r="R142" s="346" t="s">
        <v>638</v>
      </c>
      <c r="S142" s="367"/>
      <c r="T142" s="278"/>
    </row>
    <row r="143" spans="1:20" ht="51">
      <c r="A143" s="68" t="s">
        <v>541</v>
      </c>
      <c r="B143" s="68"/>
      <c r="C143" s="69" t="s">
        <v>590</v>
      </c>
      <c r="D143" s="108">
        <v>45009</v>
      </c>
      <c r="E143" s="108" t="s">
        <v>5850</v>
      </c>
      <c r="F143" s="192" t="s">
        <v>22</v>
      </c>
      <c r="G143" s="192">
        <v>23097</v>
      </c>
      <c r="H143" s="68"/>
      <c r="I143" s="343" t="s">
        <v>5605</v>
      </c>
      <c r="J143" s="68"/>
      <c r="K143" s="68"/>
      <c r="L143" s="68"/>
      <c r="M143" s="68"/>
      <c r="N143" s="344">
        <v>0</v>
      </c>
      <c r="O143" s="344">
        <v>0</v>
      </c>
      <c r="P143" s="345">
        <v>0</v>
      </c>
      <c r="Q143" s="345">
        <v>0.01</v>
      </c>
      <c r="R143" s="346" t="s">
        <v>638</v>
      </c>
      <c r="S143" s="367"/>
      <c r="T143" s="278"/>
    </row>
    <row r="144" spans="1:20" ht="51">
      <c r="A144" s="68" t="s">
        <v>541</v>
      </c>
      <c r="B144" s="68"/>
      <c r="C144" s="69" t="s">
        <v>590</v>
      </c>
      <c r="D144" s="108">
        <v>45012</v>
      </c>
      <c r="E144" s="108" t="s">
        <v>5851</v>
      </c>
      <c r="F144" s="192" t="s">
        <v>22</v>
      </c>
      <c r="G144" s="192">
        <v>23104</v>
      </c>
      <c r="H144" s="68"/>
      <c r="I144" s="343" t="s">
        <v>5606</v>
      </c>
      <c r="J144" s="68"/>
      <c r="K144" s="68"/>
      <c r="L144" s="68"/>
      <c r="M144" s="68"/>
      <c r="N144" s="344">
        <v>0</v>
      </c>
      <c r="O144" s="344">
        <v>0</v>
      </c>
      <c r="P144" s="345">
        <v>0</v>
      </c>
      <c r="Q144" s="345">
        <v>0.01</v>
      </c>
      <c r="R144" s="346" t="s">
        <v>638</v>
      </c>
      <c r="S144" s="367"/>
      <c r="T144" s="278"/>
    </row>
    <row r="145" spans="1:20" ht="63.75">
      <c r="A145" s="68">
        <v>291</v>
      </c>
      <c r="B145" s="68"/>
      <c r="C145" s="69" t="s">
        <v>119</v>
      </c>
      <c r="D145" s="108">
        <v>45013</v>
      </c>
      <c r="E145" s="108" t="s">
        <v>5852</v>
      </c>
      <c r="F145" s="192" t="s">
        <v>6</v>
      </c>
      <c r="G145" s="192">
        <v>2217834</v>
      </c>
      <c r="H145" s="68"/>
      <c r="I145" s="343" t="s">
        <v>5607</v>
      </c>
      <c r="J145" s="68"/>
      <c r="K145" s="68"/>
      <c r="L145" s="68"/>
      <c r="M145" s="68"/>
      <c r="N145" s="344">
        <v>0</v>
      </c>
      <c r="O145" s="344">
        <v>2752145</v>
      </c>
      <c r="P145" s="345">
        <v>0</v>
      </c>
      <c r="Q145" s="345">
        <v>18879714.699999999</v>
      </c>
      <c r="R145" s="346" t="s">
        <v>638</v>
      </c>
      <c r="S145" s="367"/>
      <c r="T145" s="278"/>
    </row>
    <row r="146" spans="1:20" ht="51">
      <c r="A146" s="68" t="s">
        <v>541</v>
      </c>
      <c r="B146" s="68"/>
      <c r="C146" s="69" t="s">
        <v>590</v>
      </c>
      <c r="D146" s="108">
        <v>45013</v>
      </c>
      <c r="E146" s="108" t="s">
        <v>5853</v>
      </c>
      <c r="F146" s="192" t="s">
        <v>22</v>
      </c>
      <c r="G146" s="192">
        <v>23108</v>
      </c>
      <c r="H146" s="68"/>
      <c r="I146" s="343" t="s">
        <v>5608</v>
      </c>
      <c r="J146" s="68"/>
      <c r="K146" s="68"/>
      <c r="L146" s="68"/>
      <c r="M146" s="68"/>
      <c r="N146" s="344">
        <v>0</v>
      </c>
      <c r="O146" s="344">
        <v>0</v>
      </c>
      <c r="P146" s="345">
        <v>0.01</v>
      </c>
      <c r="Q146" s="345">
        <v>0</v>
      </c>
      <c r="R146" s="346" t="s">
        <v>638</v>
      </c>
      <c r="S146" s="367"/>
      <c r="T146" s="278"/>
    </row>
    <row r="147" spans="1:20" ht="63.75">
      <c r="A147" s="68">
        <v>389</v>
      </c>
      <c r="B147" s="68"/>
      <c r="C147" s="69" t="s">
        <v>1426</v>
      </c>
      <c r="D147" s="108">
        <v>45014</v>
      </c>
      <c r="E147" s="108" t="s">
        <v>5854</v>
      </c>
      <c r="F147" s="192" t="s">
        <v>6</v>
      </c>
      <c r="G147" s="192">
        <v>2219190</v>
      </c>
      <c r="H147" s="68"/>
      <c r="I147" s="343" t="s">
        <v>5609</v>
      </c>
      <c r="J147" s="68"/>
      <c r="K147" s="68"/>
      <c r="L147" s="68"/>
      <c r="M147" s="68"/>
      <c r="N147" s="344">
        <v>0</v>
      </c>
      <c r="O147" s="344">
        <v>305871.96999999997</v>
      </c>
      <c r="P147" s="345">
        <v>0</v>
      </c>
      <c r="Q147" s="345">
        <v>2098281.71</v>
      </c>
      <c r="R147" s="346" t="s">
        <v>638</v>
      </c>
      <c r="S147" s="367"/>
      <c r="T147" s="278"/>
    </row>
    <row r="148" spans="1:20" ht="63.75">
      <c r="A148" s="68">
        <v>389</v>
      </c>
      <c r="B148" s="68"/>
      <c r="C148" s="69" t="s">
        <v>1426</v>
      </c>
      <c r="D148" s="108">
        <v>45014</v>
      </c>
      <c r="E148" s="108" t="s">
        <v>5855</v>
      </c>
      <c r="F148" s="192" t="s">
        <v>10</v>
      </c>
      <c r="G148" s="192">
        <v>2219190</v>
      </c>
      <c r="H148" s="68"/>
      <c r="I148" s="343" t="s">
        <v>5610</v>
      </c>
      <c r="J148" s="68"/>
      <c r="K148" s="68"/>
      <c r="L148" s="68"/>
      <c r="M148" s="68"/>
      <c r="N148" s="344">
        <v>7.29</v>
      </c>
      <c r="O148" s="344">
        <v>0</v>
      </c>
      <c r="P148" s="345">
        <v>50.01</v>
      </c>
      <c r="Q148" s="345">
        <v>0</v>
      </c>
      <c r="R148" s="346" t="s">
        <v>638</v>
      </c>
      <c r="S148" s="367"/>
      <c r="T148" s="278"/>
    </row>
    <row r="149" spans="1:20" ht="76.5">
      <c r="A149" s="68">
        <v>16</v>
      </c>
      <c r="B149" s="68"/>
      <c r="C149" s="69" t="s">
        <v>40</v>
      </c>
      <c r="D149" s="108">
        <v>45014</v>
      </c>
      <c r="E149" s="108" t="s">
        <v>5856</v>
      </c>
      <c r="F149" s="192" t="s">
        <v>6</v>
      </c>
      <c r="G149" s="192">
        <v>1057334</v>
      </c>
      <c r="H149" s="68"/>
      <c r="I149" s="343" t="s">
        <v>5611</v>
      </c>
      <c r="J149" s="68"/>
      <c r="K149" s="68"/>
      <c r="L149" s="68"/>
      <c r="M149" s="68"/>
      <c r="N149" s="344">
        <v>0</v>
      </c>
      <c r="O149" s="344">
        <v>299.35000000000002</v>
      </c>
      <c r="P149" s="345">
        <v>0</v>
      </c>
      <c r="Q149" s="345">
        <v>2053.54</v>
      </c>
      <c r="R149" s="346" t="s">
        <v>638</v>
      </c>
      <c r="S149" s="367"/>
      <c r="T149" s="278"/>
    </row>
    <row r="150" spans="1:20" ht="76.5">
      <c r="A150" s="68">
        <v>585</v>
      </c>
      <c r="B150" s="68"/>
      <c r="C150" s="69" t="s">
        <v>171</v>
      </c>
      <c r="D150" s="108">
        <v>45015</v>
      </c>
      <c r="E150" s="108" t="s">
        <v>5857</v>
      </c>
      <c r="F150" s="192" t="s">
        <v>6</v>
      </c>
      <c r="G150" s="192">
        <v>1057434</v>
      </c>
      <c r="H150" s="68"/>
      <c r="I150" s="343" t="s">
        <v>5612</v>
      </c>
      <c r="J150" s="68"/>
      <c r="K150" s="68"/>
      <c r="L150" s="68"/>
      <c r="M150" s="68"/>
      <c r="N150" s="344">
        <v>0</v>
      </c>
      <c r="O150" s="344">
        <v>1880</v>
      </c>
      <c r="P150" s="345">
        <v>0</v>
      </c>
      <c r="Q150" s="345">
        <v>12896.8</v>
      </c>
      <c r="R150" s="346" t="s">
        <v>638</v>
      </c>
      <c r="S150" s="367"/>
      <c r="T150" s="278"/>
    </row>
    <row r="151" spans="1:20" ht="51">
      <c r="A151" s="68" t="s">
        <v>541</v>
      </c>
      <c r="B151" s="68"/>
      <c r="C151" s="69" t="s">
        <v>590</v>
      </c>
      <c r="D151" s="108">
        <v>45015</v>
      </c>
      <c r="E151" s="108" t="s">
        <v>5858</v>
      </c>
      <c r="F151" s="192" t="s">
        <v>22</v>
      </c>
      <c r="G151" s="192">
        <v>23117</v>
      </c>
      <c r="H151" s="68"/>
      <c r="I151" s="343" t="s">
        <v>5613</v>
      </c>
      <c r="J151" s="68"/>
      <c r="K151" s="68"/>
      <c r="L151" s="68"/>
      <c r="M151" s="68"/>
      <c r="N151" s="344">
        <v>0</v>
      </c>
      <c r="O151" s="344">
        <v>0</v>
      </c>
      <c r="P151" s="345">
        <v>0.01</v>
      </c>
      <c r="Q151" s="345">
        <v>0</v>
      </c>
      <c r="R151" s="346" t="s">
        <v>638</v>
      </c>
      <c r="S151" s="367"/>
      <c r="T151" s="278"/>
    </row>
    <row r="152" spans="1:20" ht="51">
      <c r="A152" s="68" t="s">
        <v>542</v>
      </c>
      <c r="B152" s="68"/>
      <c r="C152" s="69" t="s">
        <v>691</v>
      </c>
      <c r="D152" s="108">
        <v>45016</v>
      </c>
      <c r="E152" s="108" t="s">
        <v>5859</v>
      </c>
      <c r="F152" s="192" t="s">
        <v>19</v>
      </c>
      <c r="G152" s="192">
        <v>17181</v>
      </c>
      <c r="H152" s="68"/>
      <c r="I152" s="343" t="s">
        <v>5614</v>
      </c>
      <c r="J152" s="68"/>
      <c r="K152" s="68"/>
      <c r="L152" s="68"/>
      <c r="M152" s="68"/>
      <c r="N152" s="344">
        <v>805013.82</v>
      </c>
      <c r="O152" s="344">
        <v>0</v>
      </c>
      <c r="P152" s="345">
        <v>5522394.8099999996</v>
      </c>
      <c r="Q152" s="345">
        <v>0</v>
      </c>
      <c r="R152" s="346" t="s">
        <v>638</v>
      </c>
      <c r="S152" s="367"/>
      <c r="T152" s="278"/>
    </row>
    <row r="153" spans="1:20" ht="63.75">
      <c r="A153" s="68" t="s">
        <v>542</v>
      </c>
      <c r="B153" s="68"/>
      <c r="C153" s="69" t="s">
        <v>691</v>
      </c>
      <c r="D153" s="108">
        <v>45016</v>
      </c>
      <c r="E153" s="108" t="s">
        <v>5860</v>
      </c>
      <c r="F153" s="192" t="s">
        <v>19</v>
      </c>
      <c r="G153" s="192">
        <v>17205</v>
      </c>
      <c r="H153" s="68"/>
      <c r="I153" s="343" t="s">
        <v>5615</v>
      </c>
      <c r="J153" s="68"/>
      <c r="K153" s="68"/>
      <c r="L153" s="68"/>
      <c r="M153" s="68"/>
      <c r="N153" s="344">
        <v>841260.38</v>
      </c>
      <c r="O153" s="344">
        <v>0</v>
      </c>
      <c r="P153" s="345">
        <v>5771046.21</v>
      </c>
      <c r="Q153" s="345">
        <v>0</v>
      </c>
      <c r="R153" s="346" t="s">
        <v>638</v>
      </c>
      <c r="S153" s="367"/>
      <c r="T153" s="278"/>
    </row>
    <row r="154" spans="1:20" ht="63.75">
      <c r="A154" s="68" t="s">
        <v>542</v>
      </c>
      <c r="B154" s="68"/>
      <c r="C154" s="69" t="s">
        <v>691</v>
      </c>
      <c r="D154" s="108">
        <v>45016</v>
      </c>
      <c r="E154" s="108" t="s">
        <v>5861</v>
      </c>
      <c r="F154" s="192" t="s">
        <v>19</v>
      </c>
      <c r="G154" s="192">
        <v>17169</v>
      </c>
      <c r="H154" s="68"/>
      <c r="I154" s="343" t="s">
        <v>5616</v>
      </c>
      <c r="J154" s="68"/>
      <c r="K154" s="68"/>
      <c r="L154" s="68"/>
      <c r="M154" s="68"/>
      <c r="N154" s="344">
        <v>6551792.0199999996</v>
      </c>
      <c r="O154" s="344">
        <v>0</v>
      </c>
      <c r="P154" s="345">
        <v>44945293.259999998</v>
      </c>
      <c r="Q154" s="345">
        <v>0</v>
      </c>
      <c r="R154" s="346" t="s">
        <v>638</v>
      </c>
      <c r="S154" s="367"/>
      <c r="T154" s="278"/>
    </row>
    <row r="155" spans="1:20" ht="102">
      <c r="A155" s="68">
        <v>16</v>
      </c>
      <c r="B155" s="68"/>
      <c r="C155" s="69" t="s">
        <v>40</v>
      </c>
      <c r="D155" s="108">
        <v>45016</v>
      </c>
      <c r="E155" s="108" t="s">
        <v>5862</v>
      </c>
      <c r="F155" s="192" t="s">
        <v>601</v>
      </c>
      <c r="G155" s="192">
        <v>17970</v>
      </c>
      <c r="H155" s="68"/>
      <c r="I155" s="343" t="s">
        <v>5617</v>
      </c>
      <c r="J155" s="68"/>
      <c r="K155" s="68"/>
      <c r="L155" s="68"/>
      <c r="M155" s="68"/>
      <c r="N155" s="344">
        <v>90.04</v>
      </c>
      <c r="O155" s="344">
        <v>0</v>
      </c>
      <c r="P155" s="345">
        <v>617.66999999999996</v>
      </c>
      <c r="Q155" s="345">
        <v>0</v>
      </c>
      <c r="R155" s="346" t="s">
        <v>638</v>
      </c>
      <c r="S155" s="367"/>
      <c r="T155" s="278"/>
    </row>
    <row r="156" spans="1:20" ht="102">
      <c r="A156" s="68">
        <v>16</v>
      </c>
      <c r="B156" s="68"/>
      <c r="C156" s="69" t="s">
        <v>40</v>
      </c>
      <c r="D156" s="108">
        <v>45016</v>
      </c>
      <c r="E156" s="108" t="s">
        <v>5863</v>
      </c>
      <c r="F156" s="192" t="s">
        <v>601</v>
      </c>
      <c r="G156" s="192">
        <v>17969</v>
      </c>
      <c r="H156" s="68"/>
      <c r="I156" s="343" t="s">
        <v>5618</v>
      </c>
      <c r="J156" s="68"/>
      <c r="K156" s="68"/>
      <c r="L156" s="68"/>
      <c r="M156" s="68"/>
      <c r="N156" s="344">
        <v>345.19</v>
      </c>
      <c r="O156" s="344">
        <v>0</v>
      </c>
      <c r="P156" s="345">
        <v>2368</v>
      </c>
      <c r="Q156" s="345">
        <v>0</v>
      </c>
      <c r="R156" s="346" t="s">
        <v>638</v>
      </c>
      <c r="S156" s="367"/>
      <c r="T156" s="278"/>
    </row>
    <row r="157" spans="1:20" ht="76.5">
      <c r="A157" s="68">
        <v>376</v>
      </c>
      <c r="B157" s="68"/>
      <c r="C157" s="69" t="s">
        <v>609</v>
      </c>
      <c r="D157" s="108">
        <v>45016</v>
      </c>
      <c r="E157" s="108" t="s">
        <v>5864</v>
      </c>
      <c r="F157" s="192" t="s">
        <v>6</v>
      </c>
      <c r="G157" s="192">
        <v>1057667</v>
      </c>
      <c r="H157" s="68"/>
      <c r="I157" s="343" t="s">
        <v>5619</v>
      </c>
      <c r="J157" s="68"/>
      <c r="K157" s="68"/>
      <c r="L157" s="68"/>
      <c r="M157" s="68"/>
      <c r="N157" s="344">
        <v>0</v>
      </c>
      <c r="O157" s="344">
        <v>45873.95</v>
      </c>
      <c r="P157" s="345">
        <v>0</v>
      </c>
      <c r="Q157" s="345">
        <v>314695.3</v>
      </c>
      <c r="R157" s="346" t="s">
        <v>638</v>
      </c>
      <c r="S157" s="367"/>
      <c r="T157" s="278"/>
    </row>
    <row r="158" spans="1:20">
      <c r="F158" s="373"/>
      <c r="G158" s="373"/>
      <c r="N158" s="349"/>
      <c r="O158" s="349"/>
      <c r="P158" s="350"/>
      <c r="Q158" s="350"/>
      <c r="R158" s="88"/>
      <c r="S158" s="390"/>
    </row>
    <row r="159" spans="1:20">
      <c r="I159" s="473" t="s">
        <v>554</v>
      </c>
      <c r="J159" s="474"/>
      <c r="K159" s="474"/>
      <c r="L159" s="474"/>
      <c r="M159" s="475"/>
      <c r="N159" s="113">
        <f>+SUBTOTAL(9,N8:N157)</f>
        <v>43941408.429999985</v>
      </c>
      <c r="O159" s="113">
        <f>+SUBTOTAL(9,O8:O157)</f>
        <v>155011830.53999996</v>
      </c>
      <c r="P159" s="113">
        <f>+SUBTOTAL(9,P8:P157)</f>
        <v>301438062.11999983</v>
      </c>
      <c r="Q159" s="113">
        <f>+SUBTOTAL(9,Q8:Q157)</f>
        <v>1063381157.71</v>
      </c>
    </row>
    <row r="161" spans="1:19">
      <c r="D161" s="66"/>
      <c r="E161" s="66"/>
      <c r="I161" s="66"/>
      <c r="L161" s="72"/>
      <c r="N161" s="66"/>
      <c r="O161" s="158"/>
      <c r="P161" s="158"/>
      <c r="Q161" s="66"/>
      <c r="R161" s="64"/>
      <c r="S161" s="64"/>
    </row>
    <row r="162" spans="1:19">
      <c r="D162" s="66"/>
      <c r="E162" s="66"/>
      <c r="I162" s="66"/>
      <c r="L162" s="72"/>
      <c r="N162" s="66"/>
      <c r="O162" s="158"/>
      <c r="P162" s="158"/>
      <c r="Q162" s="66"/>
      <c r="R162" s="64"/>
      <c r="S162" s="64"/>
    </row>
    <row r="163" spans="1:19">
      <c r="D163" s="66"/>
      <c r="E163" s="66"/>
      <c r="I163" s="66"/>
      <c r="L163" s="72"/>
      <c r="N163" s="66"/>
      <c r="O163" s="158"/>
      <c r="P163" s="158"/>
      <c r="Q163" s="66"/>
      <c r="R163" s="64"/>
      <c r="S163" s="64"/>
    </row>
    <row r="164" spans="1:19">
      <c r="D164" s="66"/>
      <c r="E164" s="66"/>
      <c r="I164" s="66"/>
      <c r="L164" s="72"/>
      <c r="N164" s="66"/>
      <c r="O164" s="158"/>
      <c r="P164" s="158"/>
      <c r="Q164" s="66"/>
      <c r="R164" s="64"/>
      <c r="S164" s="64"/>
    </row>
    <row r="165" spans="1:19">
      <c r="D165" s="66"/>
      <c r="E165" s="66"/>
      <c r="I165" s="66"/>
      <c r="L165" s="72"/>
      <c r="N165" s="66"/>
      <c r="O165" s="158"/>
      <c r="P165" s="158"/>
      <c r="Q165" s="66"/>
      <c r="R165" s="64"/>
      <c r="S165" s="64"/>
    </row>
    <row r="166" spans="1:19">
      <c r="D166" s="66"/>
      <c r="E166" s="66"/>
      <c r="I166" s="66"/>
      <c r="L166" s="72"/>
      <c r="N166" s="66"/>
      <c r="O166" s="158"/>
      <c r="P166" s="158"/>
      <c r="Q166" s="66"/>
      <c r="R166" s="64"/>
      <c r="S166" s="64"/>
    </row>
    <row r="167" spans="1:19">
      <c r="D167" s="66"/>
      <c r="E167" s="66"/>
      <c r="I167" s="66"/>
      <c r="L167" s="72"/>
      <c r="N167" s="158"/>
      <c r="O167" s="158"/>
      <c r="P167" s="66"/>
      <c r="Q167" s="64"/>
      <c r="R167" s="64"/>
      <c r="S167" s="64"/>
    </row>
    <row r="168" spans="1:19">
      <c r="C168" s="471"/>
      <c r="D168" s="471"/>
      <c r="E168" s="471"/>
      <c r="F168" s="471"/>
      <c r="G168" s="178"/>
      <c r="H168" s="178"/>
      <c r="I168" s="181"/>
      <c r="J168" s="178"/>
      <c r="K168" s="178"/>
      <c r="L168" s="64"/>
      <c r="M168" s="178"/>
      <c r="N168" s="472"/>
      <c r="O168" s="472"/>
      <c r="P168" s="472"/>
      <c r="Q168" s="64"/>
      <c r="R168" s="64"/>
      <c r="S168" s="64"/>
    </row>
    <row r="169" spans="1:19">
      <c r="N169" s="158"/>
      <c r="O169" s="158"/>
      <c r="P169" s="158"/>
      <c r="Q169" s="158"/>
    </row>
    <row r="171" spans="1:19">
      <c r="A171" s="369" t="s">
        <v>1579</v>
      </c>
    </row>
    <row r="172" spans="1:19">
      <c r="A172" s="368" t="s">
        <v>1580</v>
      </c>
    </row>
    <row r="173" spans="1:19">
      <c r="A173" s="368" t="s">
        <v>1581</v>
      </c>
    </row>
    <row r="174" spans="1:19">
      <c r="A174" s="368"/>
    </row>
    <row r="175" spans="1:19">
      <c r="A175" s="368" t="s">
        <v>1582</v>
      </c>
    </row>
    <row r="176" spans="1:19">
      <c r="A176" s="368" t="s">
        <v>1583</v>
      </c>
    </row>
    <row r="783" spans="20:20">
      <c r="T783" s="279"/>
    </row>
    <row r="784" spans="20:20">
      <c r="T784" s="278"/>
    </row>
    <row r="785" spans="20:20">
      <c r="T785" s="278"/>
    </row>
    <row r="786" spans="20:20">
      <c r="T786" s="278"/>
    </row>
    <row r="787" spans="20:20">
      <c r="T787" s="278"/>
    </row>
    <row r="788" spans="20:20">
      <c r="T788" s="278"/>
    </row>
    <row r="789" spans="20:20">
      <c r="T789" s="278"/>
    </row>
    <row r="790" spans="20:20">
      <c r="T790" s="278"/>
    </row>
    <row r="791" spans="20:20">
      <c r="T791" s="278"/>
    </row>
    <row r="792" spans="20:20">
      <c r="T792" s="278"/>
    </row>
    <row r="793" spans="20:20">
      <c r="T793" s="278"/>
    </row>
    <row r="794" spans="20:20">
      <c r="T794" s="278"/>
    </row>
    <row r="795" spans="20:20">
      <c r="T795" s="278"/>
    </row>
    <row r="796" spans="20:20">
      <c r="T796" s="278"/>
    </row>
    <row r="797" spans="20:20">
      <c r="T797" s="278"/>
    </row>
    <row r="798" spans="20:20">
      <c r="T798" s="278"/>
    </row>
    <row r="799" spans="20:20">
      <c r="T799" s="278"/>
    </row>
    <row r="800" spans="20:20">
      <c r="T800" s="278"/>
    </row>
    <row r="801" spans="20:20">
      <c r="T801" s="278"/>
    </row>
    <row r="802" spans="20:20">
      <c r="T802" s="278"/>
    </row>
    <row r="803" spans="20:20">
      <c r="T803" s="278"/>
    </row>
    <row r="804" spans="20:20">
      <c r="T804" s="278"/>
    </row>
    <row r="805" spans="20:20">
      <c r="T805" s="278"/>
    </row>
    <row r="806" spans="20:20">
      <c r="T806" s="278"/>
    </row>
    <row r="807" spans="20:20">
      <c r="T807" s="278"/>
    </row>
    <row r="808" spans="20:20">
      <c r="T808" s="278"/>
    </row>
    <row r="809" spans="20:20">
      <c r="T809" s="278"/>
    </row>
    <row r="810" spans="20:20">
      <c r="T810" s="278"/>
    </row>
    <row r="811" spans="20:20">
      <c r="T811" s="278"/>
    </row>
    <row r="812" spans="20:20">
      <c r="T812" s="278"/>
    </row>
    <row r="813" spans="20:20">
      <c r="T813" s="278"/>
    </row>
    <row r="814" spans="20:20">
      <c r="T814" s="278"/>
    </row>
    <row r="815" spans="20:20">
      <c r="T815" s="278"/>
    </row>
    <row r="816" spans="20:20">
      <c r="T816" s="278"/>
    </row>
    <row r="817" spans="20:20">
      <c r="T817" s="278"/>
    </row>
    <row r="818" spans="20:20">
      <c r="T818" s="278"/>
    </row>
    <row r="819" spans="20:20">
      <c r="T819" s="278"/>
    </row>
    <row r="820" spans="20:20">
      <c r="T820" s="278"/>
    </row>
    <row r="821" spans="20:20">
      <c r="T821" s="278"/>
    </row>
    <row r="822" spans="20:20">
      <c r="T822" s="278"/>
    </row>
    <row r="823" spans="20:20">
      <c r="T823" s="278"/>
    </row>
    <row r="824" spans="20:20">
      <c r="T824" s="278"/>
    </row>
    <row r="825" spans="20:20">
      <c r="T825" s="278"/>
    </row>
    <row r="826" spans="20:20">
      <c r="T826" s="278"/>
    </row>
    <row r="827" spans="20:20">
      <c r="T827" s="278"/>
    </row>
    <row r="828" spans="20:20">
      <c r="T828" s="278"/>
    </row>
    <row r="829" spans="20:20">
      <c r="T829" s="278"/>
    </row>
    <row r="830" spans="20:20">
      <c r="T830" s="278"/>
    </row>
    <row r="831" spans="20:20">
      <c r="T831" s="278"/>
    </row>
    <row r="832" spans="20:20">
      <c r="T832" s="278"/>
    </row>
    <row r="833" spans="20:20">
      <c r="T833" s="278"/>
    </row>
    <row r="834" spans="20:20">
      <c r="T834" s="278"/>
    </row>
    <row r="835" spans="20:20">
      <c r="T835" s="278"/>
    </row>
    <row r="836" spans="20:20">
      <c r="T836" s="278"/>
    </row>
    <row r="837" spans="20:20">
      <c r="T837" s="278"/>
    </row>
    <row r="838" spans="20:20">
      <c r="T838" s="278"/>
    </row>
    <row r="839" spans="20:20">
      <c r="T839" s="278"/>
    </row>
    <row r="840" spans="20:20">
      <c r="T840" s="278"/>
    </row>
    <row r="841" spans="20:20">
      <c r="T841" s="278"/>
    </row>
    <row r="842" spans="20:20">
      <c r="T842" s="278"/>
    </row>
    <row r="843" spans="20:20">
      <c r="T843" s="278"/>
    </row>
    <row r="844" spans="20:20">
      <c r="T844" s="278"/>
    </row>
    <row r="845" spans="20:20">
      <c r="T845" s="278"/>
    </row>
    <row r="846" spans="20:20">
      <c r="T846" s="278"/>
    </row>
    <row r="847" spans="20:20">
      <c r="T847" s="278"/>
    </row>
    <row r="848" spans="20:20">
      <c r="T848" s="278"/>
    </row>
    <row r="849" spans="20:20">
      <c r="T849" s="278"/>
    </row>
    <row r="850" spans="20:20">
      <c r="T850" s="278"/>
    </row>
    <row r="851" spans="20:20">
      <c r="T851" s="278"/>
    </row>
    <row r="852" spans="20:20">
      <c r="T852" s="278"/>
    </row>
    <row r="853" spans="20:20">
      <c r="T853" s="278"/>
    </row>
    <row r="854" spans="20:20">
      <c r="T854" s="278"/>
    </row>
    <row r="855" spans="20:20">
      <c r="T855" s="278"/>
    </row>
    <row r="856" spans="20:20">
      <c r="T856" s="278"/>
    </row>
    <row r="857" spans="20:20">
      <c r="T857" s="278"/>
    </row>
    <row r="858" spans="20:20">
      <c r="T858" s="278"/>
    </row>
    <row r="859" spans="20:20">
      <c r="T859" s="278"/>
    </row>
    <row r="860" spans="20:20">
      <c r="T860" s="278"/>
    </row>
    <row r="861" spans="20:20">
      <c r="T861" s="278"/>
    </row>
    <row r="862" spans="20:20">
      <c r="T862" s="278"/>
    </row>
    <row r="863" spans="20:20">
      <c r="T863" s="278"/>
    </row>
    <row r="864" spans="20:20">
      <c r="T864" s="278"/>
    </row>
    <row r="865" spans="20:20">
      <c r="T865" s="278"/>
    </row>
    <row r="866" spans="20:20">
      <c r="T866" s="278"/>
    </row>
    <row r="867" spans="20:20">
      <c r="T867" s="278"/>
    </row>
    <row r="868" spans="20:20">
      <c r="T868" s="278"/>
    </row>
    <row r="869" spans="20:20">
      <c r="T869" s="278"/>
    </row>
    <row r="870" spans="20:20">
      <c r="T870" s="278"/>
    </row>
    <row r="871" spans="20:20">
      <c r="T871" s="278"/>
    </row>
    <row r="872" spans="20:20">
      <c r="T872" s="278"/>
    </row>
    <row r="873" spans="20:20">
      <c r="T873" s="278"/>
    </row>
    <row r="874" spans="20:20">
      <c r="T874" s="278"/>
    </row>
    <row r="875" spans="20:20">
      <c r="T875" s="278"/>
    </row>
    <row r="876" spans="20:20">
      <c r="T876" s="278"/>
    </row>
    <row r="877" spans="20:20">
      <c r="T877" s="278"/>
    </row>
    <row r="878" spans="20:20">
      <c r="T878" s="278"/>
    </row>
    <row r="879" spans="20:20">
      <c r="T879" s="278"/>
    </row>
    <row r="880" spans="20:20">
      <c r="T880" s="278"/>
    </row>
    <row r="881" spans="20:20">
      <c r="T881" s="278"/>
    </row>
    <row r="882" spans="20:20">
      <c r="T882" s="278"/>
    </row>
    <row r="883" spans="20:20">
      <c r="T883" s="278"/>
    </row>
    <row r="884" spans="20:20">
      <c r="T884" s="278"/>
    </row>
    <row r="885" spans="20:20">
      <c r="T885" s="278"/>
    </row>
    <row r="886" spans="20:20">
      <c r="T886" s="278"/>
    </row>
    <row r="887" spans="20:20">
      <c r="T887" s="278"/>
    </row>
    <row r="888" spans="20:20">
      <c r="T888" s="278"/>
    </row>
    <row r="889" spans="20:20">
      <c r="T889" s="278"/>
    </row>
    <row r="890" spans="20:20">
      <c r="T890" s="278"/>
    </row>
    <row r="891" spans="20:20">
      <c r="T891" s="278"/>
    </row>
    <row r="892" spans="20:20">
      <c r="T892" s="278"/>
    </row>
    <row r="893" spans="20:20">
      <c r="T893" s="278"/>
    </row>
    <row r="894" spans="20:20">
      <c r="T894" s="278"/>
    </row>
    <row r="895" spans="20:20">
      <c r="T895" s="278"/>
    </row>
    <row r="896" spans="20:20">
      <c r="T896" s="278"/>
    </row>
    <row r="897" spans="20:20">
      <c r="T897" s="278"/>
    </row>
    <row r="898" spans="20:20">
      <c r="T898" s="278"/>
    </row>
    <row r="899" spans="20:20">
      <c r="T899" s="278"/>
    </row>
    <row r="900" spans="20:20">
      <c r="T900" s="278"/>
    </row>
    <row r="901" spans="20:20">
      <c r="T901" s="278"/>
    </row>
    <row r="902" spans="20:20">
      <c r="T902" s="278"/>
    </row>
    <row r="903" spans="20:20">
      <c r="T903" s="278"/>
    </row>
    <row r="904" spans="20:20">
      <c r="T904" s="278"/>
    </row>
    <row r="905" spans="20:20">
      <c r="T905" s="278"/>
    </row>
    <row r="906" spans="20:20">
      <c r="T906" s="278"/>
    </row>
    <row r="907" spans="20:20">
      <c r="T907" s="278"/>
    </row>
    <row r="908" spans="20:20">
      <c r="T908" s="278"/>
    </row>
    <row r="909" spans="20:20">
      <c r="T909" s="278"/>
    </row>
    <row r="910" spans="20:20">
      <c r="T910" s="278"/>
    </row>
    <row r="911" spans="20:20">
      <c r="T911" s="278"/>
    </row>
    <row r="912" spans="20:20">
      <c r="T912" s="278"/>
    </row>
    <row r="913" spans="20:20">
      <c r="T913" s="278"/>
    </row>
    <row r="914" spans="20:20">
      <c r="T914" s="278"/>
    </row>
    <row r="915" spans="20:20">
      <c r="T915" s="278"/>
    </row>
    <row r="916" spans="20:20">
      <c r="T916" s="278"/>
    </row>
    <row r="917" spans="20:20">
      <c r="T917" s="278"/>
    </row>
    <row r="918" spans="20:20">
      <c r="T918" s="278"/>
    </row>
    <row r="919" spans="20:20">
      <c r="T919" s="278"/>
    </row>
    <row r="920" spans="20:20">
      <c r="T920" s="278"/>
    </row>
    <row r="921" spans="20:20">
      <c r="T921" s="278"/>
    </row>
    <row r="922" spans="20:20">
      <c r="T922" s="278"/>
    </row>
    <row r="923" spans="20:20">
      <c r="T923" s="278"/>
    </row>
    <row r="924" spans="20:20">
      <c r="T924" s="278"/>
    </row>
    <row r="925" spans="20:20">
      <c r="T925" s="278"/>
    </row>
    <row r="926" spans="20:20">
      <c r="T926" s="278"/>
    </row>
    <row r="927" spans="20:20">
      <c r="T927" s="278"/>
    </row>
    <row r="928" spans="20:20">
      <c r="T928" s="278"/>
    </row>
    <row r="929" spans="20:20">
      <c r="T929" s="278"/>
    </row>
    <row r="930" spans="20:20">
      <c r="T930" s="278"/>
    </row>
    <row r="931" spans="20:20">
      <c r="T931" s="278"/>
    </row>
    <row r="932" spans="20:20">
      <c r="T932" s="278"/>
    </row>
    <row r="933" spans="20:20">
      <c r="T933" s="278"/>
    </row>
    <row r="934" spans="20:20">
      <c r="T934" s="278"/>
    </row>
    <row r="935" spans="20:20">
      <c r="T935" s="278"/>
    </row>
    <row r="936" spans="20:20">
      <c r="T936" s="278"/>
    </row>
    <row r="937" spans="20:20">
      <c r="T937" s="278"/>
    </row>
    <row r="938" spans="20:20">
      <c r="T938" s="278"/>
    </row>
    <row r="939" spans="20:20">
      <c r="T939" s="278"/>
    </row>
    <row r="940" spans="20:20">
      <c r="T940" s="278"/>
    </row>
    <row r="941" spans="20:20">
      <c r="T941" s="278"/>
    </row>
    <row r="942" spans="20:20">
      <c r="T942" s="278"/>
    </row>
    <row r="943" spans="20:20">
      <c r="T943" s="278"/>
    </row>
    <row r="944" spans="20:20">
      <c r="T944" s="278"/>
    </row>
    <row r="945" spans="20:20">
      <c r="T945" s="278"/>
    </row>
    <row r="946" spans="20:20">
      <c r="T946" s="278"/>
    </row>
    <row r="947" spans="20:20">
      <c r="T947" s="278"/>
    </row>
    <row r="948" spans="20:20">
      <c r="T948" s="278"/>
    </row>
    <row r="949" spans="20:20">
      <c r="T949" s="278"/>
    </row>
    <row r="950" spans="20:20">
      <c r="T950" s="278"/>
    </row>
    <row r="951" spans="20:20">
      <c r="T951" s="278"/>
    </row>
    <row r="952" spans="20:20">
      <c r="T952" s="278"/>
    </row>
    <row r="953" spans="20:20">
      <c r="T953" s="278"/>
    </row>
    <row r="954" spans="20:20">
      <c r="T954" s="278"/>
    </row>
    <row r="955" spans="20:20">
      <c r="T955" s="278"/>
    </row>
    <row r="956" spans="20:20">
      <c r="T956" s="278"/>
    </row>
    <row r="957" spans="20:20">
      <c r="T957" s="278"/>
    </row>
    <row r="958" spans="20:20">
      <c r="T958" s="278"/>
    </row>
    <row r="959" spans="20:20">
      <c r="T959" s="278"/>
    </row>
    <row r="960" spans="20:20">
      <c r="T960" s="278"/>
    </row>
    <row r="961" spans="20:20">
      <c r="T961" s="278"/>
    </row>
    <row r="962" spans="20:20">
      <c r="T962" s="278"/>
    </row>
    <row r="963" spans="20:20">
      <c r="T963" s="278"/>
    </row>
    <row r="964" spans="20:20">
      <c r="T964" s="278"/>
    </row>
    <row r="965" spans="20:20">
      <c r="T965" s="278"/>
    </row>
    <row r="966" spans="20:20">
      <c r="T966" s="278"/>
    </row>
    <row r="967" spans="20:20">
      <c r="T967" s="278"/>
    </row>
    <row r="968" spans="20:20">
      <c r="T968" s="278"/>
    </row>
    <row r="969" spans="20:20">
      <c r="T969" s="278"/>
    </row>
    <row r="970" spans="20:20">
      <c r="T970" s="278"/>
    </row>
    <row r="971" spans="20:20">
      <c r="T971" s="278"/>
    </row>
    <row r="972" spans="20:20">
      <c r="T972" s="278"/>
    </row>
    <row r="973" spans="20:20">
      <c r="T973" s="278"/>
    </row>
    <row r="974" spans="20:20">
      <c r="T974" s="278"/>
    </row>
    <row r="975" spans="20:20">
      <c r="T975" s="278"/>
    </row>
    <row r="976" spans="20:20">
      <c r="T976" s="278"/>
    </row>
    <row r="977" spans="20:20">
      <c r="T977" s="278"/>
    </row>
    <row r="978" spans="20:20">
      <c r="T978" s="278"/>
    </row>
    <row r="979" spans="20:20">
      <c r="T979" s="278"/>
    </row>
    <row r="980" spans="20:20">
      <c r="T980" s="278"/>
    </row>
    <row r="981" spans="20:20">
      <c r="T981" s="278"/>
    </row>
    <row r="982" spans="20:20">
      <c r="T982" s="278"/>
    </row>
    <row r="983" spans="20:20">
      <c r="T983" s="278"/>
    </row>
    <row r="984" spans="20:20">
      <c r="T984" s="278"/>
    </row>
    <row r="985" spans="20:20">
      <c r="T985" s="278"/>
    </row>
    <row r="986" spans="20:20">
      <c r="T986" s="278"/>
    </row>
    <row r="987" spans="20:20">
      <c r="T987" s="278"/>
    </row>
    <row r="988" spans="20:20">
      <c r="T988" s="278"/>
    </row>
    <row r="989" spans="20:20">
      <c r="T989" s="278"/>
    </row>
    <row r="990" spans="20:20">
      <c r="T990" s="278"/>
    </row>
    <row r="991" spans="20:20">
      <c r="T991" s="278"/>
    </row>
    <row r="992" spans="20:20">
      <c r="T992" s="278"/>
    </row>
    <row r="993" spans="20:20">
      <c r="T993" s="278"/>
    </row>
    <row r="994" spans="20:20">
      <c r="T994" s="278"/>
    </row>
    <row r="995" spans="20:20">
      <c r="T995" s="278"/>
    </row>
    <row r="996" spans="20:20">
      <c r="T996" s="278"/>
    </row>
    <row r="997" spans="20:20">
      <c r="T997" s="278"/>
    </row>
    <row r="998" spans="20:20">
      <c r="T998" s="278"/>
    </row>
    <row r="999" spans="20:20">
      <c r="T999" s="278"/>
    </row>
    <row r="1000" spans="20:20">
      <c r="T1000" s="278"/>
    </row>
    <row r="1001" spans="20:20">
      <c r="T1001" s="278"/>
    </row>
    <row r="1002" spans="20:20">
      <c r="T1002" s="278"/>
    </row>
    <row r="1003" spans="20:20">
      <c r="T1003" s="278"/>
    </row>
    <row r="1004" spans="20:20">
      <c r="T1004" s="278"/>
    </row>
    <row r="1005" spans="20:20">
      <c r="T1005" s="278"/>
    </row>
    <row r="1006" spans="20:20">
      <c r="T1006" s="278"/>
    </row>
    <row r="1007" spans="20:20">
      <c r="T1007" s="278"/>
    </row>
    <row r="1008" spans="20:20">
      <c r="T1008" s="278"/>
    </row>
    <row r="1009" spans="20:20">
      <c r="T1009" s="278"/>
    </row>
    <row r="1010" spans="20:20">
      <c r="T1010" s="278"/>
    </row>
    <row r="1011" spans="20:20">
      <c r="T1011" s="278"/>
    </row>
    <row r="1012" spans="20:20">
      <c r="T1012" s="278"/>
    </row>
    <row r="1013" spans="20:20">
      <c r="T1013" s="278"/>
    </row>
    <row r="1014" spans="20:20">
      <c r="T1014" s="278"/>
    </row>
    <row r="1015" spans="20:20">
      <c r="T1015" s="278"/>
    </row>
    <row r="1016" spans="20:20">
      <c r="T1016" s="278"/>
    </row>
    <row r="1017" spans="20:20">
      <c r="T1017" s="278"/>
    </row>
    <row r="1018" spans="20:20">
      <c r="T1018" s="278"/>
    </row>
    <row r="1019" spans="20:20">
      <c r="T1019" s="278"/>
    </row>
    <row r="1020" spans="20:20">
      <c r="T1020" s="278"/>
    </row>
    <row r="1021" spans="20:20">
      <c r="T1021" s="278"/>
    </row>
    <row r="1022" spans="20:20">
      <c r="T1022" s="278"/>
    </row>
    <row r="1023" spans="20:20">
      <c r="T1023" s="278"/>
    </row>
    <row r="1024" spans="20:20">
      <c r="T1024" s="278"/>
    </row>
    <row r="1025" spans="20:20">
      <c r="T1025" s="278"/>
    </row>
    <row r="1026" spans="20:20">
      <c r="T1026" s="278"/>
    </row>
    <row r="1027" spans="20:20">
      <c r="T1027" s="278"/>
    </row>
    <row r="1028" spans="20:20">
      <c r="T1028" s="278"/>
    </row>
    <row r="1029" spans="20:20">
      <c r="T1029" s="278"/>
    </row>
    <row r="1030" spans="20:20">
      <c r="T1030" s="278"/>
    </row>
    <row r="1031" spans="20:20">
      <c r="T1031" s="278"/>
    </row>
    <row r="1032" spans="20:20">
      <c r="T1032" s="278"/>
    </row>
    <row r="1033" spans="20:20">
      <c r="T1033" s="278"/>
    </row>
    <row r="1034" spans="20:20">
      <c r="T1034" s="278"/>
    </row>
    <row r="1035" spans="20:20">
      <c r="T1035" s="278"/>
    </row>
    <row r="1036" spans="20:20">
      <c r="T1036" s="278"/>
    </row>
    <row r="1037" spans="20:20">
      <c r="T1037" s="278"/>
    </row>
    <row r="1038" spans="20:20">
      <c r="T1038" s="278"/>
    </row>
    <row r="1039" spans="20:20">
      <c r="T1039" s="278"/>
    </row>
    <row r="1040" spans="20:20">
      <c r="T1040" s="278"/>
    </row>
    <row r="1041" spans="20:20">
      <c r="T1041" s="278"/>
    </row>
    <row r="1042" spans="20:20">
      <c r="T1042" s="278"/>
    </row>
    <row r="1043" spans="20:20">
      <c r="T1043" s="278"/>
    </row>
    <row r="1044" spans="20:20">
      <c r="T1044" s="278"/>
    </row>
    <row r="1045" spans="20:20">
      <c r="T1045" s="278"/>
    </row>
    <row r="1046" spans="20:20">
      <c r="T1046" s="278"/>
    </row>
    <row r="1047" spans="20:20">
      <c r="T1047" s="278"/>
    </row>
    <row r="1048" spans="20:20">
      <c r="T1048" s="278"/>
    </row>
    <row r="1049" spans="20:20">
      <c r="T1049" s="278"/>
    </row>
    <row r="1050" spans="20:20">
      <c r="T1050" s="278"/>
    </row>
    <row r="1051" spans="20:20">
      <c r="T1051" s="278"/>
    </row>
    <row r="1052" spans="20:20">
      <c r="T1052" s="278"/>
    </row>
    <row r="1053" spans="20:20">
      <c r="T1053" s="278"/>
    </row>
    <row r="1054" spans="20:20">
      <c r="T1054" s="278"/>
    </row>
    <row r="1055" spans="20:20">
      <c r="T1055" s="278"/>
    </row>
    <row r="1056" spans="20:20">
      <c r="T1056" s="278"/>
    </row>
    <row r="1057" spans="20:20">
      <c r="T1057" s="278"/>
    </row>
    <row r="1058" spans="20:20">
      <c r="T1058" s="278"/>
    </row>
    <row r="1059" spans="20:20">
      <c r="T1059" s="278"/>
    </row>
    <row r="1060" spans="20:20">
      <c r="T1060" s="278"/>
    </row>
    <row r="1061" spans="20:20">
      <c r="T1061" s="278"/>
    </row>
    <row r="1062" spans="20:20">
      <c r="T1062" s="278"/>
    </row>
    <row r="1063" spans="20:20">
      <c r="T1063" s="278"/>
    </row>
    <row r="1064" spans="20:20">
      <c r="T1064" s="278"/>
    </row>
    <row r="1065" spans="20:20">
      <c r="T1065" s="278"/>
    </row>
    <row r="1066" spans="20:20">
      <c r="T1066" s="278"/>
    </row>
    <row r="1067" spans="20:20">
      <c r="T1067" s="278"/>
    </row>
    <row r="1068" spans="20:20">
      <c r="T1068" s="278"/>
    </row>
    <row r="1069" spans="20:20">
      <c r="T1069" s="278"/>
    </row>
    <row r="1070" spans="20:20">
      <c r="T1070" s="278"/>
    </row>
    <row r="1071" spans="20:20">
      <c r="T1071" s="278"/>
    </row>
    <row r="1072" spans="20:20">
      <c r="T1072" s="278"/>
    </row>
    <row r="1073" spans="20:20">
      <c r="T1073" s="278"/>
    </row>
    <row r="1074" spans="20:20">
      <c r="T1074" s="278"/>
    </row>
    <row r="1075" spans="20:20">
      <c r="T1075" s="278"/>
    </row>
    <row r="1076" spans="20:20">
      <c r="T1076" s="278"/>
    </row>
    <row r="1077" spans="20:20">
      <c r="T1077" s="278"/>
    </row>
    <row r="1078" spans="20:20">
      <c r="T1078" s="278"/>
    </row>
    <row r="1079" spans="20:20">
      <c r="T1079" s="278"/>
    </row>
    <row r="1080" spans="20:20">
      <c r="T1080" s="278"/>
    </row>
    <row r="1081" spans="20:20">
      <c r="T1081" s="278"/>
    </row>
    <row r="1082" spans="20:20">
      <c r="T1082" s="278"/>
    </row>
    <row r="1083" spans="20:20">
      <c r="T1083" s="278"/>
    </row>
    <row r="1084" spans="20:20">
      <c r="T1084" s="278"/>
    </row>
    <row r="1085" spans="20:20">
      <c r="T1085" s="278"/>
    </row>
    <row r="1086" spans="20:20">
      <c r="T1086" s="278"/>
    </row>
    <row r="1087" spans="20:20">
      <c r="T1087" s="278"/>
    </row>
    <row r="1088" spans="20:20">
      <c r="T1088" s="278"/>
    </row>
    <row r="1089" spans="20:20">
      <c r="T1089" s="278"/>
    </row>
    <row r="1090" spans="20:20">
      <c r="T1090" s="278"/>
    </row>
    <row r="1091" spans="20:20">
      <c r="T1091" s="278"/>
    </row>
    <row r="1092" spans="20:20">
      <c r="T1092" s="278"/>
    </row>
    <row r="1093" spans="20:20">
      <c r="T1093" s="278"/>
    </row>
    <row r="1094" spans="20:20">
      <c r="T1094" s="278"/>
    </row>
    <row r="1095" spans="20:20">
      <c r="T1095" s="278"/>
    </row>
    <row r="1096" spans="20:20">
      <c r="T1096" s="278"/>
    </row>
    <row r="1097" spans="20:20">
      <c r="T1097" s="278"/>
    </row>
    <row r="1098" spans="20:20">
      <c r="T1098" s="278"/>
    </row>
    <row r="1099" spans="20:20">
      <c r="T1099" s="278"/>
    </row>
    <row r="1100" spans="20:20">
      <c r="T1100" s="278"/>
    </row>
    <row r="1101" spans="20:20">
      <c r="T1101" s="278"/>
    </row>
    <row r="1102" spans="20:20">
      <c r="T1102" s="278"/>
    </row>
    <row r="1103" spans="20:20">
      <c r="T1103" s="278"/>
    </row>
    <row r="1104" spans="20:20">
      <c r="T1104" s="278"/>
    </row>
    <row r="1105" spans="20:20">
      <c r="T1105" s="278"/>
    </row>
    <row r="1106" spans="20:20">
      <c r="T1106" s="278"/>
    </row>
    <row r="1107" spans="20:20">
      <c r="T1107" s="278"/>
    </row>
    <row r="1108" spans="20:20">
      <c r="T1108" s="278"/>
    </row>
    <row r="1109" spans="20:20">
      <c r="T1109" s="278"/>
    </row>
    <row r="1110" spans="20:20">
      <c r="T1110" s="278"/>
    </row>
    <row r="1111" spans="20:20">
      <c r="T1111" s="278"/>
    </row>
    <row r="1112" spans="20:20">
      <c r="T1112" s="278"/>
    </row>
    <row r="1113" spans="20:20">
      <c r="T1113" s="278"/>
    </row>
    <row r="1114" spans="20:20">
      <c r="T1114" s="278"/>
    </row>
    <row r="1115" spans="20:20">
      <c r="T1115" s="278"/>
    </row>
    <row r="1116" spans="20:20">
      <c r="T1116" s="278"/>
    </row>
    <row r="1117" spans="20:20">
      <c r="T1117" s="278"/>
    </row>
    <row r="1118" spans="20:20">
      <c r="T1118" s="278"/>
    </row>
    <row r="1119" spans="20:20">
      <c r="T1119" s="278"/>
    </row>
    <row r="1120" spans="20:20">
      <c r="T1120" s="278"/>
    </row>
    <row r="1121" spans="20:20">
      <c r="T1121" s="278"/>
    </row>
    <row r="1122" spans="20:20">
      <c r="T1122" s="278"/>
    </row>
    <row r="1123" spans="20:20">
      <c r="T1123" s="278"/>
    </row>
    <row r="1124" spans="20:20">
      <c r="T1124" s="278"/>
    </row>
    <row r="1125" spans="20:20">
      <c r="T1125" s="278"/>
    </row>
    <row r="1126" spans="20:20">
      <c r="T1126" s="278"/>
    </row>
    <row r="1127" spans="20:20">
      <c r="T1127" s="278"/>
    </row>
    <row r="1128" spans="20:20">
      <c r="T1128" s="278"/>
    </row>
    <row r="1129" spans="20:20">
      <c r="T1129" s="278"/>
    </row>
    <row r="1130" spans="20:20">
      <c r="T1130" s="278"/>
    </row>
    <row r="1131" spans="20:20">
      <c r="T1131" s="278"/>
    </row>
    <row r="1132" spans="20:20">
      <c r="T1132" s="278"/>
    </row>
    <row r="1133" spans="20:20">
      <c r="T1133" s="278"/>
    </row>
    <row r="1134" spans="20:20">
      <c r="T1134" s="278"/>
    </row>
    <row r="1135" spans="20:20">
      <c r="T1135" s="278"/>
    </row>
    <row r="1136" spans="20:20">
      <c r="T1136" s="278"/>
    </row>
    <row r="1137" spans="20:20">
      <c r="T1137" s="278"/>
    </row>
    <row r="1138" spans="20:20">
      <c r="T1138" s="278"/>
    </row>
    <row r="1139" spans="20:20">
      <c r="T1139" s="278"/>
    </row>
    <row r="1140" spans="20:20">
      <c r="T1140" s="278"/>
    </row>
    <row r="1141" spans="20:20">
      <c r="T1141" s="278"/>
    </row>
    <row r="1142" spans="20:20">
      <c r="T1142" s="278"/>
    </row>
    <row r="1143" spans="20:20">
      <c r="T1143" s="278"/>
    </row>
    <row r="1144" spans="20:20">
      <c r="T1144" s="278"/>
    </row>
    <row r="1145" spans="20:20">
      <c r="T1145" s="278"/>
    </row>
    <row r="1146" spans="20:20">
      <c r="T1146" s="278"/>
    </row>
    <row r="1147" spans="20:20">
      <c r="T1147" s="278"/>
    </row>
    <row r="1148" spans="20:20">
      <c r="T1148" s="278"/>
    </row>
    <row r="1149" spans="20:20">
      <c r="T1149" s="278"/>
    </row>
    <row r="1150" spans="20:20">
      <c r="T1150" s="278"/>
    </row>
    <row r="1151" spans="20:20">
      <c r="T1151" s="278"/>
    </row>
    <row r="1152" spans="20:20">
      <c r="T1152" s="278"/>
    </row>
    <row r="1153" spans="20:20">
      <c r="T1153" s="278"/>
    </row>
    <row r="1154" spans="20:20">
      <c r="T1154" s="278"/>
    </row>
    <row r="1155" spans="20:20">
      <c r="T1155" s="278"/>
    </row>
    <row r="1156" spans="20:20">
      <c r="T1156" s="278"/>
    </row>
    <row r="1157" spans="20:20">
      <c r="T1157" s="278"/>
    </row>
    <row r="1158" spans="20:20">
      <c r="T1158" s="278"/>
    </row>
    <row r="1159" spans="20:20">
      <c r="T1159" s="278"/>
    </row>
    <row r="1160" spans="20:20">
      <c r="T1160" s="278"/>
    </row>
    <row r="1161" spans="20:20">
      <c r="T1161" s="278"/>
    </row>
    <row r="1162" spans="20:20">
      <c r="T1162" s="278"/>
    </row>
    <row r="1163" spans="20:20">
      <c r="T1163" s="278"/>
    </row>
    <row r="1164" spans="20:20">
      <c r="T1164" s="278"/>
    </row>
    <row r="1165" spans="20:20">
      <c r="T1165" s="278"/>
    </row>
    <row r="1166" spans="20:20">
      <c r="T1166" s="278"/>
    </row>
    <row r="1167" spans="20:20">
      <c r="T1167" s="278"/>
    </row>
    <row r="1168" spans="20:20">
      <c r="T1168" s="278"/>
    </row>
    <row r="1169" spans="20:20">
      <c r="T1169" s="278"/>
    </row>
    <row r="1170" spans="20:20">
      <c r="T1170" s="278"/>
    </row>
    <row r="1171" spans="20:20">
      <c r="T1171" s="278"/>
    </row>
    <row r="1172" spans="20:20">
      <c r="T1172" s="278"/>
    </row>
    <row r="1173" spans="20:20">
      <c r="T1173" s="278"/>
    </row>
    <row r="1174" spans="20:20">
      <c r="T1174" s="278"/>
    </row>
    <row r="1175" spans="20:20">
      <c r="T1175" s="278"/>
    </row>
    <row r="1176" spans="20:20">
      <c r="T1176" s="278"/>
    </row>
    <row r="1177" spans="20:20">
      <c r="T1177" s="278"/>
    </row>
    <row r="1178" spans="20:20">
      <c r="T1178" s="278"/>
    </row>
    <row r="1179" spans="20:20">
      <c r="T1179" s="278"/>
    </row>
    <row r="1180" spans="20:20">
      <c r="T1180" s="278"/>
    </row>
    <row r="1181" spans="20:20">
      <c r="T1181" s="278"/>
    </row>
    <row r="1182" spans="20:20">
      <c r="T1182" s="278"/>
    </row>
    <row r="1183" spans="20:20">
      <c r="T1183" s="278"/>
    </row>
    <row r="1184" spans="20:20">
      <c r="T1184" s="278"/>
    </row>
    <row r="1185" spans="20:20">
      <c r="T1185" s="278"/>
    </row>
    <row r="1186" spans="20:20">
      <c r="T1186" s="278"/>
    </row>
    <row r="1187" spans="20:20">
      <c r="T1187" s="278"/>
    </row>
    <row r="1188" spans="20:20">
      <c r="T1188" s="278"/>
    </row>
    <row r="1189" spans="20:20">
      <c r="T1189" s="278"/>
    </row>
    <row r="1190" spans="20:20">
      <c r="T1190" s="278"/>
    </row>
    <row r="1191" spans="20:20">
      <c r="T1191" s="278"/>
    </row>
    <row r="1192" spans="20:20">
      <c r="T1192" s="278"/>
    </row>
    <row r="1193" spans="20:20">
      <c r="T1193" s="278"/>
    </row>
    <row r="1194" spans="20:20">
      <c r="T1194" s="278"/>
    </row>
    <row r="1195" spans="20:20">
      <c r="T1195" s="278"/>
    </row>
    <row r="1196" spans="20:20">
      <c r="T1196" s="278"/>
    </row>
    <row r="1197" spans="20:20">
      <c r="T1197" s="278"/>
    </row>
    <row r="1198" spans="20:20">
      <c r="T1198" s="278"/>
    </row>
    <row r="1199" spans="20:20">
      <c r="T1199" s="278"/>
    </row>
    <row r="1200" spans="20:20">
      <c r="T1200" s="278"/>
    </row>
    <row r="1201" spans="20:20">
      <c r="T1201" s="278"/>
    </row>
    <row r="1202" spans="20:20">
      <c r="T1202" s="278"/>
    </row>
    <row r="1203" spans="20:20">
      <c r="T1203" s="278"/>
    </row>
    <row r="1204" spans="20:20">
      <c r="T1204" s="278"/>
    </row>
    <row r="1205" spans="20:20">
      <c r="T1205" s="278"/>
    </row>
    <row r="1206" spans="20:20">
      <c r="T1206" s="278"/>
    </row>
    <row r="1207" spans="20:20">
      <c r="T1207" s="278"/>
    </row>
    <row r="1208" spans="20:20">
      <c r="T1208" s="278"/>
    </row>
    <row r="1209" spans="20:20">
      <c r="T1209" s="278"/>
    </row>
    <row r="1210" spans="20:20">
      <c r="T1210" s="278"/>
    </row>
    <row r="1211" spans="20:20">
      <c r="T1211" s="278"/>
    </row>
    <row r="1212" spans="20:20">
      <c r="T1212" s="278"/>
    </row>
    <row r="1213" spans="20:20">
      <c r="T1213" s="278"/>
    </row>
    <row r="1214" spans="20:20">
      <c r="T1214" s="278"/>
    </row>
    <row r="1215" spans="20:20">
      <c r="T1215" s="278"/>
    </row>
    <row r="1216" spans="20:20">
      <c r="T1216" s="278"/>
    </row>
    <row r="1217" spans="20:20">
      <c r="T1217" s="278"/>
    </row>
    <row r="1218" spans="20:20">
      <c r="T1218" s="278"/>
    </row>
    <row r="1219" spans="20:20">
      <c r="T1219" s="278"/>
    </row>
    <row r="1220" spans="20:20">
      <c r="T1220" s="278"/>
    </row>
    <row r="1221" spans="20:20">
      <c r="T1221" s="278"/>
    </row>
    <row r="1222" spans="20:20">
      <c r="T1222" s="278"/>
    </row>
    <row r="1223" spans="20:20">
      <c r="T1223" s="278"/>
    </row>
    <row r="1224" spans="20:20">
      <c r="T1224" s="278"/>
    </row>
    <row r="1225" spans="20:20">
      <c r="T1225" s="278"/>
    </row>
    <row r="1226" spans="20:20">
      <c r="T1226" s="278"/>
    </row>
    <row r="1227" spans="20:20">
      <c r="T1227" s="278"/>
    </row>
    <row r="1228" spans="20:20">
      <c r="T1228" s="278"/>
    </row>
    <row r="1229" spans="20:20">
      <c r="T1229" s="278"/>
    </row>
    <row r="1230" spans="20:20">
      <c r="T1230" s="278"/>
    </row>
    <row r="1231" spans="20:20">
      <c r="T1231" s="278"/>
    </row>
    <row r="1232" spans="20:20">
      <c r="T1232" s="278"/>
    </row>
    <row r="1233" spans="20:20">
      <c r="T1233" s="278"/>
    </row>
    <row r="1234" spans="20:20">
      <c r="T1234" s="278"/>
    </row>
    <row r="1235" spans="20:20">
      <c r="T1235" s="278"/>
    </row>
    <row r="1236" spans="20:20">
      <c r="T1236" s="278"/>
    </row>
    <row r="1237" spans="20:20">
      <c r="T1237" s="278"/>
    </row>
    <row r="1238" spans="20:20">
      <c r="T1238" s="278"/>
    </row>
    <row r="1239" spans="20:20">
      <c r="T1239" s="278"/>
    </row>
    <row r="1240" spans="20:20">
      <c r="T1240" s="278"/>
    </row>
    <row r="1241" spans="20:20">
      <c r="T1241" s="278"/>
    </row>
    <row r="1242" spans="20:20">
      <c r="T1242" s="278"/>
    </row>
    <row r="1243" spans="20:20">
      <c r="T1243" s="278"/>
    </row>
    <row r="1244" spans="20:20">
      <c r="T1244" s="278"/>
    </row>
    <row r="1245" spans="20:20">
      <c r="T1245" s="278"/>
    </row>
    <row r="1246" spans="20:20">
      <c r="T1246" s="278"/>
    </row>
    <row r="1247" spans="20:20">
      <c r="T1247" s="278"/>
    </row>
    <row r="1248" spans="20:20">
      <c r="T1248" s="278"/>
    </row>
    <row r="1249" spans="20:20">
      <c r="T1249" s="278"/>
    </row>
    <row r="1250" spans="20:20">
      <c r="T1250" s="278"/>
    </row>
    <row r="1251" spans="20:20">
      <c r="T1251" s="278"/>
    </row>
    <row r="1252" spans="20:20">
      <c r="T1252" s="278"/>
    </row>
    <row r="1253" spans="20:20">
      <c r="T1253" s="278"/>
    </row>
    <row r="1254" spans="20:20">
      <c r="T1254" s="278"/>
    </row>
    <row r="1255" spans="20:20">
      <c r="T1255" s="278"/>
    </row>
    <row r="1256" spans="20:20">
      <c r="T1256" s="278"/>
    </row>
    <row r="1257" spans="20:20">
      <c r="T1257" s="278"/>
    </row>
    <row r="1258" spans="20:20">
      <c r="T1258" s="278"/>
    </row>
    <row r="1259" spans="20:20">
      <c r="T1259" s="278"/>
    </row>
    <row r="1260" spans="20:20">
      <c r="T1260" s="278"/>
    </row>
    <row r="1261" spans="20:20">
      <c r="T1261" s="278"/>
    </row>
    <row r="1262" spans="20:20">
      <c r="T1262" s="278"/>
    </row>
    <row r="1263" spans="20:20">
      <c r="T1263" s="278"/>
    </row>
    <row r="1264" spans="20:20">
      <c r="T1264" s="278"/>
    </row>
    <row r="1265" spans="20:20">
      <c r="T1265" s="278"/>
    </row>
    <row r="1266" spans="20:20">
      <c r="T1266" s="278"/>
    </row>
    <row r="1267" spans="20:20">
      <c r="T1267" s="278"/>
    </row>
    <row r="1268" spans="20:20">
      <c r="T1268" s="278"/>
    </row>
    <row r="1269" spans="20:20">
      <c r="T1269" s="278"/>
    </row>
    <row r="1270" spans="20:20">
      <c r="T1270" s="278"/>
    </row>
    <row r="1271" spans="20:20">
      <c r="T1271" s="278"/>
    </row>
    <row r="1272" spans="20:20">
      <c r="T1272" s="278"/>
    </row>
    <row r="1273" spans="20:20">
      <c r="T1273" s="278"/>
    </row>
    <row r="1274" spans="20:20">
      <c r="T1274" s="278"/>
    </row>
    <row r="1275" spans="20:20">
      <c r="T1275" s="278"/>
    </row>
    <row r="1276" spans="20:20">
      <c r="T1276" s="278"/>
    </row>
    <row r="1277" spans="20:20">
      <c r="T1277" s="278"/>
    </row>
    <row r="1278" spans="20:20">
      <c r="T1278" s="278"/>
    </row>
    <row r="1279" spans="20:20">
      <c r="T1279" s="278"/>
    </row>
    <row r="1280" spans="20:20">
      <c r="T1280" s="278"/>
    </row>
    <row r="1281" spans="20:20">
      <c r="T1281" s="278"/>
    </row>
    <row r="1282" spans="20:20">
      <c r="T1282" s="278"/>
    </row>
    <row r="1283" spans="20:20">
      <c r="T1283" s="278"/>
    </row>
    <row r="1284" spans="20:20">
      <c r="T1284" s="278"/>
    </row>
    <row r="1285" spans="20:20">
      <c r="T1285" s="278"/>
    </row>
    <row r="1286" spans="20:20">
      <c r="T1286" s="278"/>
    </row>
    <row r="1287" spans="20:20">
      <c r="T1287" s="278"/>
    </row>
    <row r="1288" spans="20:20">
      <c r="T1288" s="278"/>
    </row>
    <row r="1289" spans="20:20">
      <c r="T1289" s="278"/>
    </row>
    <row r="1290" spans="20:20">
      <c r="T1290" s="278"/>
    </row>
    <row r="1291" spans="20:20">
      <c r="T1291" s="278"/>
    </row>
    <row r="1292" spans="20:20">
      <c r="T1292" s="278"/>
    </row>
    <row r="1293" spans="20:20">
      <c r="T1293" s="278"/>
    </row>
    <row r="1294" spans="20:20">
      <c r="T1294" s="278"/>
    </row>
    <row r="1295" spans="20:20">
      <c r="T1295" s="278"/>
    </row>
    <row r="1296" spans="20:20">
      <c r="T1296" s="278"/>
    </row>
    <row r="1297" spans="20:20">
      <c r="T1297" s="278"/>
    </row>
    <row r="1298" spans="20:20">
      <c r="T1298" s="278"/>
    </row>
    <row r="1299" spans="20:20">
      <c r="T1299" s="278"/>
    </row>
    <row r="1300" spans="20:20">
      <c r="T1300" s="278"/>
    </row>
    <row r="1301" spans="20:20">
      <c r="T1301" s="278"/>
    </row>
    <row r="1302" spans="20:20">
      <c r="T1302" s="278"/>
    </row>
    <row r="1303" spans="20:20">
      <c r="T1303" s="278"/>
    </row>
    <row r="1304" spans="20:20">
      <c r="T1304" s="278"/>
    </row>
    <row r="1305" spans="20:20">
      <c r="T1305" s="278"/>
    </row>
    <row r="1306" spans="20:20">
      <c r="T1306" s="278"/>
    </row>
    <row r="1307" spans="20:20">
      <c r="T1307" s="278"/>
    </row>
    <row r="1308" spans="20:20">
      <c r="T1308" s="278"/>
    </row>
    <row r="1309" spans="20:20">
      <c r="T1309" s="278"/>
    </row>
    <row r="1310" spans="20:20">
      <c r="T1310" s="278"/>
    </row>
    <row r="1311" spans="20:20">
      <c r="T1311" s="278"/>
    </row>
    <row r="1312" spans="20:20">
      <c r="T1312" s="278"/>
    </row>
    <row r="1313" spans="20:20">
      <c r="T1313" s="278"/>
    </row>
    <row r="1314" spans="20:20">
      <c r="T1314" s="278"/>
    </row>
    <row r="1315" spans="20:20">
      <c r="T1315" s="278"/>
    </row>
    <row r="1316" spans="20:20">
      <c r="T1316" s="278"/>
    </row>
    <row r="1317" spans="20:20">
      <c r="T1317" s="278"/>
    </row>
    <row r="1318" spans="20:20">
      <c r="T1318" s="278"/>
    </row>
    <row r="1319" spans="20:20">
      <c r="T1319" s="278"/>
    </row>
    <row r="1320" spans="20:20">
      <c r="T1320" s="278"/>
    </row>
    <row r="1321" spans="20:20">
      <c r="T1321" s="278"/>
    </row>
    <row r="1322" spans="20:20">
      <c r="T1322" s="278"/>
    </row>
    <row r="1323" spans="20:20">
      <c r="T1323" s="278"/>
    </row>
    <row r="1324" spans="20:20">
      <c r="T1324" s="278"/>
    </row>
    <row r="1325" spans="20:20">
      <c r="T1325" s="278"/>
    </row>
    <row r="1326" spans="20:20">
      <c r="T1326" s="278"/>
    </row>
    <row r="1327" spans="20:20">
      <c r="T1327" s="278"/>
    </row>
    <row r="1328" spans="20:20">
      <c r="T1328" s="278"/>
    </row>
    <row r="1329" spans="20:20">
      <c r="T1329" s="278"/>
    </row>
    <row r="1330" spans="20:20">
      <c r="T1330" s="278"/>
    </row>
    <row r="1331" spans="20:20">
      <c r="T1331" s="278"/>
    </row>
    <row r="1332" spans="20:20">
      <c r="T1332" s="278"/>
    </row>
    <row r="1333" spans="20:20">
      <c r="T1333" s="278"/>
    </row>
    <row r="1334" spans="20:20">
      <c r="T1334" s="278"/>
    </row>
    <row r="1335" spans="20:20">
      <c r="T1335" s="278"/>
    </row>
    <row r="1336" spans="20:20">
      <c r="T1336" s="278"/>
    </row>
    <row r="1337" spans="20:20">
      <c r="T1337" s="278"/>
    </row>
    <row r="1338" spans="20:20">
      <c r="T1338" s="278"/>
    </row>
    <row r="1339" spans="20:20">
      <c r="T1339" s="278"/>
    </row>
    <row r="1340" spans="20:20">
      <c r="T1340" s="278"/>
    </row>
    <row r="1341" spans="20:20">
      <c r="T1341" s="278"/>
    </row>
    <row r="1342" spans="20:20">
      <c r="T1342" s="278"/>
    </row>
    <row r="1343" spans="20:20">
      <c r="T1343" s="278"/>
    </row>
    <row r="1344" spans="20:20">
      <c r="T1344" s="278"/>
    </row>
    <row r="1345" spans="20:20">
      <c r="T1345" s="278"/>
    </row>
    <row r="1346" spans="20:20">
      <c r="T1346" s="278"/>
    </row>
    <row r="1347" spans="20:20">
      <c r="T1347" s="278"/>
    </row>
    <row r="1348" spans="20:20">
      <c r="T1348" s="278"/>
    </row>
    <row r="1349" spans="20:20">
      <c r="T1349" s="278"/>
    </row>
    <row r="1350" spans="20:20">
      <c r="T1350" s="278"/>
    </row>
    <row r="1351" spans="20:20">
      <c r="T1351" s="278"/>
    </row>
    <row r="1352" spans="20:20">
      <c r="T1352" s="278"/>
    </row>
    <row r="1353" spans="20:20">
      <c r="T1353" s="278"/>
    </row>
    <row r="1354" spans="20:20">
      <c r="T1354" s="278"/>
    </row>
    <row r="1355" spans="20:20">
      <c r="T1355" s="278"/>
    </row>
    <row r="1356" spans="20:20">
      <c r="T1356" s="278"/>
    </row>
    <row r="1357" spans="20:20">
      <c r="T1357" s="278"/>
    </row>
    <row r="1358" spans="20:20">
      <c r="T1358" s="278"/>
    </row>
    <row r="1359" spans="20:20">
      <c r="T1359" s="278"/>
    </row>
    <row r="1360" spans="20:20">
      <c r="T1360" s="278"/>
    </row>
    <row r="1361" spans="20:20">
      <c r="T1361" s="278"/>
    </row>
    <row r="1362" spans="20:20">
      <c r="T1362" s="278"/>
    </row>
    <row r="1363" spans="20:20">
      <c r="T1363" s="278"/>
    </row>
    <row r="1364" spans="20:20">
      <c r="T1364" s="278"/>
    </row>
    <row r="1365" spans="20:20">
      <c r="T1365" s="278"/>
    </row>
    <row r="1366" spans="20:20">
      <c r="T1366" s="278"/>
    </row>
    <row r="1367" spans="20:20">
      <c r="T1367" s="278"/>
    </row>
    <row r="1368" spans="20:20">
      <c r="T1368" s="278"/>
    </row>
    <row r="1369" spans="20:20">
      <c r="T1369" s="278"/>
    </row>
    <row r="1370" spans="20:20">
      <c r="T1370" s="278"/>
    </row>
    <row r="1371" spans="20:20">
      <c r="T1371" s="278"/>
    </row>
    <row r="1372" spans="20:20">
      <c r="T1372" s="278"/>
    </row>
    <row r="1373" spans="20:20">
      <c r="T1373" s="278"/>
    </row>
    <row r="1374" spans="20:20">
      <c r="T1374" s="278"/>
    </row>
    <row r="1375" spans="20:20">
      <c r="T1375" s="278"/>
    </row>
    <row r="1376" spans="20:20">
      <c r="T1376" s="278"/>
    </row>
    <row r="1377" spans="20:20">
      <c r="T1377" s="278"/>
    </row>
    <row r="1378" spans="20:20">
      <c r="T1378" s="278"/>
    </row>
    <row r="1379" spans="20:20">
      <c r="T1379" s="278"/>
    </row>
    <row r="1380" spans="20:20">
      <c r="T1380" s="278"/>
    </row>
    <row r="1381" spans="20:20">
      <c r="T1381" s="278"/>
    </row>
    <row r="1382" spans="20:20">
      <c r="T1382" s="278"/>
    </row>
    <row r="1383" spans="20:20">
      <c r="T1383" s="278"/>
    </row>
    <row r="1384" spans="20:20">
      <c r="T1384" s="278"/>
    </row>
    <row r="1385" spans="20:20">
      <c r="T1385" s="278"/>
    </row>
    <row r="1386" spans="20:20">
      <c r="T1386" s="278"/>
    </row>
    <row r="1387" spans="20:20">
      <c r="T1387" s="278"/>
    </row>
    <row r="1388" spans="20:20">
      <c r="T1388" s="278"/>
    </row>
    <row r="1389" spans="20:20">
      <c r="T1389" s="278"/>
    </row>
    <row r="1390" spans="20:20">
      <c r="T1390" s="278"/>
    </row>
    <row r="1391" spans="20:20">
      <c r="T1391" s="278"/>
    </row>
    <row r="1392" spans="20:20">
      <c r="T1392" s="278"/>
    </row>
    <row r="1393" spans="20:20">
      <c r="T1393" s="278"/>
    </row>
    <row r="1394" spans="20:20">
      <c r="T1394" s="278"/>
    </row>
    <row r="1395" spans="20:20">
      <c r="T1395" s="278"/>
    </row>
    <row r="1396" spans="20:20">
      <c r="T1396" s="278"/>
    </row>
    <row r="1397" spans="20:20">
      <c r="T1397" s="278"/>
    </row>
    <row r="1398" spans="20:20">
      <c r="T1398" s="278"/>
    </row>
    <row r="1399" spans="20:20">
      <c r="T1399" s="278"/>
    </row>
    <row r="1400" spans="20:20">
      <c r="T1400" s="278"/>
    </row>
    <row r="1401" spans="20:20">
      <c r="T1401" s="278"/>
    </row>
    <row r="1402" spans="20:20">
      <c r="T1402" s="278"/>
    </row>
    <row r="1403" spans="20:20">
      <c r="T1403" s="278"/>
    </row>
    <row r="1404" spans="20:20">
      <c r="T1404" s="278"/>
    </row>
    <row r="1405" spans="20:20">
      <c r="T1405" s="278"/>
    </row>
    <row r="1406" spans="20:20">
      <c r="T1406" s="278"/>
    </row>
    <row r="1407" spans="20:20">
      <c r="T1407" s="278"/>
    </row>
    <row r="1408" spans="20:20">
      <c r="T1408" s="278"/>
    </row>
    <row r="1409" spans="20:20">
      <c r="T1409" s="278"/>
    </row>
    <row r="1410" spans="20:20">
      <c r="T1410" s="278"/>
    </row>
    <row r="1411" spans="20:20">
      <c r="T1411" s="278"/>
    </row>
    <row r="1412" spans="20:20">
      <c r="T1412" s="278"/>
    </row>
    <row r="1413" spans="20:20">
      <c r="T1413" s="278"/>
    </row>
    <row r="1414" spans="20:20">
      <c r="T1414" s="278"/>
    </row>
    <row r="1415" spans="20:20">
      <c r="T1415" s="278"/>
    </row>
    <row r="1416" spans="20:20">
      <c r="T1416" s="278"/>
    </row>
    <row r="1417" spans="20:20">
      <c r="T1417" s="278"/>
    </row>
    <row r="1418" spans="20:20">
      <c r="T1418" s="278"/>
    </row>
    <row r="1419" spans="20:20">
      <c r="T1419" s="278"/>
    </row>
    <row r="1420" spans="20:20">
      <c r="T1420" s="278"/>
    </row>
    <row r="1421" spans="20:20">
      <c r="T1421" s="278"/>
    </row>
    <row r="1422" spans="20:20">
      <c r="T1422" s="278"/>
    </row>
    <row r="1423" spans="20:20">
      <c r="T1423" s="278"/>
    </row>
    <row r="1424" spans="20:20">
      <c r="T1424" s="278"/>
    </row>
    <row r="1425" spans="20:20">
      <c r="T1425" s="278"/>
    </row>
    <row r="1426" spans="20:20">
      <c r="T1426" s="278"/>
    </row>
    <row r="1427" spans="20:20">
      <c r="T1427" s="278"/>
    </row>
    <row r="1428" spans="20:20">
      <c r="T1428" s="278"/>
    </row>
    <row r="1429" spans="20:20">
      <c r="T1429" s="278"/>
    </row>
    <row r="1430" spans="20:20">
      <c r="T1430" s="278"/>
    </row>
    <row r="1431" spans="20:20">
      <c r="T1431" s="278"/>
    </row>
    <row r="1432" spans="20:20">
      <c r="T1432" s="278"/>
    </row>
    <row r="1433" spans="20:20">
      <c r="T1433" s="278"/>
    </row>
    <row r="1434" spans="20:20">
      <c r="T1434" s="278"/>
    </row>
    <row r="1435" spans="20:20">
      <c r="T1435" s="278"/>
    </row>
    <row r="1436" spans="20:20">
      <c r="T1436" s="278"/>
    </row>
    <row r="1437" spans="20:20">
      <c r="T1437" s="278"/>
    </row>
    <row r="1438" spans="20:20">
      <c r="T1438" s="278"/>
    </row>
    <row r="1439" spans="20:20">
      <c r="T1439" s="278"/>
    </row>
    <row r="1440" spans="20:20">
      <c r="T1440" s="278"/>
    </row>
    <row r="1441" spans="20:20">
      <c r="T1441" s="278"/>
    </row>
    <row r="1442" spans="20:20">
      <c r="T1442" s="278"/>
    </row>
    <row r="1443" spans="20:20">
      <c r="T1443" s="278"/>
    </row>
    <row r="1444" spans="20:20">
      <c r="T1444" s="278"/>
    </row>
    <row r="1445" spans="20:20">
      <c r="T1445" s="278"/>
    </row>
    <row r="1446" spans="20:20">
      <c r="T1446" s="278"/>
    </row>
    <row r="1447" spans="20:20">
      <c r="T1447" s="278"/>
    </row>
    <row r="1448" spans="20:20">
      <c r="T1448" s="278"/>
    </row>
    <row r="1449" spans="20:20">
      <c r="T1449" s="278"/>
    </row>
    <row r="1450" spans="20:20">
      <c r="T1450" s="278"/>
    </row>
    <row r="1451" spans="20:20">
      <c r="T1451" s="278"/>
    </row>
    <row r="1452" spans="20:20">
      <c r="T1452" s="278"/>
    </row>
    <row r="1453" spans="20:20">
      <c r="T1453" s="278"/>
    </row>
    <row r="1454" spans="20:20">
      <c r="T1454" s="278"/>
    </row>
    <row r="1455" spans="20:20">
      <c r="T1455" s="278"/>
    </row>
    <row r="1456" spans="20:20">
      <c r="T1456" s="278"/>
    </row>
    <row r="1457" spans="20:20">
      <c r="T1457" s="278"/>
    </row>
    <row r="1458" spans="20:20">
      <c r="T1458" s="278"/>
    </row>
    <row r="1459" spans="20:20">
      <c r="T1459" s="278"/>
    </row>
    <row r="1460" spans="20:20">
      <c r="T1460" s="278"/>
    </row>
    <row r="1461" spans="20:20">
      <c r="T1461" s="278"/>
    </row>
    <row r="1462" spans="20:20">
      <c r="T1462" s="278"/>
    </row>
    <row r="1463" spans="20:20">
      <c r="T1463" s="278"/>
    </row>
    <row r="1464" spans="20:20">
      <c r="T1464" s="278"/>
    </row>
    <row r="1465" spans="20:20">
      <c r="T1465" s="278"/>
    </row>
    <row r="1466" spans="20:20">
      <c r="T1466" s="278"/>
    </row>
    <row r="1467" spans="20:20">
      <c r="T1467" s="278"/>
    </row>
    <row r="1468" spans="20:20">
      <c r="T1468" s="278"/>
    </row>
    <row r="1469" spans="20:20">
      <c r="T1469" s="278"/>
    </row>
    <row r="1470" spans="20:20">
      <c r="T1470" s="278"/>
    </row>
    <row r="1471" spans="20:20">
      <c r="T1471" s="278"/>
    </row>
    <row r="1472" spans="20:20">
      <c r="T1472" s="278"/>
    </row>
    <row r="1473" spans="20:20">
      <c r="T1473" s="278"/>
    </row>
    <row r="1474" spans="20:20">
      <c r="T1474" s="278"/>
    </row>
    <row r="1475" spans="20:20">
      <c r="T1475" s="278"/>
    </row>
    <row r="1476" spans="20:20">
      <c r="T1476" s="278"/>
    </row>
    <row r="1477" spans="20:20">
      <c r="T1477" s="278"/>
    </row>
    <row r="1478" spans="20:20">
      <c r="T1478" s="278"/>
    </row>
    <row r="1479" spans="20:20">
      <c r="T1479" s="278"/>
    </row>
    <row r="1480" spans="20:20">
      <c r="T1480" s="278"/>
    </row>
    <row r="1481" spans="20:20">
      <c r="T1481" s="278"/>
    </row>
    <row r="1482" spans="20:20">
      <c r="T1482" s="278"/>
    </row>
    <row r="1483" spans="20:20">
      <c r="T1483" s="278"/>
    </row>
    <row r="1484" spans="20:20">
      <c r="T1484" s="278"/>
    </row>
    <row r="1485" spans="20:20">
      <c r="T1485" s="278"/>
    </row>
    <row r="1486" spans="20:20">
      <c r="T1486" s="278"/>
    </row>
    <row r="1487" spans="20:20">
      <c r="T1487" s="278"/>
    </row>
    <row r="1488" spans="20:20">
      <c r="T1488" s="278"/>
    </row>
    <row r="1489" spans="20:20">
      <c r="T1489" s="278"/>
    </row>
    <row r="1490" spans="20:20">
      <c r="T1490" s="278"/>
    </row>
    <row r="1491" spans="20:20">
      <c r="T1491" s="278"/>
    </row>
    <row r="1492" spans="20:20">
      <c r="T1492" s="278"/>
    </row>
    <row r="1493" spans="20:20">
      <c r="T1493" s="278"/>
    </row>
    <row r="1494" spans="20:20">
      <c r="T1494" s="278"/>
    </row>
    <row r="1495" spans="20:20">
      <c r="T1495" s="278"/>
    </row>
    <row r="1496" spans="20:20">
      <c r="T1496" s="278"/>
    </row>
    <row r="1497" spans="20:20">
      <c r="T1497" s="278"/>
    </row>
    <row r="1498" spans="20:20">
      <c r="T1498" s="278"/>
    </row>
    <row r="1499" spans="20:20">
      <c r="T1499" s="278"/>
    </row>
    <row r="1500" spans="20:20">
      <c r="T1500" s="278"/>
    </row>
    <row r="1501" spans="20:20">
      <c r="T1501" s="278"/>
    </row>
    <row r="1502" spans="20:20">
      <c r="T1502" s="278"/>
    </row>
    <row r="1503" spans="20:20">
      <c r="T1503" s="278"/>
    </row>
    <row r="1504" spans="20:20">
      <c r="T1504" s="278"/>
    </row>
    <row r="1505" spans="20:20">
      <c r="T1505" s="278"/>
    </row>
    <row r="1506" spans="20:20">
      <c r="T1506" s="278"/>
    </row>
    <row r="1507" spans="20:20">
      <c r="T1507" s="278"/>
    </row>
    <row r="1508" spans="20:20">
      <c r="T1508" s="278"/>
    </row>
    <row r="1509" spans="20:20">
      <c r="T1509" s="278"/>
    </row>
    <row r="1510" spans="20:20">
      <c r="T1510" s="278"/>
    </row>
    <row r="1511" spans="20:20">
      <c r="T1511" s="278"/>
    </row>
    <row r="1512" spans="20:20">
      <c r="T1512" s="278"/>
    </row>
    <row r="1513" spans="20:20">
      <c r="T1513" s="278"/>
    </row>
    <row r="1514" spans="20:20">
      <c r="T1514" s="278"/>
    </row>
    <row r="1515" spans="20:20">
      <c r="T1515" s="278"/>
    </row>
    <row r="1516" spans="20:20">
      <c r="T1516" s="278"/>
    </row>
    <row r="1517" spans="20:20">
      <c r="T1517" s="278"/>
    </row>
    <row r="1518" spans="20:20">
      <c r="T1518" s="278"/>
    </row>
    <row r="1519" spans="20:20">
      <c r="T1519" s="278"/>
    </row>
    <row r="1520" spans="20:20">
      <c r="T1520" s="278"/>
    </row>
    <row r="1521" spans="20:20">
      <c r="T1521" s="278"/>
    </row>
    <row r="1522" spans="20:20">
      <c r="T1522" s="278"/>
    </row>
    <row r="1523" spans="20:20">
      <c r="T1523" s="278"/>
    </row>
    <row r="1524" spans="20:20">
      <c r="T1524" s="278"/>
    </row>
    <row r="1525" spans="20:20">
      <c r="T1525" s="278"/>
    </row>
    <row r="1526" spans="20:20">
      <c r="T1526" s="278"/>
    </row>
    <row r="1527" spans="20:20">
      <c r="T1527" s="278"/>
    </row>
    <row r="1528" spans="20:20">
      <c r="T1528" s="278"/>
    </row>
    <row r="1529" spans="20:20">
      <c r="T1529" s="278"/>
    </row>
    <row r="1530" spans="20:20">
      <c r="T1530" s="278"/>
    </row>
    <row r="1531" spans="20:20">
      <c r="T1531" s="278"/>
    </row>
    <row r="1532" spans="20:20">
      <c r="T1532" s="278"/>
    </row>
    <row r="1533" spans="20:20">
      <c r="T1533" s="278"/>
    </row>
    <row r="1534" spans="20:20">
      <c r="T1534" s="278"/>
    </row>
    <row r="1535" spans="20:20">
      <c r="T1535" s="278"/>
    </row>
    <row r="1536" spans="20:20">
      <c r="T1536" s="278"/>
    </row>
    <row r="1537" spans="20:20">
      <c r="T1537" s="278"/>
    </row>
    <row r="1538" spans="20:20">
      <c r="T1538" s="278"/>
    </row>
    <row r="1539" spans="20:20">
      <c r="T1539" s="278"/>
    </row>
    <row r="1540" spans="20:20">
      <c r="T1540" s="278"/>
    </row>
    <row r="1541" spans="20:20">
      <c r="T1541" s="278"/>
    </row>
    <row r="1542" spans="20:20">
      <c r="T1542" s="278"/>
    </row>
    <row r="1543" spans="20:20">
      <c r="T1543" s="278"/>
    </row>
    <row r="1544" spans="20:20">
      <c r="T1544" s="278"/>
    </row>
    <row r="1545" spans="20:20">
      <c r="T1545" s="278"/>
    </row>
    <row r="1546" spans="20:20">
      <c r="T1546" s="278"/>
    </row>
    <row r="1547" spans="20:20">
      <c r="T1547" s="278"/>
    </row>
    <row r="1548" spans="20:20">
      <c r="T1548" s="278"/>
    </row>
    <row r="1549" spans="20:20">
      <c r="T1549" s="278"/>
    </row>
    <row r="1550" spans="20:20">
      <c r="T1550" s="278"/>
    </row>
    <row r="1551" spans="20:20">
      <c r="T1551" s="278"/>
    </row>
    <row r="1552" spans="20:20">
      <c r="T1552" s="278"/>
    </row>
    <row r="1553" spans="20:20">
      <c r="T1553" s="278"/>
    </row>
    <row r="1554" spans="20:20">
      <c r="T1554" s="278"/>
    </row>
    <row r="1555" spans="20:20">
      <c r="T1555" s="278"/>
    </row>
    <row r="1556" spans="20:20">
      <c r="T1556" s="278"/>
    </row>
    <row r="1557" spans="20:20">
      <c r="T1557" s="278"/>
    </row>
    <row r="1558" spans="20:20">
      <c r="T1558" s="278"/>
    </row>
    <row r="1559" spans="20:20">
      <c r="T1559" s="278"/>
    </row>
    <row r="1560" spans="20:20">
      <c r="T1560" s="278"/>
    </row>
    <row r="1561" spans="20:20">
      <c r="T1561" s="278"/>
    </row>
    <row r="1562" spans="20:20">
      <c r="T1562" s="278"/>
    </row>
    <row r="1563" spans="20:20">
      <c r="T1563" s="278"/>
    </row>
    <row r="1564" spans="20:20">
      <c r="T1564" s="278"/>
    </row>
    <row r="1565" spans="20:20">
      <c r="T1565" s="278"/>
    </row>
    <row r="1566" spans="20:20">
      <c r="T1566" s="278"/>
    </row>
    <row r="1567" spans="20:20">
      <c r="T1567" s="278"/>
    </row>
    <row r="1568" spans="20:20">
      <c r="T1568" s="278"/>
    </row>
    <row r="1569" spans="20:20">
      <c r="T1569" s="278"/>
    </row>
    <row r="1570" spans="20:20">
      <c r="T1570" s="278"/>
    </row>
    <row r="1571" spans="20:20">
      <c r="T1571" s="278"/>
    </row>
    <row r="1572" spans="20:20">
      <c r="T1572" s="278"/>
    </row>
    <row r="1573" spans="20:20">
      <c r="T1573" s="278"/>
    </row>
    <row r="1574" spans="20:20">
      <c r="T1574" s="278"/>
    </row>
    <row r="1575" spans="20:20">
      <c r="T1575" s="278"/>
    </row>
    <row r="1576" spans="20:20">
      <c r="T1576" s="278"/>
    </row>
    <row r="1577" spans="20:20">
      <c r="T1577" s="278"/>
    </row>
    <row r="1578" spans="20:20">
      <c r="T1578" s="278"/>
    </row>
    <row r="1579" spans="20:20">
      <c r="T1579" s="278"/>
    </row>
    <row r="1580" spans="20:20">
      <c r="T1580" s="278"/>
    </row>
    <row r="1581" spans="20:20">
      <c r="T1581" s="278"/>
    </row>
    <row r="1582" spans="20:20">
      <c r="T1582" s="278"/>
    </row>
    <row r="1583" spans="20:20">
      <c r="T1583" s="278"/>
    </row>
    <row r="1584" spans="20:20">
      <c r="T1584" s="278"/>
    </row>
    <row r="1585" spans="20:20">
      <c r="T1585" s="278"/>
    </row>
    <row r="1586" spans="20:20">
      <c r="T1586" s="278"/>
    </row>
    <row r="1587" spans="20:20">
      <c r="T1587" s="278"/>
    </row>
    <row r="1588" spans="20:20">
      <c r="T1588" s="278"/>
    </row>
    <row r="1589" spans="20:20">
      <c r="T1589" s="278"/>
    </row>
    <row r="1590" spans="20:20">
      <c r="T1590" s="278"/>
    </row>
    <row r="1591" spans="20:20">
      <c r="T1591" s="278"/>
    </row>
    <row r="1592" spans="20:20">
      <c r="T1592" s="278"/>
    </row>
    <row r="1593" spans="20:20">
      <c r="T1593" s="278"/>
    </row>
    <row r="1594" spans="20:20">
      <c r="T1594" s="278"/>
    </row>
    <row r="1595" spans="20:20">
      <c r="T1595" s="278"/>
    </row>
    <row r="1596" spans="20:20">
      <c r="T1596" s="278"/>
    </row>
    <row r="1597" spans="20:20">
      <c r="T1597" s="278"/>
    </row>
    <row r="1598" spans="20:20">
      <c r="T1598" s="278"/>
    </row>
    <row r="1599" spans="20:20">
      <c r="T1599" s="278"/>
    </row>
    <row r="1600" spans="20:20">
      <c r="T1600" s="278"/>
    </row>
    <row r="1601" spans="20:20">
      <c r="T1601" s="278"/>
    </row>
    <row r="1602" spans="20:20">
      <c r="T1602" s="278"/>
    </row>
    <row r="1603" spans="20:20">
      <c r="T1603" s="278"/>
    </row>
    <row r="1604" spans="20:20">
      <c r="T1604" s="278"/>
    </row>
    <row r="1605" spans="20:20">
      <c r="T1605" s="278"/>
    </row>
    <row r="1606" spans="20:20">
      <c r="T1606" s="278"/>
    </row>
    <row r="1607" spans="20:20">
      <c r="T1607" s="278"/>
    </row>
    <row r="1608" spans="20:20">
      <c r="T1608" s="278"/>
    </row>
    <row r="1609" spans="20:20">
      <c r="T1609" s="278"/>
    </row>
    <row r="1610" spans="20:20">
      <c r="T1610" s="278"/>
    </row>
    <row r="1611" spans="20:20">
      <c r="T1611" s="278"/>
    </row>
    <row r="1612" spans="20:20">
      <c r="T1612" s="278"/>
    </row>
    <row r="1613" spans="20:20">
      <c r="T1613" s="278"/>
    </row>
    <row r="1614" spans="20:20">
      <c r="T1614" s="278"/>
    </row>
    <row r="1615" spans="20:20">
      <c r="T1615" s="278"/>
    </row>
    <row r="1616" spans="20:20">
      <c r="T1616" s="278"/>
    </row>
    <row r="1617" spans="20:20">
      <c r="T1617" s="278"/>
    </row>
    <row r="1618" spans="20:20">
      <c r="T1618" s="278"/>
    </row>
    <row r="1619" spans="20:20">
      <c r="T1619" s="278"/>
    </row>
    <row r="1620" spans="20:20">
      <c r="T1620" s="278"/>
    </row>
    <row r="1621" spans="20:20">
      <c r="T1621" s="278"/>
    </row>
    <row r="1622" spans="20:20">
      <c r="T1622" s="278"/>
    </row>
    <row r="1623" spans="20:20">
      <c r="T1623" s="278"/>
    </row>
    <row r="1624" spans="20:20">
      <c r="T1624" s="278"/>
    </row>
    <row r="1625" spans="20:20">
      <c r="T1625" s="278"/>
    </row>
    <row r="1626" spans="20:20">
      <c r="T1626" s="278"/>
    </row>
    <row r="1627" spans="20:20">
      <c r="T1627" s="278"/>
    </row>
    <row r="1628" spans="20:20">
      <c r="T1628" s="278"/>
    </row>
    <row r="1629" spans="20:20">
      <c r="T1629" s="278"/>
    </row>
    <row r="1630" spans="20:20">
      <c r="T1630" s="278"/>
    </row>
    <row r="1631" spans="20:20">
      <c r="T1631" s="278"/>
    </row>
    <row r="1632" spans="20:20">
      <c r="T1632" s="278"/>
    </row>
    <row r="1633" spans="20:20">
      <c r="T1633" s="278"/>
    </row>
    <row r="1634" spans="20:20">
      <c r="T1634" s="278"/>
    </row>
    <row r="1635" spans="20:20">
      <c r="T1635" s="278"/>
    </row>
    <row r="1636" spans="20:20">
      <c r="T1636" s="278"/>
    </row>
    <row r="1637" spans="20:20">
      <c r="T1637" s="278"/>
    </row>
    <row r="1638" spans="20:20">
      <c r="T1638" s="278"/>
    </row>
    <row r="1639" spans="20:20">
      <c r="T1639" s="278"/>
    </row>
    <row r="1640" spans="20:20">
      <c r="T1640" s="278"/>
    </row>
    <row r="1641" spans="20:20">
      <c r="T1641" s="278"/>
    </row>
    <row r="1642" spans="20:20">
      <c r="T1642" s="278"/>
    </row>
    <row r="1643" spans="20:20">
      <c r="T1643" s="278"/>
    </row>
    <row r="1644" spans="20:20">
      <c r="T1644" s="278"/>
    </row>
    <row r="1645" spans="20:20">
      <c r="T1645" s="278"/>
    </row>
    <row r="1646" spans="20:20">
      <c r="T1646" s="278"/>
    </row>
    <row r="1647" spans="20:20">
      <c r="T1647" s="278"/>
    </row>
    <row r="1648" spans="20:20">
      <c r="T1648" s="278"/>
    </row>
    <row r="1649" spans="20:20">
      <c r="T1649" s="278"/>
    </row>
    <row r="1650" spans="20:20">
      <c r="T1650" s="278"/>
    </row>
    <row r="1651" spans="20:20">
      <c r="T1651" s="278"/>
    </row>
    <row r="1652" spans="20:20">
      <c r="T1652" s="278"/>
    </row>
    <row r="1653" spans="20:20">
      <c r="T1653" s="278"/>
    </row>
    <row r="1654" spans="20:20">
      <c r="T1654" s="278"/>
    </row>
    <row r="1655" spans="20:20">
      <c r="T1655" s="278"/>
    </row>
    <row r="1656" spans="20:20">
      <c r="T1656" s="278"/>
    </row>
    <row r="1657" spans="20:20">
      <c r="T1657" s="278"/>
    </row>
    <row r="1658" spans="20:20">
      <c r="T1658" s="278"/>
    </row>
    <row r="1659" spans="20:20">
      <c r="T1659" s="278"/>
    </row>
    <row r="1660" spans="20:20">
      <c r="T1660" s="278"/>
    </row>
    <row r="1661" spans="20:20">
      <c r="T1661" s="278"/>
    </row>
    <row r="1662" spans="20:20">
      <c r="T1662" s="278"/>
    </row>
    <row r="1663" spans="20:20">
      <c r="T1663" s="278"/>
    </row>
    <row r="1664" spans="20:20">
      <c r="T1664" s="278"/>
    </row>
    <row r="1665" spans="20:20">
      <c r="T1665" s="278"/>
    </row>
    <row r="1666" spans="20:20">
      <c r="T1666" s="278"/>
    </row>
    <row r="1667" spans="20:20">
      <c r="T1667" s="278"/>
    </row>
    <row r="1668" spans="20:20">
      <c r="T1668" s="278"/>
    </row>
    <row r="1669" spans="20:20">
      <c r="T1669" s="278"/>
    </row>
    <row r="1670" spans="20:20">
      <c r="T1670" s="278"/>
    </row>
    <row r="1671" spans="20:20">
      <c r="T1671" s="278"/>
    </row>
    <row r="1672" spans="20:20">
      <c r="T1672" s="278"/>
    </row>
    <row r="1673" spans="20:20">
      <c r="T1673" s="278"/>
    </row>
    <row r="1674" spans="20:20">
      <c r="T1674" s="278"/>
    </row>
    <row r="1675" spans="20:20">
      <c r="T1675" s="278"/>
    </row>
    <row r="1676" spans="20:20">
      <c r="T1676" s="278"/>
    </row>
    <row r="1677" spans="20:20">
      <c r="T1677" s="278"/>
    </row>
    <row r="1678" spans="20:20">
      <c r="T1678" s="278"/>
    </row>
    <row r="1679" spans="20:20">
      <c r="T1679" s="278"/>
    </row>
    <row r="1680" spans="20:20">
      <c r="T1680" s="278"/>
    </row>
    <row r="1681" spans="20:20">
      <c r="T1681" s="278"/>
    </row>
    <row r="1682" spans="20:20">
      <c r="T1682" s="278"/>
    </row>
    <row r="1683" spans="20:20">
      <c r="T1683" s="278"/>
    </row>
    <row r="1684" spans="20:20">
      <c r="T1684" s="278"/>
    </row>
    <row r="1685" spans="20:20">
      <c r="T1685" s="278"/>
    </row>
    <row r="1686" spans="20:20">
      <c r="T1686" s="278"/>
    </row>
    <row r="1687" spans="20:20">
      <c r="T1687" s="278"/>
    </row>
    <row r="1688" spans="20:20">
      <c r="T1688" s="278"/>
    </row>
    <row r="1689" spans="20:20">
      <c r="T1689" s="278"/>
    </row>
    <row r="1690" spans="20:20">
      <c r="T1690" s="278"/>
    </row>
    <row r="1691" spans="20:20">
      <c r="T1691" s="278"/>
    </row>
    <row r="1692" spans="20:20">
      <c r="T1692" s="278"/>
    </row>
    <row r="1693" spans="20:20">
      <c r="T1693" s="278"/>
    </row>
    <row r="1694" spans="20:20">
      <c r="T1694" s="278"/>
    </row>
    <row r="1695" spans="20:20">
      <c r="T1695" s="278"/>
    </row>
    <row r="1696" spans="20:20">
      <c r="T1696" s="278"/>
    </row>
    <row r="1697" spans="20:20">
      <c r="T1697" s="278"/>
    </row>
    <row r="1698" spans="20:20">
      <c r="T1698" s="278"/>
    </row>
    <row r="1699" spans="20:20">
      <c r="T1699" s="278"/>
    </row>
    <row r="1700" spans="20:20">
      <c r="T1700" s="278"/>
    </row>
    <row r="1701" spans="20:20">
      <c r="T1701" s="278"/>
    </row>
    <row r="1702" spans="20:20">
      <c r="T1702" s="278"/>
    </row>
    <row r="1703" spans="20:20">
      <c r="T1703" s="278"/>
    </row>
    <row r="1704" spans="20:20">
      <c r="T1704" s="278"/>
    </row>
    <row r="1705" spans="20:20">
      <c r="T1705" s="278"/>
    </row>
    <row r="1706" spans="20:20">
      <c r="T1706" s="278"/>
    </row>
    <row r="1707" spans="20:20">
      <c r="T1707" s="278"/>
    </row>
    <row r="1708" spans="20:20">
      <c r="T1708" s="278"/>
    </row>
    <row r="1709" spans="20:20">
      <c r="T1709" s="278"/>
    </row>
    <row r="1710" spans="20:20">
      <c r="T1710" s="278"/>
    </row>
    <row r="1711" spans="20:20">
      <c r="T1711" s="278"/>
    </row>
    <row r="1712" spans="20:20">
      <c r="T1712" s="278"/>
    </row>
    <row r="1713" spans="20:20">
      <c r="T1713" s="278"/>
    </row>
    <row r="1714" spans="20:20">
      <c r="T1714" s="278"/>
    </row>
    <row r="1715" spans="20:20">
      <c r="T1715" s="278"/>
    </row>
    <row r="1716" spans="20:20">
      <c r="T1716" s="278"/>
    </row>
    <row r="1717" spans="20:20">
      <c r="T1717" s="278"/>
    </row>
    <row r="1718" spans="20:20">
      <c r="T1718" s="278"/>
    </row>
    <row r="1719" spans="20:20">
      <c r="T1719" s="278"/>
    </row>
    <row r="1720" spans="20:20">
      <c r="T1720" s="278"/>
    </row>
    <row r="1721" spans="20:20">
      <c r="T1721" s="278"/>
    </row>
    <row r="1722" spans="20:20">
      <c r="T1722" s="278"/>
    </row>
    <row r="1723" spans="20:20">
      <c r="T1723" s="278"/>
    </row>
    <row r="1724" spans="20:20">
      <c r="T1724" s="278"/>
    </row>
    <row r="1725" spans="20:20">
      <c r="T1725" s="278"/>
    </row>
    <row r="1726" spans="20:20">
      <c r="T1726" s="278"/>
    </row>
    <row r="1727" spans="20:20">
      <c r="T1727" s="278"/>
    </row>
    <row r="1728" spans="20:20">
      <c r="T1728" s="278"/>
    </row>
    <row r="1729" spans="20:20">
      <c r="T1729" s="278"/>
    </row>
    <row r="1730" spans="20:20">
      <c r="T1730" s="278"/>
    </row>
    <row r="1731" spans="20:20">
      <c r="T1731" s="278"/>
    </row>
    <row r="1732" spans="20:20">
      <c r="T1732" s="278"/>
    </row>
    <row r="1733" spans="20:20">
      <c r="T1733" s="278"/>
    </row>
    <row r="1734" spans="20:20">
      <c r="T1734" s="278"/>
    </row>
    <row r="1735" spans="20:20">
      <c r="T1735" s="278"/>
    </row>
    <row r="1736" spans="20:20">
      <c r="T1736" s="278"/>
    </row>
    <row r="1737" spans="20:20">
      <c r="T1737" s="278"/>
    </row>
    <row r="1738" spans="20:20">
      <c r="T1738" s="278"/>
    </row>
    <row r="1739" spans="20:20">
      <c r="T1739" s="278"/>
    </row>
    <row r="1740" spans="20:20">
      <c r="T1740" s="278"/>
    </row>
    <row r="1741" spans="20:20">
      <c r="T1741" s="278"/>
    </row>
    <row r="1742" spans="20:20">
      <c r="T1742" s="278"/>
    </row>
    <row r="1743" spans="20:20">
      <c r="T1743" s="278"/>
    </row>
    <row r="1744" spans="20:20">
      <c r="T1744" s="278"/>
    </row>
    <row r="1745" spans="20:20">
      <c r="T1745" s="278"/>
    </row>
    <row r="1746" spans="20:20">
      <c r="T1746" s="278"/>
    </row>
    <row r="1747" spans="20:20">
      <c r="T1747" s="278"/>
    </row>
    <row r="1748" spans="20:20">
      <c r="T1748" s="278"/>
    </row>
    <row r="1749" spans="20:20">
      <c r="T1749" s="278"/>
    </row>
    <row r="1750" spans="20:20">
      <c r="T1750" s="278"/>
    </row>
    <row r="1751" spans="20:20">
      <c r="T1751" s="278"/>
    </row>
    <row r="1752" spans="20:20">
      <c r="T1752" s="278"/>
    </row>
    <row r="1753" spans="20:20">
      <c r="T1753" s="278"/>
    </row>
    <row r="1754" spans="20:20">
      <c r="T1754" s="278"/>
    </row>
    <row r="1755" spans="20:20">
      <c r="T1755" s="278"/>
    </row>
    <row r="1756" spans="20:20">
      <c r="T1756" s="278"/>
    </row>
    <row r="1757" spans="20:20">
      <c r="T1757" s="278"/>
    </row>
    <row r="1758" spans="20:20">
      <c r="T1758" s="278"/>
    </row>
    <row r="1759" spans="20:20">
      <c r="T1759" s="278"/>
    </row>
    <row r="1760" spans="20:20">
      <c r="T1760" s="278"/>
    </row>
    <row r="1761" spans="20:20">
      <c r="T1761" s="278"/>
    </row>
    <row r="1762" spans="20:20">
      <c r="T1762" s="278"/>
    </row>
    <row r="1763" spans="20:20">
      <c r="T1763" s="278"/>
    </row>
    <row r="1764" spans="20:20">
      <c r="T1764" s="278"/>
    </row>
    <row r="1765" spans="20:20">
      <c r="T1765" s="278"/>
    </row>
    <row r="1766" spans="20:20">
      <c r="T1766" s="278"/>
    </row>
    <row r="1767" spans="20:20">
      <c r="T1767" s="278"/>
    </row>
    <row r="1768" spans="20:20">
      <c r="T1768" s="278"/>
    </row>
    <row r="1769" spans="20:20">
      <c r="T1769" s="278"/>
    </row>
    <row r="1770" spans="20:20">
      <c r="T1770" s="278"/>
    </row>
    <row r="1771" spans="20:20">
      <c r="T1771" s="278"/>
    </row>
    <row r="1772" spans="20:20">
      <c r="T1772" s="278"/>
    </row>
    <row r="1773" spans="20:20">
      <c r="T1773" s="278"/>
    </row>
    <row r="1774" spans="20:20">
      <c r="T1774" s="278"/>
    </row>
    <row r="1775" spans="20:20">
      <c r="T1775" s="278"/>
    </row>
    <row r="1776" spans="20:20">
      <c r="T1776" s="278"/>
    </row>
    <row r="1777" spans="20:20">
      <c r="T1777" s="278"/>
    </row>
    <row r="1778" spans="20:20">
      <c r="T1778" s="278"/>
    </row>
    <row r="1779" spans="20:20">
      <c r="T1779" s="278"/>
    </row>
    <row r="1780" spans="20:20">
      <c r="T1780" s="278"/>
    </row>
    <row r="1781" spans="20:20">
      <c r="T1781" s="278"/>
    </row>
    <row r="1782" spans="20:20">
      <c r="T1782" s="278"/>
    </row>
    <row r="1783" spans="20:20">
      <c r="T1783" s="278"/>
    </row>
    <row r="1784" spans="20:20">
      <c r="T1784" s="278"/>
    </row>
    <row r="1785" spans="20:20">
      <c r="T1785" s="278"/>
    </row>
    <row r="1786" spans="20:20">
      <c r="T1786" s="278"/>
    </row>
    <row r="1787" spans="20:20">
      <c r="T1787" s="278"/>
    </row>
    <row r="1788" spans="20:20">
      <c r="T1788" s="278"/>
    </row>
    <row r="1789" spans="20:20">
      <c r="T1789" s="278"/>
    </row>
    <row r="1790" spans="20:20">
      <c r="T1790" s="278"/>
    </row>
    <row r="1791" spans="20:20">
      <c r="T1791" s="278"/>
    </row>
    <row r="1792" spans="20:20">
      <c r="T1792" s="278"/>
    </row>
    <row r="1793" spans="20:20">
      <c r="T1793" s="278"/>
    </row>
    <row r="1794" spans="20:20">
      <c r="T1794" s="278"/>
    </row>
    <row r="1795" spans="20:20">
      <c r="T1795" s="278"/>
    </row>
    <row r="1796" spans="20:20">
      <c r="T1796" s="278"/>
    </row>
    <row r="1797" spans="20:20">
      <c r="T1797" s="278"/>
    </row>
    <row r="1798" spans="20:20">
      <c r="T1798" s="278"/>
    </row>
    <row r="1799" spans="20:20">
      <c r="T1799" s="278"/>
    </row>
    <row r="1800" spans="20:20">
      <c r="T1800" s="278"/>
    </row>
    <row r="1801" spans="20:20">
      <c r="T1801" s="278"/>
    </row>
    <row r="1802" spans="20:20">
      <c r="T1802" s="278"/>
    </row>
    <row r="1803" spans="20:20">
      <c r="T1803" s="278"/>
    </row>
    <row r="1804" spans="20:20">
      <c r="T1804" s="278"/>
    </row>
    <row r="1805" spans="20:20">
      <c r="T1805" s="278"/>
    </row>
    <row r="1806" spans="20:20">
      <c r="T1806" s="278"/>
    </row>
    <row r="1807" spans="20:20">
      <c r="T1807" s="278"/>
    </row>
    <row r="1808" spans="20:20">
      <c r="T1808" s="278"/>
    </row>
    <row r="1809" spans="20:20">
      <c r="T1809" s="278"/>
    </row>
    <row r="1810" spans="20:20">
      <c r="T1810" s="278"/>
    </row>
    <row r="1811" spans="20:20">
      <c r="T1811" s="278"/>
    </row>
    <row r="1812" spans="20:20">
      <c r="T1812" s="278"/>
    </row>
    <row r="1813" spans="20:20">
      <c r="T1813" s="278"/>
    </row>
    <row r="1814" spans="20:20">
      <c r="T1814" s="278"/>
    </row>
    <row r="1815" spans="20:20">
      <c r="T1815" s="278"/>
    </row>
    <row r="1816" spans="20:20">
      <c r="T1816" s="278"/>
    </row>
    <row r="1817" spans="20:20">
      <c r="T1817" s="278"/>
    </row>
    <row r="1818" spans="20:20">
      <c r="T1818" s="278"/>
    </row>
    <row r="1819" spans="20:20">
      <c r="T1819" s="278"/>
    </row>
    <row r="1820" spans="20:20">
      <c r="T1820" s="278"/>
    </row>
    <row r="1821" spans="20:20">
      <c r="T1821" s="278"/>
    </row>
    <row r="1822" spans="20:20">
      <c r="T1822" s="278"/>
    </row>
    <row r="1823" spans="20:20">
      <c r="T1823" s="278"/>
    </row>
    <row r="1824" spans="20:20">
      <c r="T1824" s="278"/>
    </row>
    <row r="1825" spans="20:20">
      <c r="T1825" s="278"/>
    </row>
    <row r="1826" spans="20:20">
      <c r="T1826" s="278"/>
    </row>
    <row r="1827" spans="20:20">
      <c r="T1827" s="278"/>
    </row>
    <row r="1828" spans="20:20">
      <c r="T1828" s="278"/>
    </row>
    <row r="1829" spans="20:20">
      <c r="T1829" s="278"/>
    </row>
    <row r="1830" spans="20:20">
      <c r="T1830" s="278"/>
    </row>
    <row r="1831" spans="20:20">
      <c r="T1831" s="278"/>
    </row>
    <row r="1832" spans="20:20">
      <c r="T1832" s="278"/>
    </row>
    <row r="1833" spans="20:20">
      <c r="T1833" s="278"/>
    </row>
    <row r="1834" spans="20:20">
      <c r="T1834" s="278"/>
    </row>
    <row r="1835" spans="20:20">
      <c r="T1835" s="278"/>
    </row>
    <row r="1836" spans="20:20">
      <c r="T1836" s="278"/>
    </row>
    <row r="1837" spans="20:20">
      <c r="T1837" s="278"/>
    </row>
    <row r="1838" spans="20:20">
      <c r="T1838" s="278"/>
    </row>
    <row r="1839" spans="20:20">
      <c r="T1839" s="278"/>
    </row>
    <row r="1840" spans="20:20">
      <c r="T1840" s="278"/>
    </row>
    <row r="1841" spans="20:20">
      <c r="T1841" s="278"/>
    </row>
    <row r="1842" spans="20:20">
      <c r="T1842" s="278"/>
    </row>
    <row r="1843" spans="20:20">
      <c r="T1843" s="278"/>
    </row>
    <row r="1844" spans="20:20">
      <c r="T1844" s="278"/>
    </row>
    <row r="1845" spans="20:20">
      <c r="T1845" s="278"/>
    </row>
    <row r="1846" spans="20:20">
      <c r="T1846" s="278"/>
    </row>
    <row r="1847" spans="20:20">
      <c r="T1847" s="278"/>
    </row>
    <row r="1848" spans="20:20">
      <c r="T1848" s="278"/>
    </row>
    <row r="1849" spans="20:20">
      <c r="T1849" s="278"/>
    </row>
    <row r="1850" spans="20:20">
      <c r="T1850" s="278"/>
    </row>
    <row r="1851" spans="20:20">
      <c r="T1851" s="278"/>
    </row>
    <row r="1852" spans="20:20">
      <c r="T1852" s="278"/>
    </row>
    <row r="1853" spans="20:20">
      <c r="T1853" s="278"/>
    </row>
    <row r="1854" spans="20:20">
      <c r="T1854" s="278"/>
    </row>
    <row r="1855" spans="20:20">
      <c r="T1855" s="278"/>
    </row>
    <row r="1856" spans="20:20">
      <c r="T1856" s="278"/>
    </row>
    <row r="1857" spans="20:20">
      <c r="T1857" s="278"/>
    </row>
    <row r="1858" spans="20:20">
      <c r="T1858" s="278"/>
    </row>
    <row r="1859" spans="20:20">
      <c r="T1859" s="278"/>
    </row>
    <row r="1860" spans="20:20">
      <c r="T1860" s="278"/>
    </row>
    <row r="1861" spans="20:20">
      <c r="T1861" s="278"/>
    </row>
    <row r="1862" spans="20:20">
      <c r="T1862" s="278"/>
    </row>
    <row r="1863" spans="20:20">
      <c r="T1863" s="278"/>
    </row>
    <row r="1864" spans="20:20">
      <c r="T1864" s="278"/>
    </row>
    <row r="1865" spans="20:20">
      <c r="T1865" s="278"/>
    </row>
    <row r="1866" spans="20:20">
      <c r="T1866" s="278"/>
    </row>
    <row r="1867" spans="20:20">
      <c r="T1867" s="278"/>
    </row>
    <row r="1868" spans="20:20">
      <c r="T1868" s="278"/>
    </row>
    <row r="1869" spans="20:20">
      <c r="T1869" s="278"/>
    </row>
    <row r="1870" spans="20:20">
      <c r="T1870" s="278"/>
    </row>
    <row r="1871" spans="20:20">
      <c r="T1871" s="278"/>
    </row>
    <row r="1872" spans="20:20">
      <c r="T1872" s="278"/>
    </row>
    <row r="1873" spans="20:20">
      <c r="T1873" s="278"/>
    </row>
    <row r="1874" spans="20:20">
      <c r="T1874" s="278"/>
    </row>
    <row r="1875" spans="20:20">
      <c r="T1875" s="278"/>
    </row>
    <row r="1876" spans="20:20">
      <c r="T1876" s="278"/>
    </row>
    <row r="1877" spans="20:20">
      <c r="T1877" s="278"/>
    </row>
    <row r="1878" spans="20:20">
      <c r="T1878" s="278"/>
    </row>
    <row r="1879" spans="20:20">
      <c r="T1879" s="278"/>
    </row>
    <row r="1880" spans="20:20">
      <c r="T1880" s="278"/>
    </row>
    <row r="1881" spans="20:20">
      <c r="T1881" s="278"/>
    </row>
    <row r="1882" spans="20:20">
      <c r="T1882" s="278"/>
    </row>
    <row r="1883" spans="20:20">
      <c r="T1883" s="278"/>
    </row>
    <row r="1884" spans="20:20">
      <c r="T1884" s="278"/>
    </row>
    <row r="1885" spans="20:20">
      <c r="T1885" s="278"/>
    </row>
    <row r="1886" spans="20:20">
      <c r="T1886" s="278"/>
    </row>
    <row r="1887" spans="20:20">
      <c r="T1887" s="278"/>
    </row>
    <row r="1888" spans="20:20">
      <c r="T1888" s="278"/>
    </row>
    <row r="1889" spans="20:20">
      <c r="T1889" s="278"/>
    </row>
    <row r="1890" spans="20:20">
      <c r="T1890" s="278"/>
    </row>
    <row r="1891" spans="20:20">
      <c r="T1891" s="278"/>
    </row>
    <row r="1892" spans="20:20">
      <c r="T1892" s="278"/>
    </row>
    <row r="1893" spans="20:20">
      <c r="T1893" s="278"/>
    </row>
    <row r="1894" spans="20:20">
      <c r="T1894" s="278"/>
    </row>
    <row r="1895" spans="20:20">
      <c r="T1895" s="278"/>
    </row>
    <row r="1896" spans="20:20">
      <c r="T1896" s="278"/>
    </row>
    <row r="1897" spans="20:20">
      <c r="T1897" s="278"/>
    </row>
    <row r="1898" spans="20:20">
      <c r="T1898" s="278"/>
    </row>
    <row r="1899" spans="20:20">
      <c r="T1899" s="278"/>
    </row>
    <row r="1900" spans="20:20">
      <c r="T1900" s="278"/>
    </row>
    <row r="1901" spans="20:20">
      <c r="T1901" s="278"/>
    </row>
    <row r="1902" spans="20:20">
      <c r="T1902" s="278"/>
    </row>
    <row r="1903" spans="20:20">
      <c r="T1903" s="278"/>
    </row>
    <row r="1904" spans="20:20">
      <c r="T1904" s="278"/>
    </row>
    <row r="1905" spans="20:20">
      <c r="T1905" s="278"/>
    </row>
    <row r="1906" spans="20:20">
      <c r="T1906" s="278"/>
    </row>
    <row r="1907" spans="20:20">
      <c r="T1907" s="278"/>
    </row>
    <row r="1908" spans="20:20">
      <c r="T1908" s="278"/>
    </row>
    <row r="1909" spans="20:20">
      <c r="T1909" s="278"/>
    </row>
    <row r="1910" spans="20:20">
      <c r="T1910" s="278"/>
    </row>
    <row r="1911" spans="20:20">
      <c r="T1911" s="278"/>
    </row>
    <row r="1912" spans="20:20">
      <c r="T1912" s="278"/>
    </row>
    <row r="1913" spans="20:20">
      <c r="T1913" s="278"/>
    </row>
    <row r="1914" spans="20:20">
      <c r="T1914" s="278"/>
    </row>
    <row r="1915" spans="20:20">
      <c r="T1915" s="278"/>
    </row>
    <row r="1916" spans="20:20">
      <c r="T1916" s="278"/>
    </row>
    <row r="1917" spans="20:20">
      <c r="T1917" s="278"/>
    </row>
    <row r="1918" spans="20:20">
      <c r="T1918" s="278"/>
    </row>
    <row r="1919" spans="20:20">
      <c r="T1919" s="278"/>
    </row>
    <row r="1920" spans="20:20">
      <c r="T1920" s="278"/>
    </row>
    <row r="1921" spans="20:20">
      <c r="T1921" s="278"/>
    </row>
    <row r="1922" spans="20:20">
      <c r="T1922" s="278"/>
    </row>
    <row r="1923" spans="20:20">
      <c r="T1923" s="278"/>
    </row>
    <row r="1924" spans="20:20">
      <c r="T1924" s="278"/>
    </row>
    <row r="1925" spans="20:20">
      <c r="T1925" s="278"/>
    </row>
    <row r="1926" spans="20:20">
      <c r="T1926" s="278"/>
    </row>
    <row r="1927" spans="20:20">
      <c r="T1927" s="278"/>
    </row>
    <row r="1928" spans="20:20">
      <c r="T1928" s="278"/>
    </row>
    <row r="1929" spans="20:20">
      <c r="T1929" s="278"/>
    </row>
    <row r="1930" spans="20:20">
      <c r="T1930" s="278"/>
    </row>
    <row r="1931" spans="20:20">
      <c r="T1931" s="278"/>
    </row>
    <row r="1932" spans="20:20">
      <c r="T1932" s="278"/>
    </row>
    <row r="1933" spans="20:20">
      <c r="T1933" s="278"/>
    </row>
    <row r="1934" spans="20:20">
      <c r="T1934" s="278"/>
    </row>
    <row r="1935" spans="20:20">
      <c r="T1935" s="278"/>
    </row>
    <row r="1936" spans="20:20">
      <c r="T1936" s="278"/>
    </row>
    <row r="1937" spans="20:20">
      <c r="T1937" s="278"/>
    </row>
    <row r="1938" spans="20:20">
      <c r="T1938" s="278"/>
    </row>
    <row r="1939" spans="20:20">
      <c r="T1939" s="278"/>
    </row>
    <row r="1940" spans="20:20">
      <c r="T1940" s="278"/>
    </row>
    <row r="1941" spans="20:20">
      <c r="T1941" s="278"/>
    </row>
    <row r="1942" spans="20:20">
      <c r="T1942" s="278"/>
    </row>
    <row r="1943" spans="20:20">
      <c r="T1943" s="278"/>
    </row>
    <row r="1944" spans="20:20">
      <c r="T1944" s="278"/>
    </row>
    <row r="1945" spans="20:20">
      <c r="T1945" s="278"/>
    </row>
    <row r="1946" spans="20:20">
      <c r="T1946" s="278"/>
    </row>
    <row r="1947" spans="20:20">
      <c r="T1947" s="278"/>
    </row>
    <row r="1948" spans="20:20">
      <c r="T1948" s="278"/>
    </row>
    <row r="1949" spans="20:20">
      <c r="T1949" s="278"/>
    </row>
    <row r="1950" spans="20:20">
      <c r="T1950" s="278"/>
    </row>
    <row r="1951" spans="20:20">
      <c r="T1951" s="278"/>
    </row>
    <row r="1952" spans="20:20">
      <c r="T1952" s="278"/>
    </row>
    <row r="1953" spans="20:20">
      <c r="T1953" s="278"/>
    </row>
    <row r="1954" spans="20:20">
      <c r="T1954" s="278"/>
    </row>
    <row r="1955" spans="20:20">
      <c r="T1955" s="278"/>
    </row>
    <row r="1956" spans="20:20">
      <c r="T1956" s="278"/>
    </row>
    <row r="1957" spans="20:20">
      <c r="T1957" s="278"/>
    </row>
    <row r="1958" spans="20:20">
      <c r="T1958" s="278"/>
    </row>
    <row r="1959" spans="20:20">
      <c r="T1959" s="278"/>
    </row>
    <row r="1960" spans="20:20">
      <c r="T1960" s="278"/>
    </row>
    <row r="1961" spans="20:20">
      <c r="T1961" s="278"/>
    </row>
    <row r="1962" spans="20:20">
      <c r="T1962" s="278"/>
    </row>
    <row r="1963" spans="20:20">
      <c r="T1963" s="278"/>
    </row>
    <row r="1964" spans="20:20">
      <c r="T1964" s="278"/>
    </row>
    <row r="1965" spans="20:20">
      <c r="T1965" s="278"/>
    </row>
    <row r="1966" spans="20:20">
      <c r="T1966" s="278"/>
    </row>
    <row r="1967" spans="20:20">
      <c r="T1967" s="278"/>
    </row>
    <row r="1968" spans="20:20">
      <c r="T1968" s="278"/>
    </row>
    <row r="1969" spans="20:20">
      <c r="T1969" s="278"/>
    </row>
    <row r="1970" spans="20:20">
      <c r="T1970" s="278"/>
    </row>
    <row r="1971" spans="20:20">
      <c r="T1971" s="278"/>
    </row>
    <row r="1972" spans="20:20">
      <c r="T1972" s="278"/>
    </row>
    <row r="1973" spans="20:20">
      <c r="T1973" s="278"/>
    </row>
    <row r="1974" spans="20:20">
      <c r="T1974" s="278"/>
    </row>
    <row r="1975" spans="20:20">
      <c r="T1975" s="278"/>
    </row>
    <row r="1976" spans="20:20">
      <c r="T1976" s="278"/>
    </row>
    <row r="1977" spans="20:20">
      <c r="T1977" s="278"/>
    </row>
    <row r="1978" spans="20:20">
      <c r="T1978" s="278"/>
    </row>
    <row r="1979" spans="20:20">
      <c r="T1979" s="278"/>
    </row>
    <row r="1980" spans="20:20">
      <c r="T1980" s="278"/>
    </row>
    <row r="1981" spans="20:20">
      <c r="T1981" s="278"/>
    </row>
    <row r="1982" spans="20:20">
      <c r="T1982" s="278"/>
    </row>
    <row r="1983" spans="20:20">
      <c r="T1983" s="278"/>
    </row>
    <row r="1984" spans="20:20">
      <c r="T1984" s="278"/>
    </row>
    <row r="1985" spans="20:20">
      <c r="T1985" s="278"/>
    </row>
    <row r="1986" spans="20:20">
      <c r="T1986" s="278"/>
    </row>
    <row r="1987" spans="20:20">
      <c r="T1987" s="278"/>
    </row>
    <row r="1988" spans="20:20">
      <c r="T1988" s="278"/>
    </row>
    <row r="1989" spans="20:20">
      <c r="T1989" s="278"/>
    </row>
    <row r="1990" spans="20:20">
      <c r="T1990" s="278"/>
    </row>
    <row r="1991" spans="20:20">
      <c r="T1991" s="278"/>
    </row>
    <row r="1992" spans="20:20">
      <c r="T1992" s="278"/>
    </row>
    <row r="1993" spans="20:20">
      <c r="T1993" s="278"/>
    </row>
    <row r="1994" spans="20:20">
      <c r="T1994" s="278"/>
    </row>
    <row r="1995" spans="20:20">
      <c r="T1995" s="278"/>
    </row>
    <row r="1996" spans="20:20">
      <c r="T1996" s="278"/>
    </row>
    <row r="1997" spans="20:20">
      <c r="T1997" s="278"/>
    </row>
    <row r="1998" spans="20:20">
      <c r="T1998" s="278"/>
    </row>
    <row r="1999" spans="20:20">
      <c r="T1999" s="278"/>
    </row>
    <row r="2000" spans="20:20">
      <c r="T2000" s="278"/>
    </row>
    <row r="2001" spans="20:20">
      <c r="T2001" s="278"/>
    </row>
    <row r="2002" spans="20:20">
      <c r="T2002" s="278"/>
    </row>
    <row r="2003" spans="20:20">
      <c r="T2003" s="278"/>
    </row>
    <row r="2004" spans="20:20">
      <c r="T2004" s="278"/>
    </row>
    <row r="2005" spans="20:20">
      <c r="T2005" s="278"/>
    </row>
    <row r="2006" spans="20:20">
      <c r="T2006" s="278"/>
    </row>
    <row r="2007" spans="20:20">
      <c r="T2007" s="278"/>
    </row>
    <row r="2008" spans="20:20">
      <c r="T2008" s="278"/>
    </row>
    <row r="2009" spans="20:20">
      <c r="T2009" s="278"/>
    </row>
    <row r="2010" spans="20:20">
      <c r="T2010" s="278"/>
    </row>
    <row r="2011" spans="20:20">
      <c r="T2011" s="278"/>
    </row>
    <row r="2012" spans="20:20">
      <c r="T2012" s="278"/>
    </row>
    <row r="2013" spans="20:20">
      <c r="T2013" s="278"/>
    </row>
    <row r="2014" spans="20:20">
      <c r="T2014" s="278"/>
    </row>
    <row r="2015" spans="20:20">
      <c r="T2015" s="278"/>
    </row>
    <row r="2016" spans="20:20">
      <c r="T2016" s="278"/>
    </row>
    <row r="2017" spans="20:20">
      <c r="T2017" s="278"/>
    </row>
    <row r="2018" spans="20:20">
      <c r="T2018" s="278"/>
    </row>
    <row r="2019" spans="20:20">
      <c r="T2019" s="278"/>
    </row>
    <row r="2020" spans="20:20">
      <c r="T2020" s="278"/>
    </row>
    <row r="2021" spans="20:20">
      <c r="T2021" s="278"/>
    </row>
    <row r="2022" spans="20:20">
      <c r="T2022" s="278"/>
    </row>
    <row r="2023" spans="20:20">
      <c r="T2023" s="278"/>
    </row>
    <row r="2024" spans="20:20">
      <c r="T2024" s="278"/>
    </row>
    <row r="2025" spans="20:20">
      <c r="T2025" s="278"/>
    </row>
    <row r="2026" spans="20:20">
      <c r="T2026" s="278"/>
    </row>
    <row r="2027" spans="20:20">
      <c r="T2027" s="278"/>
    </row>
    <row r="2028" spans="20:20">
      <c r="T2028" s="278"/>
    </row>
    <row r="2029" spans="20:20">
      <c r="T2029" s="278"/>
    </row>
    <row r="2030" spans="20:20">
      <c r="T2030" s="278"/>
    </row>
    <row r="2031" spans="20:20">
      <c r="T2031" s="278"/>
    </row>
    <row r="2032" spans="20:20">
      <c r="T2032" s="278"/>
    </row>
    <row r="2033" spans="20:20">
      <c r="T2033" s="278"/>
    </row>
    <row r="2034" spans="20:20">
      <c r="T2034" s="278"/>
    </row>
    <row r="2035" spans="20:20">
      <c r="T2035" s="278"/>
    </row>
    <row r="2036" spans="20:20">
      <c r="T2036" s="278"/>
    </row>
    <row r="2037" spans="20:20">
      <c r="T2037" s="278"/>
    </row>
    <row r="2038" spans="20:20">
      <c r="T2038" s="278"/>
    </row>
    <row r="2039" spans="20:20">
      <c r="T2039" s="278"/>
    </row>
    <row r="2040" spans="20:20">
      <c r="T2040" s="278"/>
    </row>
    <row r="2041" spans="20:20">
      <c r="T2041" s="278"/>
    </row>
    <row r="2042" spans="20:20">
      <c r="T2042" s="278"/>
    </row>
    <row r="2043" spans="20:20">
      <c r="T2043" s="278"/>
    </row>
    <row r="2044" spans="20:20">
      <c r="T2044" s="278"/>
    </row>
    <row r="2045" spans="20:20">
      <c r="T2045" s="278"/>
    </row>
    <row r="2046" spans="20:20">
      <c r="T2046" s="278"/>
    </row>
    <row r="2047" spans="20:20">
      <c r="T2047" s="278"/>
    </row>
    <row r="2048" spans="20:20">
      <c r="T2048" s="278"/>
    </row>
    <row r="2049" spans="20:20">
      <c r="T2049" s="278"/>
    </row>
    <row r="2050" spans="20:20">
      <c r="T2050" s="278"/>
    </row>
    <row r="2051" spans="20:20">
      <c r="T2051" s="278"/>
    </row>
    <row r="2052" spans="20:20">
      <c r="T2052" s="278"/>
    </row>
    <row r="2053" spans="20:20">
      <c r="T2053" s="278"/>
    </row>
    <row r="2054" spans="20:20">
      <c r="T2054" s="278"/>
    </row>
    <row r="2055" spans="20:20">
      <c r="T2055" s="278"/>
    </row>
    <row r="2056" spans="20:20">
      <c r="T2056" s="278"/>
    </row>
    <row r="2057" spans="20:20">
      <c r="T2057" s="278"/>
    </row>
    <row r="2058" spans="20:20">
      <c r="T2058" s="278"/>
    </row>
    <row r="2059" spans="20:20">
      <c r="T2059" s="278"/>
    </row>
    <row r="2060" spans="20:20">
      <c r="T2060" s="278"/>
    </row>
    <row r="2061" spans="20:20">
      <c r="T2061" s="278"/>
    </row>
    <row r="2062" spans="20:20">
      <c r="T2062" s="278"/>
    </row>
    <row r="2063" spans="20:20">
      <c r="T2063" s="278"/>
    </row>
    <row r="2064" spans="20:20">
      <c r="T2064" s="278"/>
    </row>
    <row r="2065" spans="20:20">
      <c r="T2065" s="278"/>
    </row>
    <row r="2066" spans="20:20">
      <c r="T2066" s="278"/>
    </row>
    <row r="2067" spans="20:20">
      <c r="T2067" s="278"/>
    </row>
    <row r="2068" spans="20:20">
      <c r="T2068" s="278"/>
    </row>
    <row r="2069" spans="20:20">
      <c r="T2069" s="278"/>
    </row>
    <row r="2070" spans="20:20">
      <c r="T2070" s="278"/>
    </row>
    <row r="2071" spans="20:20">
      <c r="T2071" s="278"/>
    </row>
    <row r="2072" spans="20:20">
      <c r="T2072" s="278"/>
    </row>
    <row r="2073" spans="20:20">
      <c r="T2073" s="278"/>
    </row>
    <row r="2074" spans="20:20">
      <c r="T2074" s="278"/>
    </row>
    <row r="2075" spans="20:20">
      <c r="T2075" s="278"/>
    </row>
    <row r="2076" spans="20:20">
      <c r="T2076" s="278"/>
    </row>
    <row r="2077" spans="20:20">
      <c r="T2077" s="278"/>
    </row>
    <row r="2078" spans="20:20">
      <c r="T2078" s="278"/>
    </row>
    <row r="2079" spans="20:20">
      <c r="T2079" s="278"/>
    </row>
    <row r="2080" spans="20:20">
      <c r="T2080" s="278"/>
    </row>
    <row r="2081" spans="20:20">
      <c r="T2081" s="278"/>
    </row>
    <row r="2082" spans="20:20">
      <c r="T2082" s="278"/>
    </row>
    <row r="2083" spans="20:20">
      <c r="T2083" s="278"/>
    </row>
    <row r="2084" spans="20:20">
      <c r="T2084" s="278"/>
    </row>
    <row r="2085" spans="20:20">
      <c r="T2085" s="278"/>
    </row>
    <row r="2086" spans="20:20">
      <c r="T2086" s="278"/>
    </row>
    <row r="2087" spans="20:20">
      <c r="T2087" s="278"/>
    </row>
    <row r="2088" spans="20:20">
      <c r="T2088" s="278"/>
    </row>
    <row r="2089" spans="20:20">
      <c r="T2089" s="278"/>
    </row>
    <row r="2090" spans="20:20">
      <c r="T2090" s="278"/>
    </row>
    <row r="2091" spans="20:20">
      <c r="T2091" s="278"/>
    </row>
    <row r="2092" spans="20:20">
      <c r="T2092" s="278"/>
    </row>
    <row r="2093" spans="20:20">
      <c r="T2093" s="278"/>
    </row>
    <row r="2094" spans="20:20">
      <c r="T2094" s="278"/>
    </row>
    <row r="2095" spans="20:20">
      <c r="T2095" s="278"/>
    </row>
    <row r="2096" spans="20:20">
      <c r="T2096" s="278"/>
    </row>
    <row r="2097" spans="20:20">
      <c r="T2097" s="278"/>
    </row>
    <row r="2098" spans="20:20">
      <c r="T2098" s="278"/>
    </row>
    <row r="2099" spans="20:20">
      <c r="T2099" s="278"/>
    </row>
    <row r="2100" spans="20:20">
      <c r="T2100" s="278"/>
    </row>
    <row r="2101" spans="20:20">
      <c r="T2101" s="278"/>
    </row>
    <row r="2102" spans="20:20">
      <c r="T2102" s="278"/>
    </row>
    <row r="2103" spans="20:20">
      <c r="T2103" s="278"/>
    </row>
    <row r="2104" spans="20:20">
      <c r="T2104" s="278"/>
    </row>
    <row r="2105" spans="20:20">
      <c r="T2105" s="278"/>
    </row>
    <row r="2106" spans="20:20">
      <c r="T2106" s="278"/>
    </row>
    <row r="2107" spans="20:20">
      <c r="T2107" s="278"/>
    </row>
    <row r="2108" spans="20:20">
      <c r="T2108" s="278"/>
    </row>
    <row r="2109" spans="20:20">
      <c r="T2109" s="278"/>
    </row>
    <row r="2110" spans="20:20">
      <c r="T2110" s="278"/>
    </row>
    <row r="2111" spans="20:20">
      <c r="T2111" s="278"/>
    </row>
    <row r="2112" spans="20:20">
      <c r="T2112" s="278"/>
    </row>
    <row r="2113" spans="20:20">
      <c r="T2113" s="278"/>
    </row>
    <row r="2114" spans="20:20">
      <c r="T2114" s="278"/>
    </row>
    <row r="2115" spans="20:20">
      <c r="T2115" s="278"/>
    </row>
    <row r="2116" spans="20:20">
      <c r="T2116" s="278"/>
    </row>
    <row r="2117" spans="20:20">
      <c r="T2117" s="278"/>
    </row>
    <row r="2118" spans="20:20">
      <c r="T2118" s="278"/>
    </row>
    <row r="2119" spans="20:20">
      <c r="T2119" s="278"/>
    </row>
    <row r="2120" spans="20:20">
      <c r="T2120" s="278"/>
    </row>
    <row r="2121" spans="20:20">
      <c r="T2121" s="278"/>
    </row>
    <row r="2122" spans="20:20">
      <c r="T2122" s="278"/>
    </row>
    <row r="2123" spans="20:20">
      <c r="T2123" s="278"/>
    </row>
    <row r="2124" spans="20:20">
      <c r="T2124" s="278"/>
    </row>
    <row r="2125" spans="20:20">
      <c r="T2125" s="278"/>
    </row>
    <row r="2126" spans="20:20">
      <c r="T2126" s="278"/>
    </row>
    <row r="2127" spans="20:20">
      <c r="T2127" s="278"/>
    </row>
    <row r="2128" spans="20:20">
      <c r="T2128" s="278"/>
    </row>
    <row r="2129" spans="20:20">
      <c r="T2129" s="278"/>
    </row>
    <row r="2130" spans="20:20">
      <c r="T2130" s="278"/>
    </row>
    <row r="2131" spans="20:20">
      <c r="T2131" s="278"/>
    </row>
    <row r="2132" spans="20:20">
      <c r="T2132" s="278"/>
    </row>
    <row r="2133" spans="20:20">
      <c r="T2133" s="278"/>
    </row>
    <row r="2134" spans="20:20">
      <c r="T2134" s="278"/>
    </row>
    <row r="2135" spans="20:20">
      <c r="T2135" s="278"/>
    </row>
    <row r="2136" spans="20:20">
      <c r="T2136" s="278"/>
    </row>
    <row r="2137" spans="20:20">
      <c r="T2137" s="278"/>
    </row>
    <row r="2138" spans="20:20">
      <c r="T2138" s="278"/>
    </row>
    <row r="2139" spans="20:20">
      <c r="T2139" s="278"/>
    </row>
    <row r="2140" spans="20:20">
      <c r="T2140" s="278"/>
    </row>
    <row r="2141" spans="20:20">
      <c r="T2141" s="278"/>
    </row>
    <row r="2142" spans="20:20">
      <c r="T2142" s="278"/>
    </row>
    <row r="2143" spans="20:20">
      <c r="T2143" s="278"/>
    </row>
    <row r="2144" spans="20:20">
      <c r="T2144" s="278"/>
    </row>
    <row r="2145" spans="20:20">
      <c r="T2145" s="278"/>
    </row>
    <row r="2146" spans="20:20">
      <c r="T2146" s="278"/>
    </row>
    <row r="2147" spans="20:20">
      <c r="T2147" s="278"/>
    </row>
    <row r="2148" spans="20:20">
      <c r="T2148" s="278"/>
    </row>
    <row r="2149" spans="20:20">
      <c r="T2149" s="278"/>
    </row>
    <row r="2150" spans="20:20">
      <c r="T2150" s="278"/>
    </row>
    <row r="2151" spans="20:20">
      <c r="T2151" s="278"/>
    </row>
    <row r="2152" spans="20:20">
      <c r="T2152" s="278"/>
    </row>
    <row r="2153" spans="20:20">
      <c r="T2153" s="278"/>
    </row>
    <row r="2154" spans="20:20">
      <c r="T2154" s="278"/>
    </row>
    <row r="2155" spans="20:20">
      <c r="T2155" s="278"/>
    </row>
    <row r="2156" spans="20:20">
      <c r="T2156" s="278"/>
    </row>
    <row r="2157" spans="20:20">
      <c r="T2157" s="278"/>
    </row>
    <row r="2158" spans="20:20">
      <c r="T2158" s="278"/>
    </row>
    <row r="2159" spans="20:20">
      <c r="T2159" s="278"/>
    </row>
    <row r="2160" spans="20:20">
      <c r="T2160" s="278"/>
    </row>
    <row r="2161" spans="20:20">
      <c r="T2161" s="278"/>
    </row>
    <row r="2162" spans="20:20">
      <c r="T2162" s="278"/>
    </row>
    <row r="2163" spans="20:20">
      <c r="T2163" s="278"/>
    </row>
    <row r="2164" spans="20:20">
      <c r="T2164" s="278"/>
    </row>
    <row r="2165" spans="20:20">
      <c r="T2165" s="278"/>
    </row>
    <row r="2166" spans="20:20">
      <c r="T2166" s="278"/>
    </row>
    <row r="2167" spans="20:20">
      <c r="T2167" s="278"/>
    </row>
    <row r="2168" spans="20:20">
      <c r="T2168" s="278"/>
    </row>
    <row r="2169" spans="20:20">
      <c r="T2169" s="278"/>
    </row>
    <row r="2170" spans="20:20">
      <c r="T2170" s="278"/>
    </row>
    <row r="2171" spans="20:20">
      <c r="T2171" s="278"/>
    </row>
    <row r="2172" spans="20:20">
      <c r="T2172" s="278"/>
    </row>
    <row r="2173" spans="20:20">
      <c r="T2173" s="278"/>
    </row>
    <row r="2174" spans="20:20">
      <c r="T2174" s="278"/>
    </row>
    <row r="2175" spans="20:20">
      <c r="T2175" s="278"/>
    </row>
    <row r="2176" spans="20:20">
      <c r="T2176" s="278"/>
    </row>
    <row r="2177" spans="20:20">
      <c r="T2177" s="278"/>
    </row>
    <row r="2178" spans="20:20">
      <c r="T2178" s="278"/>
    </row>
    <row r="2179" spans="20:20">
      <c r="T2179" s="278"/>
    </row>
    <row r="2180" spans="20:20">
      <c r="T2180" s="278"/>
    </row>
    <row r="2181" spans="20:20">
      <c r="T2181" s="278"/>
    </row>
    <row r="2182" spans="20:20">
      <c r="T2182" s="278"/>
    </row>
    <row r="2183" spans="20:20">
      <c r="T2183" s="278"/>
    </row>
    <row r="2184" spans="20:20">
      <c r="T2184" s="278"/>
    </row>
    <row r="2185" spans="20:20">
      <c r="T2185" s="278"/>
    </row>
    <row r="2186" spans="20:20">
      <c r="T2186" s="278"/>
    </row>
    <row r="2187" spans="20:20">
      <c r="T2187" s="278"/>
    </row>
    <row r="2188" spans="20:20">
      <c r="T2188" s="278"/>
    </row>
    <row r="2189" spans="20:20">
      <c r="T2189" s="278"/>
    </row>
    <row r="2190" spans="20:20">
      <c r="T2190" s="278"/>
    </row>
    <row r="2191" spans="20:20">
      <c r="T2191" s="278"/>
    </row>
    <row r="2192" spans="20:20">
      <c r="T2192" s="278"/>
    </row>
    <row r="2193" spans="20:20">
      <c r="T2193" s="278"/>
    </row>
    <row r="2194" spans="20:20">
      <c r="T2194" s="278"/>
    </row>
    <row r="2195" spans="20:20">
      <c r="T2195" s="278"/>
    </row>
    <row r="2196" spans="20:20">
      <c r="T2196" s="278"/>
    </row>
    <row r="2197" spans="20:20">
      <c r="T2197" s="278"/>
    </row>
    <row r="2198" spans="20:20">
      <c r="T2198" s="278"/>
    </row>
    <row r="2199" spans="20:20">
      <c r="T2199" s="278"/>
    </row>
    <row r="2200" spans="20:20">
      <c r="T2200" s="278"/>
    </row>
    <row r="2201" spans="20:20">
      <c r="T2201" s="278"/>
    </row>
    <row r="2202" spans="20:20">
      <c r="T2202" s="278"/>
    </row>
    <row r="2203" spans="20:20">
      <c r="T2203" s="278"/>
    </row>
    <row r="2204" spans="20:20">
      <c r="T2204" s="278"/>
    </row>
    <row r="2205" spans="20:20">
      <c r="T2205" s="278"/>
    </row>
    <row r="2206" spans="20:20">
      <c r="T2206" s="278"/>
    </row>
    <row r="2207" spans="20:20">
      <c r="T2207" s="278"/>
    </row>
    <row r="2208" spans="20:20">
      <c r="T2208" s="278"/>
    </row>
    <row r="2209" spans="20:20">
      <c r="T2209" s="278"/>
    </row>
    <row r="2210" spans="20:20">
      <c r="T2210" s="278"/>
    </row>
    <row r="2211" spans="20:20">
      <c r="T2211" s="278"/>
    </row>
    <row r="2212" spans="20:20">
      <c r="T2212" s="278"/>
    </row>
    <row r="2213" spans="20:20">
      <c r="T2213" s="278"/>
    </row>
    <row r="2214" spans="20:20">
      <c r="T2214" s="278"/>
    </row>
    <row r="2215" spans="20:20">
      <c r="T2215" s="278"/>
    </row>
    <row r="2216" spans="20:20">
      <c r="T2216" s="278"/>
    </row>
    <row r="2217" spans="20:20">
      <c r="T2217" s="278"/>
    </row>
    <row r="2218" spans="20:20">
      <c r="T2218" s="278"/>
    </row>
    <row r="2219" spans="20:20">
      <c r="T2219" s="278"/>
    </row>
    <row r="2220" spans="20:20">
      <c r="T2220" s="278"/>
    </row>
    <row r="2221" spans="20:20">
      <c r="T2221" s="278"/>
    </row>
    <row r="2222" spans="20:20">
      <c r="T2222" s="278"/>
    </row>
    <row r="2223" spans="20:20">
      <c r="T2223" s="278"/>
    </row>
    <row r="2224" spans="20:20">
      <c r="T2224" s="278"/>
    </row>
    <row r="2225" spans="20:20">
      <c r="T2225" s="278"/>
    </row>
    <row r="2226" spans="20:20">
      <c r="T2226" s="278"/>
    </row>
    <row r="2227" spans="20:20">
      <c r="T2227" s="278"/>
    </row>
    <row r="2228" spans="20:20">
      <c r="T2228" s="278"/>
    </row>
    <row r="2229" spans="20:20">
      <c r="T2229" s="278"/>
    </row>
    <row r="2230" spans="20:20">
      <c r="T2230" s="278"/>
    </row>
    <row r="2231" spans="20:20">
      <c r="T2231" s="278"/>
    </row>
    <row r="2232" spans="20:20">
      <c r="T2232" s="278"/>
    </row>
    <row r="2233" spans="20:20">
      <c r="T2233" s="278"/>
    </row>
    <row r="2234" spans="20:20">
      <c r="T2234" s="278"/>
    </row>
    <row r="2235" spans="20:20">
      <c r="T2235" s="278"/>
    </row>
    <row r="2236" spans="20:20">
      <c r="T2236" s="278"/>
    </row>
    <row r="2237" spans="20:20">
      <c r="T2237" s="278"/>
    </row>
    <row r="2238" spans="20:20">
      <c r="T2238" s="278"/>
    </row>
    <row r="2239" spans="20:20">
      <c r="T2239" s="278"/>
    </row>
    <row r="2240" spans="20:20">
      <c r="T2240" s="278"/>
    </row>
    <row r="2241" spans="20:20">
      <c r="T2241" s="278"/>
    </row>
    <row r="2242" spans="20:20">
      <c r="T2242" s="278"/>
    </row>
    <row r="2243" spans="20:20">
      <c r="T2243" s="278"/>
    </row>
    <row r="2244" spans="20:20">
      <c r="T2244" s="278"/>
    </row>
    <row r="2245" spans="20:20">
      <c r="T2245" s="278"/>
    </row>
    <row r="2246" spans="20:20">
      <c r="T2246" s="278"/>
    </row>
    <row r="2247" spans="20:20">
      <c r="T2247" s="278"/>
    </row>
    <row r="2248" spans="20:20">
      <c r="T2248" s="278"/>
    </row>
    <row r="2249" spans="20:20">
      <c r="T2249" s="278"/>
    </row>
    <row r="2250" spans="20:20">
      <c r="T2250" s="278"/>
    </row>
    <row r="2251" spans="20:20">
      <c r="T2251" s="278"/>
    </row>
    <row r="2252" spans="20:20">
      <c r="T2252" s="278"/>
    </row>
    <row r="2253" spans="20:20">
      <c r="T2253" s="278"/>
    </row>
    <row r="2254" spans="20:20">
      <c r="T2254" s="278"/>
    </row>
    <row r="2255" spans="20:20">
      <c r="T2255" s="278"/>
    </row>
    <row r="2256" spans="20:20">
      <c r="T2256" s="278"/>
    </row>
    <row r="2257" spans="20:20">
      <c r="T2257" s="278"/>
    </row>
    <row r="2258" spans="20:20">
      <c r="T2258" s="278"/>
    </row>
    <row r="2259" spans="20:20">
      <c r="T2259" s="278"/>
    </row>
    <row r="2260" spans="20:20">
      <c r="T2260" s="278"/>
    </row>
    <row r="2261" spans="20:20">
      <c r="T2261" s="278"/>
    </row>
    <row r="2262" spans="20:20">
      <c r="T2262" s="278"/>
    </row>
    <row r="2263" spans="20:20">
      <c r="T2263" s="278"/>
    </row>
    <row r="2264" spans="20:20">
      <c r="T2264" s="278"/>
    </row>
    <row r="2265" spans="20:20">
      <c r="T2265" s="278"/>
    </row>
    <row r="2266" spans="20:20">
      <c r="T2266" s="278"/>
    </row>
    <row r="2267" spans="20:20">
      <c r="T2267" s="278"/>
    </row>
    <row r="2268" spans="20:20">
      <c r="T2268" s="278"/>
    </row>
    <row r="2269" spans="20:20">
      <c r="T2269" s="278"/>
    </row>
    <row r="2270" spans="20:20">
      <c r="T2270" s="278"/>
    </row>
    <row r="2271" spans="20:20">
      <c r="T2271" s="278"/>
    </row>
    <row r="2272" spans="20:20">
      <c r="T2272" s="278"/>
    </row>
    <row r="2273" spans="20:20">
      <c r="T2273" s="278"/>
    </row>
    <row r="2274" spans="20:20">
      <c r="T2274" s="278"/>
    </row>
    <row r="2275" spans="20:20">
      <c r="T2275" s="278"/>
    </row>
    <row r="2276" spans="20:20">
      <c r="T2276" s="278"/>
    </row>
    <row r="2277" spans="20:20">
      <c r="T2277" s="278"/>
    </row>
    <row r="2278" spans="20:20">
      <c r="T2278" s="278"/>
    </row>
    <row r="2279" spans="20:20">
      <c r="T2279" s="278"/>
    </row>
    <row r="2280" spans="20:20">
      <c r="T2280" s="278"/>
    </row>
    <row r="2281" spans="20:20">
      <c r="T2281" s="278"/>
    </row>
    <row r="2282" spans="20:20">
      <c r="T2282" s="278"/>
    </row>
    <row r="2283" spans="20:20">
      <c r="T2283" s="278"/>
    </row>
    <row r="2284" spans="20:20">
      <c r="T2284" s="278"/>
    </row>
    <row r="2285" spans="20:20">
      <c r="T2285" s="278"/>
    </row>
    <row r="2286" spans="20:20">
      <c r="T2286" s="278"/>
    </row>
    <row r="2287" spans="20:20">
      <c r="T2287" s="278"/>
    </row>
    <row r="2288" spans="20:20">
      <c r="T2288" s="278"/>
    </row>
    <row r="2289" spans="20:20">
      <c r="T2289" s="278"/>
    </row>
    <row r="2290" spans="20:20">
      <c r="T2290" s="278"/>
    </row>
    <row r="2291" spans="20:20">
      <c r="T2291" s="278"/>
    </row>
    <row r="2292" spans="20:20">
      <c r="T2292" s="278"/>
    </row>
    <row r="2293" spans="20:20">
      <c r="T2293" s="278"/>
    </row>
    <row r="2294" spans="20:20">
      <c r="T2294" s="278"/>
    </row>
    <row r="2295" spans="20:20">
      <c r="T2295" s="278"/>
    </row>
    <row r="2296" spans="20:20">
      <c r="T2296" s="278"/>
    </row>
    <row r="2297" spans="20:20">
      <c r="T2297" s="278"/>
    </row>
    <row r="2298" spans="20:20">
      <c r="T2298" s="278"/>
    </row>
    <row r="2299" spans="20:20">
      <c r="T2299" s="278"/>
    </row>
    <row r="2300" spans="20:20">
      <c r="T2300" s="278"/>
    </row>
    <row r="2301" spans="20:20">
      <c r="T2301" s="278"/>
    </row>
    <row r="2302" spans="20:20">
      <c r="T2302" s="278"/>
    </row>
    <row r="2303" spans="20:20">
      <c r="T2303" s="278"/>
    </row>
    <row r="2304" spans="20:20">
      <c r="T2304" s="278"/>
    </row>
    <row r="2305" spans="20:20">
      <c r="T2305" s="278"/>
    </row>
    <row r="2306" spans="20:20">
      <c r="T2306" s="278"/>
    </row>
    <row r="2307" spans="20:20">
      <c r="T2307" s="278"/>
    </row>
    <row r="2308" spans="20:20">
      <c r="T2308" s="278"/>
    </row>
    <row r="2309" spans="20:20">
      <c r="T2309" s="278"/>
    </row>
    <row r="2310" spans="20:20">
      <c r="T2310" s="278"/>
    </row>
    <row r="2311" spans="20:20">
      <c r="T2311" s="278"/>
    </row>
    <row r="2312" spans="20:20">
      <c r="T2312" s="278"/>
    </row>
    <row r="2313" spans="20:20">
      <c r="T2313" s="278"/>
    </row>
    <row r="2314" spans="20:20">
      <c r="T2314" s="278"/>
    </row>
    <row r="2315" spans="20:20">
      <c r="T2315" s="278"/>
    </row>
    <row r="2316" spans="20:20">
      <c r="T2316" s="278"/>
    </row>
    <row r="2317" spans="20:20">
      <c r="T2317" s="278"/>
    </row>
    <row r="2318" spans="20:20">
      <c r="T2318" s="278"/>
    </row>
    <row r="2319" spans="20:20">
      <c r="T2319" s="278"/>
    </row>
    <row r="2320" spans="20:20">
      <c r="T2320" s="278"/>
    </row>
    <row r="2321" spans="20:20">
      <c r="T2321" s="278"/>
    </row>
    <row r="2322" spans="20:20">
      <c r="T2322" s="278"/>
    </row>
    <row r="2323" spans="20:20">
      <c r="T2323" s="278"/>
    </row>
    <row r="2324" spans="20:20">
      <c r="T2324" s="278"/>
    </row>
    <row r="2325" spans="20:20">
      <c r="T2325" s="278"/>
    </row>
    <row r="2326" spans="20:20">
      <c r="T2326" s="278"/>
    </row>
    <row r="2327" spans="20:20">
      <c r="T2327" s="278"/>
    </row>
    <row r="2328" spans="20:20">
      <c r="T2328" s="278"/>
    </row>
    <row r="2329" spans="20:20">
      <c r="T2329" s="278"/>
    </row>
    <row r="2330" spans="20:20">
      <c r="T2330" s="278"/>
    </row>
    <row r="2331" spans="20:20">
      <c r="T2331" s="278"/>
    </row>
    <row r="2332" spans="20:20">
      <c r="T2332" s="278"/>
    </row>
    <row r="2333" spans="20:20">
      <c r="T2333" s="278"/>
    </row>
    <row r="2334" spans="20:20">
      <c r="T2334" s="278"/>
    </row>
    <row r="2335" spans="20:20">
      <c r="T2335" s="278"/>
    </row>
    <row r="2336" spans="20:20">
      <c r="T2336" s="278"/>
    </row>
    <row r="2337" spans="20:20">
      <c r="T2337" s="278"/>
    </row>
    <row r="2338" spans="20:20">
      <c r="T2338" s="278"/>
    </row>
    <row r="2339" spans="20:20">
      <c r="T2339" s="278"/>
    </row>
    <row r="2340" spans="20:20">
      <c r="T2340" s="278"/>
    </row>
    <row r="2341" spans="20:20">
      <c r="T2341" s="278"/>
    </row>
    <row r="2342" spans="20:20">
      <c r="T2342" s="278"/>
    </row>
    <row r="2343" spans="20:20">
      <c r="T2343" s="278"/>
    </row>
    <row r="2344" spans="20:20">
      <c r="T2344" s="278"/>
    </row>
    <row r="2345" spans="20:20">
      <c r="T2345" s="278"/>
    </row>
    <row r="2346" spans="20:20">
      <c r="T2346" s="278"/>
    </row>
    <row r="2347" spans="20:20">
      <c r="T2347" s="278"/>
    </row>
    <row r="2348" spans="20:20">
      <c r="T2348" s="278"/>
    </row>
    <row r="2349" spans="20:20">
      <c r="T2349" s="278"/>
    </row>
    <row r="2350" spans="20:20">
      <c r="T2350" s="278"/>
    </row>
    <row r="2351" spans="20:20">
      <c r="T2351" s="278"/>
    </row>
    <row r="2352" spans="20:20">
      <c r="T2352" s="278"/>
    </row>
    <row r="2353" spans="20:20">
      <c r="T2353" s="278"/>
    </row>
    <row r="2354" spans="20:20">
      <c r="T2354" s="278"/>
    </row>
    <row r="2355" spans="20:20">
      <c r="T2355" s="278"/>
    </row>
    <row r="2356" spans="20:20">
      <c r="T2356" s="278"/>
    </row>
    <row r="2357" spans="20:20">
      <c r="T2357" s="278"/>
    </row>
    <row r="2358" spans="20:20">
      <c r="T2358" s="278"/>
    </row>
    <row r="2359" spans="20:20">
      <c r="T2359" s="278"/>
    </row>
    <row r="2360" spans="20:20">
      <c r="T2360" s="278"/>
    </row>
    <row r="2361" spans="20:20">
      <c r="T2361" s="278"/>
    </row>
    <row r="2362" spans="20:20">
      <c r="T2362" s="278"/>
    </row>
    <row r="2363" spans="20:20">
      <c r="T2363" s="278"/>
    </row>
    <row r="2364" spans="20:20">
      <c r="T2364" s="278"/>
    </row>
    <row r="2365" spans="20:20">
      <c r="T2365" s="278"/>
    </row>
    <row r="2366" spans="20:20">
      <c r="T2366" s="278"/>
    </row>
    <row r="2367" spans="20:20">
      <c r="T2367" s="278"/>
    </row>
    <row r="2368" spans="20:20">
      <c r="T2368" s="278"/>
    </row>
    <row r="2369" spans="20:20">
      <c r="T2369" s="278"/>
    </row>
    <row r="2370" spans="20:20">
      <c r="T2370" s="278"/>
    </row>
    <row r="2371" spans="20:20">
      <c r="T2371" s="278"/>
    </row>
    <row r="2372" spans="20:20">
      <c r="T2372" s="278"/>
    </row>
    <row r="2373" spans="20:20">
      <c r="T2373" s="278"/>
    </row>
    <row r="2374" spans="20:20">
      <c r="T2374" s="278"/>
    </row>
    <row r="2375" spans="20:20">
      <c r="T2375" s="278"/>
    </row>
    <row r="2376" spans="20:20">
      <c r="T2376" s="278"/>
    </row>
  </sheetData>
  <sheetProtection formatCells="0" formatColumns="0" formatRows="0" autoFilter="0"/>
  <protectedRanges>
    <protectedRange sqref="T8:T158" name="Rango4"/>
    <protectedRange sqref="H8:H158" name="Rango3"/>
    <protectedRange sqref="J8:M158" name="Rango1"/>
    <protectedRange sqref="B8:B158" name="Rango2"/>
  </protectedRanges>
  <autoFilter ref="A7:T61" xr:uid="{00000000-0001-0000-0500-000000000000}"/>
  <mergeCells count="8">
    <mergeCell ref="A6:B6"/>
    <mergeCell ref="J6:K6"/>
    <mergeCell ref="C168:F168"/>
    <mergeCell ref="N168:P168"/>
    <mergeCell ref="N6:O6"/>
    <mergeCell ref="P6:Q6"/>
    <mergeCell ref="L6:M6"/>
    <mergeCell ref="I159:M159"/>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2023-04-10T20:53:17Z</dcterms:modified>
</cp:coreProperties>
</file>